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FORME MENSUAL" sheetId="2" r:id="rId1"/>
    <sheet name="Hoja1" sheetId="1" r:id="rId2"/>
  </sheets>
  <externalReferences>
    <externalReference r:id="rId3"/>
  </externalReferences>
  <definedNames>
    <definedName name="_xlnm._FilterDatabase" localSheetId="0" hidden="1">'INFORME MENSUAL'!$C$11:$J$163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1" i="2" l="1"/>
  <c r="G93" i="2"/>
  <c r="G153" i="2"/>
  <c r="G26" i="2"/>
  <c r="G132" i="2"/>
  <c r="G131" i="2"/>
  <c r="G152" i="2"/>
  <c r="G160" i="2"/>
  <c r="G159" i="2"/>
  <c r="G151" i="2"/>
  <c r="G150" i="2"/>
  <c r="G149" i="2"/>
  <c r="G145" i="2"/>
  <c r="G146" i="2"/>
  <c r="G147" i="2"/>
  <c r="G148" i="2"/>
  <c r="G27" i="2"/>
  <c r="G116" i="2"/>
  <c r="G18" i="2"/>
  <c r="G65" i="2" l="1"/>
  <c r="G158" i="2"/>
  <c r="G143" i="2" l="1"/>
  <c r="G142" i="2"/>
  <c r="F140" i="2"/>
  <c r="F139" i="2"/>
  <c r="G140" i="2" l="1"/>
  <c r="G117" i="2" l="1"/>
  <c r="G115" i="2"/>
  <c r="G78" i="2"/>
  <c r="G66" i="2"/>
  <c r="G59" i="2"/>
  <c r="G64" i="2"/>
  <c r="G14" i="1" l="1"/>
  <c r="G13" i="1"/>
  <c r="G157" i="2"/>
  <c r="F161" i="2"/>
  <c r="F156" i="2"/>
  <c r="F155" i="2"/>
  <c r="G162" i="2" l="1"/>
  <c r="G161" i="2"/>
  <c r="G156" i="2"/>
  <c r="F154" i="2"/>
  <c r="G144" i="2"/>
  <c r="G139" i="2"/>
  <c r="G138" i="2"/>
  <c r="G137" i="2"/>
  <c r="G136" i="2"/>
  <c r="G135" i="2"/>
  <c r="G134" i="2"/>
  <c r="G133" i="2"/>
  <c r="G130" i="2"/>
  <c r="G129" i="2"/>
  <c r="G128" i="2"/>
  <c r="G127" i="2"/>
  <c r="G126" i="2"/>
  <c r="G125" i="2"/>
  <c r="G124" i="2"/>
  <c r="G122" i="2"/>
  <c r="G121" i="2"/>
  <c r="G120" i="2"/>
  <c r="G119" i="2"/>
  <c r="G118" i="2"/>
  <c r="G114" i="2"/>
  <c r="G113" i="2"/>
  <c r="G112" i="2"/>
  <c r="G111" i="2"/>
  <c r="G110" i="2"/>
  <c r="G109" i="2"/>
  <c r="G108" i="2"/>
  <c r="G107" i="2"/>
  <c r="F106" i="2"/>
  <c r="G104" i="2"/>
  <c r="G103" i="2"/>
  <c r="G102" i="2"/>
  <c r="G100" i="2"/>
  <c r="G99" i="2"/>
  <c r="G98" i="2"/>
  <c r="G97" i="2"/>
  <c r="G96" i="2"/>
  <c r="G95" i="2"/>
  <c r="G94" i="2"/>
  <c r="F92" i="2"/>
  <c r="G91" i="2"/>
  <c r="G90" i="2"/>
  <c r="G89" i="2"/>
  <c r="G88" i="2"/>
  <c r="G87" i="2"/>
  <c r="G85" i="2"/>
  <c r="G83" i="2"/>
  <c r="G82" i="2"/>
  <c r="G81" i="2"/>
  <c r="G80" i="2"/>
  <c r="G79" i="2"/>
  <c r="G77" i="2"/>
  <c r="E76" i="2"/>
  <c r="G76" i="2" s="1"/>
  <c r="G75" i="2"/>
  <c r="G74" i="2"/>
  <c r="G73" i="2"/>
  <c r="G72" i="2"/>
  <c r="G71" i="2"/>
  <c r="G70" i="2"/>
  <c r="G68" i="2"/>
  <c r="G67" i="2"/>
  <c r="E63" i="2"/>
  <c r="G63" i="2" s="1"/>
  <c r="G62" i="2"/>
  <c r="G61" i="2"/>
  <c r="G60" i="2"/>
  <c r="G58" i="2"/>
  <c r="G57" i="2"/>
  <c r="G56" i="2"/>
  <c r="G55" i="2"/>
  <c r="E54" i="2"/>
  <c r="G54" i="2" s="1"/>
  <c r="G53" i="2"/>
  <c r="G52" i="2"/>
  <c r="G51" i="2"/>
  <c r="G50" i="2"/>
  <c r="G49" i="2"/>
  <c r="G48" i="2"/>
  <c r="E47" i="2"/>
  <c r="G47" i="2" s="1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92" i="2" l="1"/>
  <c r="G155" i="2"/>
  <c r="G154" i="2"/>
  <c r="G69" i="2"/>
  <c r="G86" i="2"/>
  <c r="G106" i="2"/>
  <c r="G84" i="2"/>
  <c r="G101" i="2"/>
  <c r="G123" i="2"/>
  <c r="G105" i="2"/>
  <c r="G163" i="2" l="1"/>
</calcChain>
</file>

<file path=xl/sharedStrings.xml><?xml version="1.0" encoding="utf-8"?>
<sst xmlns="http://schemas.openxmlformats.org/spreadsheetml/2006/main" count="470" uniqueCount="329">
  <si>
    <t xml:space="preserve">  Dirección General Administrativa y Financiera</t>
  </si>
  <si>
    <t xml:space="preserve">Departamento de Almacén y Suministro </t>
  </si>
  <si>
    <t>Valores en RD$</t>
  </si>
  <si>
    <t>Descripción del Artículo</t>
  </si>
  <si>
    <t>Unidad de Medida</t>
  </si>
  <si>
    <t>Disponible</t>
  </si>
  <si>
    <t>Costo Unitario</t>
  </si>
  <si>
    <t>Monto Total</t>
  </si>
  <si>
    <t>Fecha de Registro</t>
  </si>
  <si>
    <t>Fecha de Adquisición</t>
  </si>
  <si>
    <t>Código Institucional</t>
  </si>
  <si>
    <t>GAL</t>
  </si>
  <si>
    <t>Ambientador</t>
  </si>
  <si>
    <t>UND</t>
  </si>
  <si>
    <t>00002</t>
  </si>
  <si>
    <t xml:space="preserve">Archivo de acordeón </t>
  </si>
  <si>
    <t>00003</t>
  </si>
  <si>
    <t>Archivo muerto</t>
  </si>
  <si>
    <t>000348</t>
  </si>
  <si>
    <t>Armazón de pendaflex 8 1/2" X 11"</t>
  </si>
  <si>
    <t>00004</t>
  </si>
  <si>
    <t>Armazón de pendaflex 8 1/2" X 13"</t>
  </si>
  <si>
    <t>00005</t>
  </si>
  <si>
    <t>Azúcar crema</t>
  </si>
  <si>
    <t>PAQ</t>
  </si>
  <si>
    <t>00887</t>
  </si>
  <si>
    <t>Alcohol</t>
  </si>
  <si>
    <t>01018</t>
  </si>
  <si>
    <t>Banda de gomas</t>
  </si>
  <si>
    <t>CAJA</t>
  </si>
  <si>
    <t>00006</t>
  </si>
  <si>
    <t xml:space="preserve">Bandeja para escritorio </t>
  </si>
  <si>
    <t>00007</t>
  </si>
  <si>
    <t>Bomba para inodoro</t>
  </si>
  <si>
    <t>00888</t>
  </si>
  <si>
    <t xml:space="preserve">Borrador para pizarra </t>
  </si>
  <si>
    <t>01002</t>
  </si>
  <si>
    <t>Brillo la máquina</t>
  </si>
  <si>
    <t>00890</t>
  </si>
  <si>
    <t>Brillo grueso</t>
  </si>
  <si>
    <t>01040</t>
  </si>
  <si>
    <t>Brillo verde grande</t>
  </si>
  <si>
    <t>00891</t>
  </si>
  <si>
    <t>Cajas de armas cortas</t>
  </si>
  <si>
    <t>01049</t>
  </si>
  <si>
    <t>Caja de archivo tipo maletín</t>
  </si>
  <si>
    <t>01529</t>
  </si>
  <si>
    <t xml:space="preserve">Café </t>
  </si>
  <si>
    <t>00893</t>
  </si>
  <si>
    <t>Carpeta 1"</t>
  </si>
  <si>
    <t>00012</t>
  </si>
  <si>
    <t>Carpeta 1/2"</t>
  </si>
  <si>
    <t>00018</t>
  </si>
  <si>
    <t>Carpeta 2"</t>
  </si>
  <si>
    <t>00011</t>
  </si>
  <si>
    <t>Carpeta 1 1/2"</t>
  </si>
  <si>
    <t>00013</t>
  </si>
  <si>
    <t>Carpeta 3"</t>
  </si>
  <si>
    <t>01017</t>
  </si>
  <si>
    <t>Carpeta 4"</t>
  </si>
  <si>
    <t>01016</t>
  </si>
  <si>
    <t xml:space="preserve">Cera para contar dinero </t>
  </si>
  <si>
    <t>00017</t>
  </si>
  <si>
    <t>Chincheta</t>
  </si>
  <si>
    <t>00020</t>
  </si>
  <si>
    <t>Cinta adhesiva 2"</t>
  </si>
  <si>
    <t>00432</t>
  </si>
  <si>
    <t>Cinta adhesiva 3/4"</t>
  </si>
  <si>
    <t>01059</t>
  </si>
  <si>
    <t>Clip billetero grande</t>
  </si>
  <si>
    <t>01047</t>
  </si>
  <si>
    <t>Clip para billetero pequeño</t>
  </si>
  <si>
    <t>00027</t>
  </si>
  <si>
    <t>Clip No. 1</t>
  </si>
  <si>
    <t>00028</t>
  </si>
  <si>
    <t>Clip yumbo No. 2</t>
  </si>
  <si>
    <t>00029</t>
  </si>
  <si>
    <t>Cristalizador</t>
  </si>
  <si>
    <t>02381</t>
  </si>
  <si>
    <t>Cloro</t>
  </si>
  <si>
    <t>00895</t>
  </si>
  <si>
    <t xml:space="preserve">Cloro granulado </t>
  </si>
  <si>
    <t>Corrector líquido blanco tipo lápiz</t>
  </si>
  <si>
    <t>01060</t>
  </si>
  <si>
    <t>Cubeta plástica</t>
  </si>
  <si>
    <t>00898</t>
  </si>
  <si>
    <t>Cucharas plásticas</t>
  </si>
  <si>
    <t>00899</t>
  </si>
  <si>
    <t>Desinfectante</t>
  </si>
  <si>
    <t xml:space="preserve">GAL </t>
  </si>
  <si>
    <t>00902</t>
  </si>
  <si>
    <t>Detergente suelto</t>
  </si>
  <si>
    <t>00903</t>
  </si>
  <si>
    <t>Desengrasante</t>
  </si>
  <si>
    <t>01178</t>
  </si>
  <si>
    <t>Dispensador cinta adhesiva de 2"</t>
  </si>
  <si>
    <t>00031</t>
  </si>
  <si>
    <t>Dispensador de cinta adhesiva de 3/4"</t>
  </si>
  <si>
    <t>00032</t>
  </si>
  <si>
    <t>Dispensador de jabón líquido</t>
  </si>
  <si>
    <t>00499</t>
  </si>
  <si>
    <t>Dispensador de papel de baño tork</t>
  </si>
  <si>
    <t>00497</t>
  </si>
  <si>
    <t>Dispensador de papel toalla</t>
  </si>
  <si>
    <t>00498</t>
  </si>
  <si>
    <t>DVD en blanco</t>
  </si>
  <si>
    <t>00178</t>
  </si>
  <si>
    <t>Escoba</t>
  </si>
  <si>
    <t>00905</t>
  </si>
  <si>
    <t>Escobilla de inodoro</t>
  </si>
  <si>
    <t>00503</t>
  </si>
  <si>
    <t>Escobillones</t>
  </si>
  <si>
    <t>00906</t>
  </si>
  <si>
    <t>Espirales para encuadernar (25 hojas)</t>
  </si>
  <si>
    <t>01174</t>
  </si>
  <si>
    <t>Espirales para encuadernar (50 hojas)</t>
  </si>
  <si>
    <t>00033</t>
  </si>
  <si>
    <t xml:space="preserve">Esponja para limpiar </t>
  </si>
  <si>
    <t>01041</t>
  </si>
  <si>
    <t xml:space="preserve">Felpas </t>
  </si>
  <si>
    <t>00036</t>
  </si>
  <si>
    <t>Folder 8 1/2"  X 13"</t>
  </si>
  <si>
    <t>00038</t>
  </si>
  <si>
    <t>Folder 8 1/2" X 11"</t>
  </si>
  <si>
    <t>00037</t>
  </si>
  <si>
    <t>Folder del Ministerio Público</t>
  </si>
  <si>
    <t>00040</t>
  </si>
  <si>
    <t>Funda de basura 18"X22"</t>
  </si>
  <si>
    <t>00911</t>
  </si>
  <si>
    <t>Funda de basura 55 Gal</t>
  </si>
  <si>
    <t>00909</t>
  </si>
  <si>
    <t>Funda de basura 24"X30"</t>
  </si>
  <si>
    <t>00908</t>
  </si>
  <si>
    <t xml:space="preserve">Gancho para folders </t>
  </si>
  <si>
    <t xml:space="preserve">CAJA </t>
  </si>
  <si>
    <t>00043</t>
  </si>
  <si>
    <t>Grapadora</t>
  </si>
  <si>
    <t>01053</t>
  </si>
  <si>
    <t>Grapas estándar</t>
  </si>
  <si>
    <t>00045</t>
  </si>
  <si>
    <t>Grapas industriales</t>
  </si>
  <si>
    <t>00044</t>
  </si>
  <si>
    <t>Guantes de goma</t>
  </si>
  <si>
    <t>PAR</t>
  </si>
  <si>
    <t>00865</t>
  </si>
  <si>
    <t>Hoja para encuadernar</t>
  </si>
  <si>
    <t>00046</t>
  </si>
  <si>
    <t xml:space="preserve">Jabón de fregar </t>
  </si>
  <si>
    <t>00916</t>
  </si>
  <si>
    <t>Jabón limpiol (bola)</t>
  </si>
  <si>
    <t>00914</t>
  </si>
  <si>
    <t>Jabón líquido</t>
  </si>
  <si>
    <t>00913</t>
  </si>
  <si>
    <t>Insectisida en spray</t>
  </si>
  <si>
    <t>01677</t>
  </si>
  <si>
    <t>Lanilla</t>
  </si>
  <si>
    <t>YAR</t>
  </si>
  <si>
    <t>01039</t>
  </si>
  <si>
    <t>Lapiceros azules</t>
  </si>
  <si>
    <t>00048</t>
  </si>
  <si>
    <t>Lapiceros negros</t>
  </si>
  <si>
    <t>01050</t>
  </si>
  <si>
    <t xml:space="preserve">Lápiz de carbón </t>
  </si>
  <si>
    <t>00049</t>
  </si>
  <si>
    <t>Libreta post 2"X3"</t>
  </si>
  <si>
    <t>01044</t>
  </si>
  <si>
    <t>Libreta post 3"X3"</t>
  </si>
  <si>
    <t>01409</t>
  </si>
  <si>
    <t>Libreta post 3"X5"</t>
  </si>
  <si>
    <t>01407</t>
  </si>
  <si>
    <t>Libreta rayada grande</t>
  </si>
  <si>
    <t>00053</t>
  </si>
  <si>
    <t xml:space="preserve">Libreta rayada pequeña </t>
  </si>
  <si>
    <t>00051</t>
  </si>
  <si>
    <t>Libreta rayadas PGR</t>
  </si>
  <si>
    <t>00052</t>
  </si>
  <si>
    <t>Libro récord de 300 páginas</t>
  </si>
  <si>
    <t>00054</t>
  </si>
  <si>
    <t>Libro récord de 500 páginas</t>
  </si>
  <si>
    <t>00055</t>
  </si>
  <si>
    <t>Limpia cristal</t>
  </si>
  <si>
    <t>00918</t>
  </si>
  <si>
    <t>Limpiador multiusos</t>
  </si>
  <si>
    <t>02382</t>
  </si>
  <si>
    <t>Limpiador de aire</t>
  </si>
  <si>
    <t>01485</t>
  </si>
  <si>
    <t xml:space="preserve">Marcadores </t>
  </si>
  <si>
    <t>00056</t>
  </si>
  <si>
    <t>Marcadores para pizarra</t>
  </si>
  <si>
    <t>00057</t>
  </si>
  <si>
    <t>Papel baño tork</t>
  </si>
  <si>
    <t>ROLLO</t>
  </si>
  <si>
    <t>00293</t>
  </si>
  <si>
    <t>Papel bon 8 1/2" X 11"</t>
  </si>
  <si>
    <t>RESMAS</t>
  </si>
  <si>
    <t>00059</t>
  </si>
  <si>
    <t>Papel bon 8 1/2" X 14"</t>
  </si>
  <si>
    <t>00061</t>
  </si>
  <si>
    <t>Papel para máquina de sumar</t>
  </si>
  <si>
    <t>00063</t>
  </si>
  <si>
    <t>Papel toalla</t>
  </si>
  <si>
    <t>00944</t>
  </si>
  <si>
    <t>Pendaflex 8 1/2" X 11"</t>
  </si>
  <si>
    <t>00065</t>
  </si>
  <si>
    <t>Pendaflex 8 1/2" X 13"</t>
  </si>
  <si>
    <t>00066</t>
  </si>
  <si>
    <t>Perforadora de 2 hoyos</t>
  </si>
  <si>
    <t>00067</t>
  </si>
  <si>
    <t>Perforadora de 3 hoyos</t>
  </si>
  <si>
    <t>01045</t>
  </si>
  <si>
    <t>Piedra de olor</t>
  </si>
  <si>
    <t>00925</t>
  </si>
  <si>
    <t>Pizarra blanca</t>
  </si>
  <si>
    <t>00068</t>
  </si>
  <si>
    <t>Pizarra de corcho grande</t>
  </si>
  <si>
    <t>00621</t>
  </si>
  <si>
    <t>Porta clip</t>
  </si>
  <si>
    <t>00069</t>
  </si>
  <si>
    <t>Porta lápiz</t>
  </si>
  <si>
    <t>00070</t>
  </si>
  <si>
    <t xml:space="preserve">Post it banderita </t>
  </si>
  <si>
    <t>01061</t>
  </si>
  <si>
    <t xml:space="preserve">Protector para hoja transparente </t>
  </si>
  <si>
    <t>24/01/207</t>
  </si>
  <si>
    <t>00071</t>
  </si>
  <si>
    <t>Recogedor de basura</t>
  </si>
  <si>
    <t>00930</t>
  </si>
  <si>
    <t>Regla plástica</t>
  </si>
  <si>
    <t>01011</t>
  </si>
  <si>
    <t>Removedor de manchas</t>
  </si>
  <si>
    <t>01680</t>
  </si>
  <si>
    <t>Resaltador</t>
  </si>
  <si>
    <t>01046</t>
  </si>
  <si>
    <t>Sacagrapas</t>
  </si>
  <si>
    <t>00072</t>
  </si>
  <si>
    <t xml:space="preserve">Sacapunta eléctrico </t>
  </si>
  <si>
    <t>00073</t>
  </si>
  <si>
    <t>Servilleta 500</t>
  </si>
  <si>
    <t>00931</t>
  </si>
  <si>
    <t>Sobre blanco #10</t>
  </si>
  <si>
    <t>00083</t>
  </si>
  <si>
    <t>Sobre manila 10"X13"</t>
  </si>
  <si>
    <t>00081</t>
  </si>
  <si>
    <t>Sobre manila 10"X15"</t>
  </si>
  <si>
    <t>00084</t>
  </si>
  <si>
    <t>Sobre manila 9"X12"</t>
  </si>
  <si>
    <t>00082</t>
  </si>
  <si>
    <t>Suaper grande #28</t>
  </si>
  <si>
    <t>00932</t>
  </si>
  <si>
    <t>Tablilla de apoyo</t>
  </si>
  <si>
    <t>01052</t>
  </si>
  <si>
    <t>Tenedores plásticos</t>
  </si>
  <si>
    <t>00936</t>
  </si>
  <si>
    <t>Tijeras</t>
  </si>
  <si>
    <t>01408</t>
  </si>
  <si>
    <t>Tinta en gotero para sello azul</t>
  </si>
  <si>
    <t>00088</t>
  </si>
  <si>
    <t>Tinta en gotero para sello negra</t>
  </si>
  <si>
    <t>01170</t>
  </si>
  <si>
    <t>Toalla de cocina p/desempolvar</t>
  </si>
  <si>
    <t>00938</t>
  </si>
  <si>
    <t xml:space="preserve">Toallitas desinfectantes </t>
  </si>
  <si>
    <t>01676</t>
  </si>
  <si>
    <t>Tóner CE 505X</t>
  </si>
  <si>
    <t>01835</t>
  </si>
  <si>
    <t>Tóner HP 12A</t>
  </si>
  <si>
    <t>00264</t>
  </si>
  <si>
    <t>Tóner HP 30 A</t>
  </si>
  <si>
    <t>00259</t>
  </si>
  <si>
    <t>Tóner Versalink B400/B405</t>
  </si>
  <si>
    <t>01636</t>
  </si>
  <si>
    <t>Tóner Cannon C120</t>
  </si>
  <si>
    <t>01569</t>
  </si>
  <si>
    <t>Tóner 2030 Negro AL 100</t>
  </si>
  <si>
    <t>01641</t>
  </si>
  <si>
    <t>Vaso No. 5</t>
  </si>
  <si>
    <t>00943</t>
  </si>
  <si>
    <t>Vaso No. 7</t>
  </si>
  <si>
    <t>00940</t>
  </si>
  <si>
    <t>Vaso No. 10</t>
  </si>
  <si>
    <t>00942</t>
  </si>
  <si>
    <t>Vaso No. 2</t>
  </si>
  <si>
    <t>01681</t>
  </si>
  <si>
    <t>Zafacón de oficina plástico</t>
  </si>
  <si>
    <t>00089</t>
  </si>
  <si>
    <t xml:space="preserve">TOTAL </t>
  </si>
  <si>
    <t xml:space="preserve">                       ING. JOSÉ JORGE DÍAZ MUSA</t>
  </si>
  <si>
    <t xml:space="preserve">                         Encargado de Almacén y Suministro</t>
  </si>
  <si>
    <t>18/20/2020</t>
  </si>
  <si>
    <t>02908</t>
  </si>
  <si>
    <t>Llaveros Perzonalizados</t>
  </si>
  <si>
    <t>02909</t>
  </si>
  <si>
    <t xml:space="preserve">Camisas institucionales </t>
  </si>
  <si>
    <t xml:space="preserve">Cajas Plásticas Negras </t>
  </si>
  <si>
    <t>00399</t>
  </si>
  <si>
    <t>Tóner HP CF 500 A</t>
  </si>
  <si>
    <t>Tóner HP CF 501 A</t>
  </si>
  <si>
    <t>Tóner HP CF 502 A</t>
  </si>
  <si>
    <t>Tóner HP CF 503 A</t>
  </si>
  <si>
    <t>00276</t>
  </si>
  <si>
    <t>00277</t>
  </si>
  <si>
    <t>00278</t>
  </si>
  <si>
    <t>00275</t>
  </si>
  <si>
    <t>Talonario de Actas de Infracción de Tránsito</t>
  </si>
  <si>
    <t>00845</t>
  </si>
  <si>
    <t xml:space="preserve">Tanque de Gas Refrigerante R 410 </t>
  </si>
  <si>
    <t>01484</t>
  </si>
  <si>
    <t>Tanque de Gas Refrigerante R 22</t>
  </si>
  <si>
    <t>01483</t>
  </si>
  <si>
    <t xml:space="preserve">Chalecos Color Negro Para Caballeros </t>
  </si>
  <si>
    <t>04072</t>
  </si>
  <si>
    <t>04073</t>
  </si>
  <si>
    <t xml:space="preserve">Chalecos Color Negro Para Damas </t>
  </si>
  <si>
    <t>Tanque de Gas R-32</t>
  </si>
  <si>
    <t>04071</t>
  </si>
  <si>
    <t xml:space="preserve">Té Caliente </t>
  </si>
  <si>
    <t>04008</t>
  </si>
  <si>
    <t xml:space="preserve">Té Frio </t>
  </si>
  <si>
    <t>FRS</t>
  </si>
  <si>
    <t>04012</t>
  </si>
  <si>
    <t xml:space="preserve">Bolso de Regalos </t>
  </si>
  <si>
    <t>02173</t>
  </si>
  <si>
    <t xml:space="preserve">Termo Institucionales </t>
  </si>
  <si>
    <t>02931</t>
  </si>
  <si>
    <t xml:space="preserve">Libretas personalizadas </t>
  </si>
  <si>
    <t>02930</t>
  </si>
  <si>
    <t>Tóner HP 19 A</t>
  </si>
  <si>
    <t>00252</t>
  </si>
  <si>
    <t>Relación de Inventario Julio, Agosto y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</si>
</sst>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&quot;$&quot;#,##0.00_);\(&quot;$&quot;#,##0.00\)"/>
    <numFmt numFmtId="166" formatCode="&quot;$&quot;#,##0.00"/>
    <numFmt numFmtId="167" formatCode="_(* #,##0.00_);_(* \(#,##0.00\);_(* &quot;-&quot;??_);_(@_)"/>
    <numFmt numFmtId="168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5"/>
      <name val="Gill Sans MT"/>
      <family val="2"/>
    </font>
    <font>
      <sz val="14"/>
      <name val="Gill Sans MT"/>
      <family val="2"/>
    </font>
    <font>
      <sz val="13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Arial"/>
      <family val="2"/>
    </font>
    <font>
      <b/>
      <sz val="12"/>
      <color theme="1"/>
      <name val="Gill Sans MT"/>
      <family val="2"/>
    </font>
    <font>
      <b/>
      <i/>
      <sz val="11"/>
      <color theme="2" tint="-0.749992370372631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1" applyFont="1" applyFill="1" applyAlignment="1">
      <alignment vertical="center"/>
    </xf>
    <xf numFmtId="0" fontId="0" fillId="2" borderId="0" xfId="0" applyFill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7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165" fontId="7" fillId="2" borderId="3" xfId="2" applyNumberFormat="1" applyFont="1" applyFill="1" applyBorder="1" applyAlignment="1">
      <alignment vertical="center" wrapText="1"/>
    </xf>
    <xf numFmtId="166" fontId="7" fillId="2" borderId="4" xfId="2" applyNumberFormat="1" applyFont="1" applyFill="1" applyBorder="1" applyAlignment="1">
      <alignment horizontal="right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14" fontId="7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3" fontId="10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165" fontId="7" fillId="2" borderId="6" xfId="2" applyNumberFormat="1" applyFont="1" applyFill="1" applyBorder="1" applyAlignment="1">
      <alignment vertical="center" wrapText="1"/>
    </xf>
    <xf numFmtId="166" fontId="7" fillId="2" borderId="6" xfId="2" applyNumberFormat="1" applyFont="1" applyFill="1" applyBorder="1" applyAlignment="1">
      <alignment vertical="center" wrapText="1"/>
    </xf>
    <xf numFmtId="166" fontId="7" fillId="2" borderId="7" xfId="2" applyNumberFormat="1" applyFont="1" applyFill="1" applyBorder="1" applyAlignment="1">
      <alignment horizontal="right" vertical="center" wrapText="1"/>
    </xf>
    <xf numFmtId="14" fontId="7" fillId="2" borderId="8" xfId="1" applyNumberFormat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65" fontId="7" fillId="2" borderId="9" xfId="2" applyNumberFormat="1" applyFont="1" applyFill="1" applyBorder="1" applyAlignment="1">
      <alignment vertical="center" wrapText="1"/>
    </xf>
    <xf numFmtId="166" fontId="7" fillId="2" borderId="10" xfId="2" applyNumberFormat="1" applyFont="1" applyFill="1" applyBorder="1" applyAlignment="1">
      <alignment horizontal="right" vertical="center" wrapText="1"/>
    </xf>
    <xf numFmtId="14" fontId="7" fillId="2" borderId="11" xfId="1" applyNumberFormat="1" applyFont="1" applyFill="1" applyBorder="1" applyAlignment="1">
      <alignment horizontal="center" vertical="center"/>
    </xf>
    <xf numFmtId="1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vertical="center"/>
    </xf>
    <xf numFmtId="14" fontId="8" fillId="2" borderId="0" xfId="1" applyNumberFormat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168" fontId="8" fillId="2" borderId="12" xfId="2" applyNumberFormat="1" applyFont="1" applyFill="1" applyBorder="1" applyAlignment="1">
      <alignment vertical="center"/>
    </xf>
    <xf numFmtId="0" fontId="12" fillId="2" borderId="0" xfId="1" applyFont="1" applyFill="1"/>
    <xf numFmtId="165" fontId="8" fillId="2" borderId="0" xfId="1" applyNumberFormat="1" applyFont="1" applyFill="1" applyAlignment="1">
      <alignment horizontal="center" vertical="center"/>
    </xf>
    <xf numFmtId="166" fontId="8" fillId="2" borderId="0" xfId="2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166" fontId="8" fillId="2" borderId="0" xfId="1" applyNumberFormat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4" fontId="12" fillId="2" borderId="0" xfId="1" applyNumberFormat="1" applyFont="1" applyFill="1" applyAlignment="1">
      <alignment horizontal="center"/>
    </xf>
    <xf numFmtId="168" fontId="2" fillId="2" borderId="0" xfId="1" applyNumberFormat="1" applyFill="1" applyAlignment="1">
      <alignment vertical="center"/>
    </xf>
    <xf numFmtId="0" fontId="8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4"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353788</xdr:colOff>
      <xdr:row>1</xdr:row>
      <xdr:rowOff>172356</xdr:rowOff>
    </xdr:from>
    <xdr:to>
      <xdr:col>6</xdr:col>
      <xdr:colOff>435431</xdr:colOff>
      <xdr:row>4</xdr:row>
      <xdr:rowOff>117928</xdr:rowOff>
    </xdr:to>
    <xdr:pic>
      <xdr:nvPicPr>
        <xdr:cNvPr id="2" name="Imagen 1" descr="Resultado de imagen para logo ministerio publ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1" t="27273" r="13436" b="23377"/>
        <a:stretch/>
      </xdr:blipFill>
      <xdr:spPr bwMode="auto">
        <a:xfrm>
          <a:off x="7792813" y="362856"/>
          <a:ext cx="1586593" cy="517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1034143</xdr:colOff>
      <xdr:row>169</xdr:row>
      <xdr:rowOff>0</xdr:rowOff>
    </xdr:from>
    <xdr:to>
      <xdr:col>7</xdr:col>
      <xdr:colOff>299358</xdr:colOff>
      <xdr:row>169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06318" y="49568100"/>
          <a:ext cx="3856265" cy="1360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ura%20Backup/Nueva%20carpeta%20compartida/Inventarios%20Mensuales/SALIDAS%202024/MARZO%202024/INVENTARIO%20MENSUAL%20-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MENSUAL"/>
      <sheetName val="INFORME MENSUAL ENTREGADO DIC"/>
      <sheetName val="INFORME MENSUAL"/>
      <sheetName val="OFICINA"/>
      <sheetName val="INFORMÁTICA"/>
      <sheetName val="MISCELÁNEOS"/>
      <sheetName val="MAYORDOMIA"/>
      <sheetName val="SALUD"/>
      <sheetName val="BIENES DE CONSUMO"/>
      <sheetName val="Sub-Cuentas 2022"/>
      <sheetName val="Sub-Cuentas"/>
    </sheetNames>
    <sheetDataSet>
      <sheetData sheetId="0" refreshError="1">
        <row r="20">
          <cell r="AW20">
            <v>40</v>
          </cell>
        </row>
        <row r="47">
          <cell r="AW47">
            <v>25</v>
          </cell>
        </row>
        <row r="51">
          <cell r="AW51">
            <v>180</v>
          </cell>
        </row>
        <row r="68">
          <cell r="AW68">
            <v>10</v>
          </cell>
        </row>
        <row r="247">
          <cell r="AW247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Q295"/>
  <sheetViews>
    <sheetView showGridLines="0" tabSelected="1" topLeftCell="A151" zoomScale="70" zoomScaleNormal="70" workbookViewId="0">
      <selection activeCell="C1" sqref="C1:J172"/>
    </sheetView>
  </sheetViews>
  <sheetFormatPr baseColWidth="10" defaultColWidth="11.42578125" defaultRowHeight="15" x14ac:dyDescent="0.25"/>
  <cols>
    <col min="3" max="3" width="44.7109375" customWidth="1"/>
    <col min="4" max="5" width="22" customWidth="1"/>
    <col min="6" max="6" width="22.5703125" customWidth="1"/>
    <col min="7" max="7" width="24.28515625" customWidth="1"/>
    <col min="8" max="8" width="26.28515625" customWidth="1"/>
    <col min="9" max="9" width="23.5703125" customWidth="1"/>
    <col min="10" max="10" width="21.5703125" customWidth="1"/>
    <col min="11" max="11" width="25.28515625" style="2" customWidth="1"/>
    <col min="12" max="12" width="17.140625" style="2" customWidth="1"/>
    <col min="13" max="13" width="18.5703125" style="2" customWidth="1"/>
    <col min="14" max="17" width="11.42578125" style="2"/>
  </cols>
  <sheetData>
    <row r="1" spans="1:13" x14ac:dyDescent="0.25">
      <c r="A1" s="1"/>
      <c r="B1" s="1"/>
      <c r="C1" s="56"/>
      <c r="D1" s="56"/>
      <c r="E1" s="56"/>
      <c r="F1" s="56"/>
      <c r="G1" s="56"/>
      <c r="H1" s="56"/>
      <c r="I1" s="56"/>
      <c r="J1" s="56"/>
    </row>
    <row r="2" spans="1:13" x14ac:dyDescent="0.25">
      <c r="A2" s="1"/>
      <c r="B2" s="1"/>
      <c r="C2" s="56"/>
      <c r="D2" s="56"/>
      <c r="E2" s="56"/>
      <c r="F2" s="56"/>
      <c r="G2" s="56"/>
      <c r="H2" s="56"/>
      <c r="I2" s="56"/>
      <c r="J2" s="56"/>
    </row>
    <row r="3" spans="1:13" x14ac:dyDescent="0.25">
      <c r="A3" s="1"/>
      <c r="B3" s="1"/>
      <c r="C3" s="56"/>
      <c r="D3" s="56"/>
      <c r="E3" s="56"/>
      <c r="F3" s="56"/>
      <c r="G3" s="56"/>
      <c r="H3" s="56"/>
      <c r="I3" s="56"/>
      <c r="J3" s="56"/>
    </row>
    <row r="4" spans="1:13" x14ac:dyDescent="0.25">
      <c r="A4" s="1"/>
      <c r="B4" s="1"/>
      <c r="C4" s="56"/>
      <c r="D4" s="56"/>
      <c r="E4" s="56"/>
      <c r="F4" s="56"/>
      <c r="G4" s="56"/>
      <c r="H4" s="56"/>
      <c r="I4" s="56"/>
      <c r="J4" s="56"/>
    </row>
    <row r="5" spans="1:13" x14ac:dyDescent="0.25">
      <c r="A5" s="1"/>
      <c r="B5" s="1"/>
      <c r="C5" s="56"/>
      <c r="D5" s="56"/>
      <c r="E5" s="56"/>
      <c r="F5" s="56"/>
      <c r="G5" s="56"/>
      <c r="H5" s="56"/>
      <c r="I5" s="56"/>
      <c r="J5" s="56"/>
    </row>
    <row r="6" spans="1:13" ht="24" x14ac:dyDescent="0.25">
      <c r="A6" s="1"/>
      <c r="B6" s="1"/>
      <c r="C6" s="57" t="s">
        <v>0</v>
      </c>
      <c r="D6" s="57"/>
      <c r="E6" s="57"/>
      <c r="F6" s="57"/>
      <c r="G6" s="57"/>
      <c r="H6" s="57"/>
      <c r="I6" s="57"/>
      <c r="J6" s="57"/>
    </row>
    <row r="7" spans="1:13" ht="16.5" customHeight="1" x14ac:dyDescent="0.25">
      <c r="A7" s="1"/>
      <c r="B7" s="1"/>
      <c r="C7" s="57" t="s">
        <v>1</v>
      </c>
      <c r="D7" s="57"/>
      <c r="E7" s="57"/>
      <c r="F7" s="57"/>
      <c r="G7" s="57"/>
      <c r="H7" s="57"/>
      <c r="I7" s="57"/>
      <c r="J7" s="57"/>
    </row>
    <row r="8" spans="1:13" ht="24" x14ac:dyDescent="0.25">
      <c r="A8" s="1"/>
      <c r="B8" s="1"/>
      <c r="C8" s="57" t="s">
        <v>328</v>
      </c>
      <c r="D8" s="57"/>
      <c r="E8" s="57"/>
      <c r="F8" s="57"/>
      <c r="G8" s="57"/>
      <c r="H8" s="57"/>
      <c r="I8" s="57"/>
      <c r="J8" s="57"/>
    </row>
    <row r="9" spans="1:13" ht="17.25" customHeight="1" x14ac:dyDescent="0.25">
      <c r="A9" s="1"/>
      <c r="B9" s="1"/>
      <c r="C9" s="58" t="s">
        <v>2</v>
      </c>
      <c r="D9" s="58"/>
      <c r="E9" s="58"/>
      <c r="F9" s="58"/>
      <c r="G9" s="58"/>
      <c r="H9" s="58"/>
      <c r="I9" s="58"/>
      <c r="J9" s="58"/>
    </row>
    <row r="10" spans="1:13" ht="24.75" thickBot="1" x14ac:dyDescent="0.3">
      <c r="A10" s="3"/>
      <c r="B10" s="3"/>
      <c r="C10" s="59"/>
      <c r="D10" s="59"/>
      <c r="E10" s="59"/>
      <c r="F10" s="59"/>
      <c r="G10" s="59"/>
      <c r="H10" s="59"/>
      <c r="I10" s="59"/>
      <c r="J10" s="59"/>
    </row>
    <row r="11" spans="1:13" s="8" customFormat="1" ht="39.75" customHeight="1" thickBot="1" x14ac:dyDescent="0.3">
      <c r="A11" s="4"/>
      <c r="B11" s="4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6" t="s">
        <v>8</v>
      </c>
      <c r="I11" s="6" t="s">
        <v>9</v>
      </c>
      <c r="J11" s="5" t="s">
        <v>10</v>
      </c>
      <c r="K11" s="7"/>
      <c r="L11" s="7"/>
      <c r="M11" s="7"/>
    </row>
    <row r="12" spans="1:13" s="18" customFormat="1" ht="18.95" customHeight="1" x14ac:dyDescent="0.25">
      <c r="A12" s="4"/>
      <c r="B12" s="4"/>
      <c r="C12" s="19" t="s">
        <v>12</v>
      </c>
      <c r="D12" s="20" t="s">
        <v>13</v>
      </c>
      <c r="E12" s="21">
        <v>0</v>
      </c>
      <c r="F12" s="12">
        <v>145</v>
      </c>
      <c r="G12" s="13">
        <f>+E12*F12*1.18</f>
        <v>0</v>
      </c>
      <c r="H12" s="14">
        <v>40507</v>
      </c>
      <c r="I12" s="15">
        <v>45441</v>
      </c>
      <c r="J12" s="16" t="s">
        <v>14</v>
      </c>
      <c r="K12" s="17"/>
      <c r="L12" s="17"/>
      <c r="M12" s="17"/>
    </row>
    <row r="13" spans="1:13" s="18" customFormat="1" ht="18.95" customHeight="1" x14ac:dyDescent="0.25">
      <c r="A13" s="4"/>
      <c r="B13" s="4"/>
      <c r="C13" s="9" t="s">
        <v>15</v>
      </c>
      <c r="D13" s="10" t="s">
        <v>13</v>
      </c>
      <c r="E13" s="11">
        <v>15</v>
      </c>
      <c r="F13" s="12">
        <v>415</v>
      </c>
      <c r="G13" s="13">
        <f>E13*F13*1.18</f>
        <v>7345.5</v>
      </c>
      <c r="H13" s="14">
        <v>42899</v>
      </c>
      <c r="I13" s="15">
        <v>44126</v>
      </c>
      <c r="J13" s="16" t="s">
        <v>16</v>
      </c>
      <c r="K13" s="17"/>
      <c r="L13" s="17"/>
      <c r="M13" s="17"/>
    </row>
    <row r="14" spans="1:13" s="18" customFormat="1" ht="18.95" customHeight="1" x14ac:dyDescent="0.25">
      <c r="A14" s="4"/>
      <c r="B14" s="4"/>
      <c r="C14" s="9" t="s">
        <v>17</v>
      </c>
      <c r="D14" s="10" t="s">
        <v>13</v>
      </c>
      <c r="E14" s="11">
        <v>109</v>
      </c>
      <c r="F14" s="12">
        <v>143.75</v>
      </c>
      <c r="G14" s="13">
        <f>+E14*F14*1.18</f>
        <v>18489.125</v>
      </c>
      <c r="H14" s="14">
        <v>44798</v>
      </c>
      <c r="I14" s="15">
        <v>45393</v>
      </c>
      <c r="J14" s="16" t="s">
        <v>18</v>
      </c>
      <c r="K14" s="17"/>
      <c r="L14" s="17"/>
      <c r="M14" s="17"/>
    </row>
    <row r="15" spans="1:13" s="18" customFormat="1" ht="18.95" customHeight="1" x14ac:dyDescent="0.25">
      <c r="A15" s="4"/>
      <c r="B15" s="4"/>
      <c r="C15" s="19" t="s">
        <v>19</v>
      </c>
      <c r="D15" s="20" t="s">
        <v>13</v>
      </c>
      <c r="E15" s="21">
        <v>42</v>
      </c>
      <c r="F15" s="12">
        <v>238.2</v>
      </c>
      <c r="G15" s="13">
        <f>F15*E15*1.18</f>
        <v>11805.191999999999</v>
      </c>
      <c r="H15" s="14">
        <v>42748</v>
      </c>
      <c r="I15" s="15">
        <v>44326</v>
      </c>
      <c r="J15" s="16" t="s">
        <v>20</v>
      </c>
      <c r="K15" s="17"/>
      <c r="L15" s="17"/>
      <c r="M15" s="17"/>
    </row>
    <row r="16" spans="1:13" s="18" customFormat="1" ht="18.95" customHeight="1" x14ac:dyDescent="0.25">
      <c r="A16" s="4"/>
      <c r="B16" s="4"/>
      <c r="C16" s="19" t="s">
        <v>21</v>
      </c>
      <c r="D16" s="20" t="s">
        <v>13</v>
      </c>
      <c r="E16" s="21">
        <v>50</v>
      </c>
      <c r="F16" s="12">
        <v>250.35</v>
      </c>
      <c r="G16" s="13">
        <f>F16*E16*1.18</f>
        <v>14770.65</v>
      </c>
      <c r="H16" s="14">
        <v>42899</v>
      </c>
      <c r="I16" s="15">
        <v>44326</v>
      </c>
      <c r="J16" s="16" t="s">
        <v>22</v>
      </c>
      <c r="K16" s="17"/>
      <c r="L16" s="17"/>
      <c r="M16" s="17"/>
    </row>
    <row r="17" spans="1:13" s="18" customFormat="1" ht="18.95" customHeight="1" x14ac:dyDescent="0.25">
      <c r="A17" s="4"/>
      <c r="B17" s="4"/>
      <c r="C17" s="19" t="s">
        <v>23</v>
      </c>
      <c r="D17" s="20" t="s">
        <v>24</v>
      </c>
      <c r="E17" s="21">
        <v>0</v>
      </c>
      <c r="F17" s="12">
        <v>145</v>
      </c>
      <c r="G17" s="13">
        <f>E17*F17*1.16</f>
        <v>0</v>
      </c>
      <c r="H17" s="14">
        <v>42979</v>
      </c>
      <c r="I17" s="15">
        <v>45456</v>
      </c>
      <c r="J17" s="22" t="s">
        <v>25</v>
      </c>
      <c r="K17" s="17"/>
      <c r="L17" s="17"/>
      <c r="M17" s="17"/>
    </row>
    <row r="18" spans="1:13" s="18" customFormat="1" ht="18.95" customHeight="1" x14ac:dyDescent="0.25">
      <c r="A18" s="4"/>
      <c r="B18" s="4"/>
      <c r="C18" s="19" t="s">
        <v>26</v>
      </c>
      <c r="D18" s="20" t="s">
        <v>11</v>
      </c>
      <c r="E18" s="21">
        <v>0</v>
      </c>
      <c r="F18" s="12">
        <v>350</v>
      </c>
      <c r="G18" s="13">
        <f>+E18*F18*1.18</f>
        <v>0</v>
      </c>
      <c r="H18" s="14" t="s">
        <v>288</v>
      </c>
      <c r="I18" s="15">
        <v>45293</v>
      </c>
      <c r="J18" s="22" t="s">
        <v>27</v>
      </c>
      <c r="K18" s="17"/>
      <c r="L18" s="17"/>
      <c r="M18" s="17"/>
    </row>
    <row r="19" spans="1:13" s="18" customFormat="1" ht="18.75" customHeight="1" x14ac:dyDescent="0.25">
      <c r="A19" s="4"/>
      <c r="B19" s="4"/>
      <c r="C19" s="19" t="s">
        <v>28</v>
      </c>
      <c r="D19" s="20" t="s">
        <v>29</v>
      </c>
      <c r="E19" s="20">
        <v>52</v>
      </c>
      <c r="F19" s="12">
        <v>19</v>
      </c>
      <c r="G19" s="13">
        <f>F19*E19*1.18</f>
        <v>1165.8399999999999</v>
      </c>
      <c r="H19" s="14">
        <v>43073</v>
      </c>
      <c r="I19" s="15">
        <v>45544</v>
      </c>
      <c r="J19" s="16" t="s">
        <v>30</v>
      </c>
      <c r="K19" s="17"/>
      <c r="L19" s="17"/>
      <c r="M19" s="17"/>
    </row>
    <row r="20" spans="1:13" s="18" customFormat="1" ht="18.95" customHeight="1" x14ac:dyDescent="0.25">
      <c r="A20" s="4"/>
      <c r="B20" s="4"/>
      <c r="C20" s="9" t="s">
        <v>31</v>
      </c>
      <c r="D20" s="20" t="s">
        <v>13</v>
      </c>
      <c r="E20" s="11">
        <v>241</v>
      </c>
      <c r="F20" s="12">
        <v>145</v>
      </c>
      <c r="G20" s="13">
        <f>F20*E20*1.18</f>
        <v>41235.1</v>
      </c>
      <c r="H20" s="14">
        <v>38672</v>
      </c>
      <c r="I20" s="15">
        <v>45299</v>
      </c>
      <c r="J20" s="16" t="s">
        <v>32</v>
      </c>
      <c r="K20" s="17"/>
      <c r="L20" s="17"/>
      <c r="M20" s="17"/>
    </row>
    <row r="21" spans="1:13" s="18" customFormat="1" ht="18.95" customHeight="1" x14ac:dyDescent="0.25">
      <c r="A21" s="4"/>
      <c r="B21" s="4"/>
      <c r="C21" s="9" t="s">
        <v>33</v>
      </c>
      <c r="D21" s="10" t="s">
        <v>13</v>
      </c>
      <c r="E21" s="11">
        <v>8</v>
      </c>
      <c r="F21" s="12">
        <v>94.4</v>
      </c>
      <c r="G21" s="13">
        <f>F21*E21*1.18</f>
        <v>891.13599999999997</v>
      </c>
      <c r="H21" s="14">
        <v>41703</v>
      </c>
      <c r="I21" s="15">
        <v>45544</v>
      </c>
      <c r="J21" s="16" t="s">
        <v>34</v>
      </c>
      <c r="K21" s="17"/>
      <c r="L21" s="17"/>
      <c r="M21" s="17"/>
    </row>
    <row r="22" spans="1:13" s="18" customFormat="1" ht="18.95" customHeight="1" x14ac:dyDescent="0.25">
      <c r="A22" s="4"/>
      <c r="B22" s="4"/>
      <c r="C22" s="19" t="s">
        <v>35</v>
      </c>
      <c r="D22" s="20" t="s">
        <v>13</v>
      </c>
      <c r="E22" s="21">
        <v>112</v>
      </c>
      <c r="F22" s="12">
        <v>33.25</v>
      </c>
      <c r="G22" s="13">
        <f>E22*F22*1.18</f>
        <v>4394.32</v>
      </c>
      <c r="H22" s="14">
        <v>42284</v>
      </c>
      <c r="I22" s="15">
        <v>44953</v>
      </c>
      <c r="J22" s="16" t="s">
        <v>36</v>
      </c>
      <c r="K22" s="17"/>
      <c r="L22" s="17"/>
      <c r="M22" s="17"/>
    </row>
    <row r="23" spans="1:13" s="18" customFormat="1" ht="18.95" customHeight="1" x14ac:dyDescent="0.25">
      <c r="A23" s="4"/>
      <c r="B23" s="4"/>
      <c r="C23" s="9" t="s">
        <v>37</v>
      </c>
      <c r="D23" s="10" t="s">
        <v>13</v>
      </c>
      <c r="E23" s="11">
        <v>740</v>
      </c>
      <c r="F23" s="12">
        <v>30</v>
      </c>
      <c r="G23" s="13">
        <f>E23*F23*1.18</f>
        <v>26196</v>
      </c>
      <c r="H23" s="14">
        <v>38672</v>
      </c>
      <c r="I23" s="15">
        <v>45441</v>
      </c>
      <c r="J23" s="16" t="s">
        <v>38</v>
      </c>
      <c r="K23" s="17"/>
      <c r="L23" s="17"/>
      <c r="M23" s="17"/>
    </row>
    <row r="24" spans="1:13" s="18" customFormat="1" ht="18.95" customHeight="1" x14ac:dyDescent="0.25">
      <c r="A24" s="4"/>
      <c r="B24" s="4"/>
      <c r="C24" s="19" t="s">
        <v>39</v>
      </c>
      <c r="D24" s="20" t="s">
        <v>13</v>
      </c>
      <c r="E24" s="21">
        <v>534</v>
      </c>
      <c r="F24" s="12">
        <v>45</v>
      </c>
      <c r="G24" s="13">
        <f>E24*F24*1.18</f>
        <v>28355.399999999998</v>
      </c>
      <c r="H24" s="14">
        <v>38672</v>
      </c>
      <c r="I24" s="15">
        <v>45342</v>
      </c>
      <c r="J24" s="16" t="s">
        <v>40</v>
      </c>
      <c r="K24" s="17"/>
      <c r="L24" s="17"/>
      <c r="M24" s="17"/>
    </row>
    <row r="25" spans="1:13" s="18" customFormat="1" ht="18.95" customHeight="1" x14ac:dyDescent="0.25">
      <c r="A25" s="4"/>
      <c r="B25" s="4"/>
      <c r="C25" s="19" t="s">
        <v>41</v>
      </c>
      <c r="D25" s="20" t="s">
        <v>13</v>
      </c>
      <c r="E25" s="21">
        <v>360</v>
      </c>
      <c r="F25" s="12">
        <v>15</v>
      </c>
      <c r="G25" s="13">
        <f>+E25*F25*1.18</f>
        <v>6372</v>
      </c>
      <c r="H25" s="14">
        <v>38672</v>
      </c>
      <c r="I25" s="15">
        <v>45441</v>
      </c>
      <c r="J25" s="16" t="s">
        <v>42</v>
      </c>
      <c r="K25" s="17"/>
      <c r="L25" s="17"/>
      <c r="M25" s="17"/>
    </row>
    <row r="26" spans="1:13" s="18" customFormat="1" ht="18.95" customHeight="1" x14ac:dyDescent="0.25">
      <c r="A26" s="4"/>
      <c r="B26" s="4"/>
      <c r="C26" s="19" t="s">
        <v>320</v>
      </c>
      <c r="D26" s="20" t="s">
        <v>13</v>
      </c>
      <c r="E26" s="21">
        <v>578</v>
      </c>
      <c r="F26" s="12">
        <v>76.27</v>
      </c>
      <c r="G26" s="13">
        <f>+E26*F26*1.18</f>
        <v>52019.190799999997</v>
      </c>
      <c r="H26" s="14">
        <v>44659</v>
      </c>
      <c r="I26" s="15">
        <v>45551</v>
      </c>
      <c r="J26" s="16" t="s">
        <v>321</v>
      </c>
      <c r="K26" s="17"/>
      <c r="L26" s="17"/>
      <c r="M26" s="17"/>
    </row>
    <row r="27" spans="1:13" s="18" customFormat="1" ht="18.95" customHeight="1" x14ac:dyDescent="0.25">
      <c r="A27" s="4"/>
      <c r="B27" s="4"/>
      <c r="C27" s="19" t="s">
        <v>293</v>
      </c>
      <c r="D27" s="20" t="s">
        <v>13</v>
      </c>
      <c r="E27" s="21">
        <v>47</v>
      </c>
      <c r="F27" s="12">
        <v>969.7</v>
      </c>
      <c r="G27" s="13">
        <f>+E27*F27*1.18</f>
        <v>53779.561999999998</v>
      </c>
      <c r="H27" s="14">
        <v>44174</v>
      </c>
      <c r="I27" s="15">
        <v>45534</v>
      </c>
      <c r="J27" s="16" t="s">
        <v>294</v>
      </c>
      <c r="K27" s="17"/>
      <c r="L27" s="17"/>
      <c r="M27" s="17"/>
    </row>
    <row r="28" spans="1:13" s="18" customFormat="1" ht="18.95" customHeight="1" x14ac:dyDescent="0.25">
      <c r="A28" s="4"/>
      <c r="B28" s="4"/>
      <c r="C28" s="19" t="s">
        <v>43</v>
      </c>
      <c r="D28" s="20" t="s">
        <v>13</v>
      </c>
      <c r="E28" s="21">
        <v>165</v>
      </c>
      <c r="F28" s="12">
        <v>63</v>
      </c>
      <c r="G28" s="13">
        <f>+E28*F28*1.18</f>
        <v>12266.099999999999</v>
      </c>
      <c r="H28" s="14">
        <v>45014</v>
      </c>
      <c r="I28" s="15">
        <v>45313</v>
      </c>
      <c r="J28" s="16" t="s">
        <v>44</v>
      </c>
      <c r="K28" s="17"/>
      <c r="L28" s="17"/>
      <c r="M28" s="17"/>
    </row>
    <row r="29" spans="1:13" s="18" customFormat="1" ht="18.95" customHeight="1" x14ac:dyDescent="0.25">
      <c r="A29" s="4"/>
      <c r="B29" s="4"/>
      <c r="C29" s="19" t="s">
        <v>45</v>
      </c>
      <c r="D29" s="20" t="s">
        <v>13</v>
      </c>
      <c r="E29" s="21">
        <v>25</v>
      </c>
      <c r="F29" s="12">
        <v>95</v>
      </c>
      <c r="G29" s="13">
        <f>+E29*F29*1.18</f>
        <v>2802.5</v>
      </c>
      <c r="H29" s="14">
        <v>44798</v>
      </c>
      <c r="I29" s="15">
        <v>45313</v>
      </c>
      <c r="J29" s="16" t="s">
        <v>46</v>
      </c>
      <c r="K29" s="17"/>
      <c r="L29" s="17"/>
      <c r="M29" s="17"/>
    </row>
    <row r="30" spans="1:13" s="18" customFormat="1" ht="18.95" customHeight="1" x14ac:dyDescent="0.25">
      <c r="A30" s="4"/>
      <c r="B30" s="4"/>
      <c r="C30" s="19" t="s">
        <v>47</v>
      </c>
      <c r="D30" s="20" t="s">
        <v>24</v>
      </c>
      <c r="E30" s="21">
        <v>317</v>
      </c>
      <c r="F30" s="12">
        <v>235.53</v>
      </c>
      <c r="G30" s="13">
        <f>E30*F30*1.16</f>
        <v>86609.091599999985</v>
      </c>
      <c r="H30" s="14">
        <v>39507</v>
      </c>
      <c r="I30" s="15">
        <v>45525</v>
      </c>
      <c r="J30" s="22" t="s">
        <v>48</v>
      </c>
      <c r="K30" s="17"/>
      <c r="L30" s="17"/>
      <c r="M30" s="17"/>
    </row>
    <row r="31" spans="1:13" s="18" customFormat="1" ht="18.95" customHeight="1" x14ac:dyDescent="0.25">
      <c r="A31" s="4"/>
      <c r="B31" s="4"/>
      <c r="C31" s="19" t="s">
        <v>49</v>
      </c>
      <c r="D31" s="20" t="s">
        <v>13</v>
      </c>
      <c r="E31" s="21">
        <v>266</v>
      </c>
      <c r="F31" s="12">
        <v>90.16</v>
      </c>
      <c r="G31" s="13">
        <f>F31*E31*1.18</f>
        <v>28299.420799999996</v>
      </c>
      <c r="H31" s="14">
        <v>42978</v>
      </c>
      <c r="I31" s="15">
        <v>45544</v>
      </c>
      <c r="J31" s="16" t="s">
        <v>50</v>
      </c>
      <c r="K31" s="17"/>
      <c r="L31" s="17"/>
      <c r="M31" s="17"/>
    </row>
    <row r="32" spans="1:13" s="18" customFormat="1" ht="18.95" customHeight="1" x14ac:dyDescent="0.25">
      <c r="A32" s="4"/>
      <c r="B32" s="4"/>
      <c r="C32" s="19" t="s">
        <v>51</v>
      </c>
      <c r="D32" s="20" t="s">
        <v>13</v>
      </c>
      <c r="E32" s="21">
        <v>248</v>
      </c>
      <c r="F32" s="12">
        <v>105</v>
      </c>
      <c r="G32" s="13">
        <f>F32*E32*1.18</f>
        <v>30727.199999999997</v>
      </c>
      <c r="H32" s="14">
        <v>38488</v>
      </c>
      <c r="I32" s="15">
        <v>45433</v>
      </c>
      <c r="J32" s="22" t="s">
        <v>52</v>
      </c>
      <c r="K32" s="17"/>
      <c r="L32" s="17"/>
      <c r="M32" s="17"/>
    </row>
    <row r="33" spans="1:13" s="18" customFormat="1" ht="18.75" customHeight="1" x14ac:dyDescent="0.25">
      <c r="A33" s="4"/>
      <c r="B33" s="4"/>
      <c r="C33" s="19" t="s">
        <v>53</v>
      </c>
      <c r="D33" s="20" t="s">
        <v>13</v>
      </c>
      <c r="E33" s="21">
        <v>82</v>
      </c>
      <c r="F33" s="12">
        <v>130</v>
      </c>
      <c r="G33" s="13">
        <f>E33*F33*1.18</f>
        <v>12578.8</v>
      </c>
      <c r="H33" s="14">
        <v>43056</v>
      </c>
      <c r="I33" s="15">
        <v>45433</v>
      </c>
      <c r="J33" s="16" t="s">
        <v>54</v>
      </c>
      <c r="K33" s="17"/>
      <c r="L33" s="17"/>
      <c r="M33" s="17"/>
    </row>
    <row r="34" spans="1:13" s="18" customFormat="1" ht="18.95" customHeight="1" x14ac:dyDescent="0.25">
      <c r="A34" s="4"/>
      <c r="B34" s="4"/>
      <c r="C34" s="19" t="s">
        <v>55</v>
      </c>
      <c r="D34" s="20" t="s">
        <v>13</v>
      </c>
      <c r="E34" s="21">
        <v>227</v>
      </c>
      <c r="F34" s="12">
        <v>119</v>
      </c>
      <c r="G34" s="13">
        <f>F34*E34*1.18</f>
        <v>31875.339999999997</v>
      </c>
      <c r="H34" s="14">
        <v>38672</v>
      </c>
      <c r="I34" s="15">
        <v>45433</v>
      </c>
      <c r="J34" s="16" t="s">
        <v>56</v>
      </c>
      <c r="K34" s="17"/>
      <c r="L34" s="17"/>
      <c r="M34" s="17"/>
    </row>
    <row r="35" spans="1:13" s="18" customFormat="1" ht="18.95" customHeight="1" x14ac:dyDescent="0.25">
      <c r="A35" s="4"/>
      <c r="B35" s="4"/>
      <c r="C35" s="19" t="s">
        <v>57</v>
      </c>
      <c r="D35" s="20" t="s">
        <v>13</v>
      </c>
      <c r="E35" s="21">
        <v>365</v>
      </c>
      <c r="F35" s="12">
        <v>184</v>
      </c>
      <c r="G35" s="13">
        <f>F35*E35*1.18</f>
        <v>79248.800000000003</v>
      </c>
      <c r="H35" s="14">
        <v>43056</v>
      </c>
      <c r="I35" s="15">
        <v>45544</v>
      </c>
      <c r="J35" s="16" t="s">
        <v>58</v>
      </c>
      <c r="K35" s="17"/>
      <c r="L35" s="17"/>
      <c r="M35" s="17"/>
    </row>
    <row r="36" spans="1:13" s="18" customFormat="1" ht="18.95" customHeight="1" x14ac:dyDescent="0.25">
      <c r="A36" s="4"/>
      <c r="B36" s="4"/>
      <c r="C36" s="19" t="s">
        <v>59</v>
      </c>
      <c r="D36" s="20" t="s">
        <v>13</v>
      </c>
      <c r="E36" s="21">
        <v>93</v>
      </c>
      <c r="F36" s="12">
        <v>221</v>
      </c>
      <c r="G36" s="13">
        <f>F36*E36*1.18</f>
        <v>24252.539999999997</v>
      </c>
      <c r="H36" s="14">
        <v>41441</v>
      </c>
      <c r="I36" s="15">
        <v>45433</v>
      </c>
      <c r="J36" s="16" t="s">
        <v>60</v>
      </c>
      <c r="K36" s="17"/>
      <c r="L36" s="17"/>
      <c r="M36" s="17"/>
    </row>
    <row r="37" spans="1:13" s="18" customFormat="1" ht="18.95" customHeight="1" x14ac:dyDescent="0.25">
      <c r="A37" s="4"/>
      <c r="B37" s="4"/>
      <c r="C37" s="19" t="s">
        <v>61</v>
      </c>
      <c r="D37" s="20" t="s">
        <v>13</v>
      </c>
      <c r="E37" s="21">
        <v>184</v>
      </c>
      <c r="F37" s="12">
        <v>40</v>
      </c>
      <c r="G37" s="13">
        <f>F37*E37*1.18</f>
        <v>8684.7999999999993</v>
      </c>
      <c r="H37" s="14">
        <v>42158</v>
      </c>
      <c r="I37" s="15">
        <v>45183</v>
      </c>
      <c r="J37" s="16" t="s">
        <v>62</v>
      </c>
      <c r="K37" s="17"/>
      <c r="L37" s="17"/>
      <c r="M37" s="17"/>
    </row>
    <row r="38" spans="1:13" s="18" customFormat="1" ht="18.95" customHeight="1" x14ac:dyDescent="0.25">
      <c r="A38" s="4"/>
      <c r="B38" s="4"/>
      <c r="C38" s="19" t="s">
        <v>63</v>
      </c>
      <c r="D38" s="20" t="s">
        <v>13</v>
      </c>
      <c r="E38" s="21">
        <v>9200</v>
      </c>
      <c r="F38" s="12">
        <v>0.32</v>
      </c>
      <c r="G38" s="13">
        <f t="shared" ref="G38" si="0">F38*E38</f>
        <v>2944</v>
      </c>
      <c r="H38" s="14">
        <v>42899</v>
      </c>
      <c r="I38" s="15">
        <v>44323</v>
      </c>
      <c r="J38" s="16" t="s">
        <v>64</v>
      </c>
      <c r="K38" s="17"/>
      <c r="L38" s="17"/>
      <c r="M38" s="17"/>
    </row>
    <row r="39" spans="1:13" s="18" customFormat="1" ht="18.95" customHeight="1" x14ac:dyDescent="0.25">
      <c r="A39" s="4"/>
      <c r="B39" s="4"/>
      <c r="C39" s="19" t="s">
        <v>65</v>
      </c>
      <c r="D39" s="20" t="s">
        <v>13</v>
      </c>
      <c r="E39" s="21">
        <v>52</v>
      </c>
      <c r="F39" s="12">
        <v>60</v>
      </c>
      <c r="G39" s="13">
        <f>F39*E39*1.18</f>
        <v>3681.6</v>
      </c>
      <c r="H39" s="14">
        <v>43056</v>
      </c>
      <c r="I39" s="15">
        <v>45544</v>
      </c>
      <c r="J39" s="16" t="s">
        <v>66</v>
      </c>
      <c r="K39" s="17"/>
      <c r="L39" s="17"/>
      <c r="M39" s="17"/>
    </row>
    <row r="40" spans="1:13" s="18" customFormat="1" ht="18.95" customHeight="1" x14ac:dyDescent="0.25">
      <c r="A40" s="4"/>
      <c r="B40" s="4"/>
      <c r="C40" s="19" t="s">
        <v>67</v>
      </c>
      <c r="D40" s="20" t="s">
        <v>13</v>
      </c>
      <c r="E40" s="21">
        <v>105</v>
      </c>
      <c r="F40" s="12">
        <v>45</v>
      </c>
      <c r="G40" s="13">
        <f>F40*E40*1.18</f>
        <v>5575.5</v>
      </c>
      <c r="H40" s="14">
        <v>43056</v>
      </c>
      <c r="I40" s="15">
        <v>45544</v>
      </c>
      <c r="J40" s="16" t="s">
        <v>68</v>
      </c>
      <c r="K40" s="17"/>
      <c r="L40" s="17"/>
      <c r="M40" s="17"/>
    </row>
    <row r="41" spans="1:13" s="18" customFormat="1" ht="18.95" customHeight="1" x14ac:dyDescent="0.25">
      <c r="A41" s="4"/>
      <c r="B41" s="4"/>
      <c r="C41" s="19" t="s">
        <v>69</v>
      </c>
      <c r="D41" s="20" t="s">
        <v>13</v>
      </c>
      <c r="E41" s="21">
        <v>2107</v>
      </c>
      <c r="F41" s="12">
        <v>10</v>
      </c>
      <c r="G41" s="13">
        <f>E41*F41*1.18</f>
        <v>24862.6</v>
      </c>
      <c r="H41" s="14">
        <v>44658</v>
      </c>
      <c r="I41" s="15">
        <v>45433</v>
      </c>
      <c r="J41" s="16" t="s">
        <v>70</v>
      </c>
      <c r="K41" s="17"/>
      <c r="L41" s="17"/>
      <c r="M41" s="17"/>
    </row>
    <row r="42" spans="1:13" s="18" customFormat="1" ht="18.95" customHeight="1" x14ac:dyDescent="0.25">
      <c r="A42" s="4"/>
      <c r="B42" s="4"/>
      <c r="C42" s="19" t="s">
        <v>71</v>
      </c>
      <c r="D42" s="20" t="s">
        <v>13</v>
      </c>
      <c r="E42" s="21">
        <v>1979</v>
      </c>
      <c r="F42" s="12">
        <v>7</v>
      </c>
      <c r="G42" s="13">
        <f>+E42*F42*1.18</f>
        <v>16346.539999999999</v>
      </c>
      <c r="H42" s="14">
        <v>44953</v>
      </c>
      <c r="I42" s="15">
        <v>45433</v>
      </c>
      <c r="J42" s="16" t="s">
        <v>72</v>
      </c>
      <c r="K42" s="17"/>
      <c r="L42" s="17"/>
      <c r="M42" s="17"/>
    </row>
    <row r="43" spans="1:13" s="18" customFormat="1" ht="18.95" customHeight="1" x14ac:dyDescent="0.25">
      <c r="A43" s="4"/>
      <c r="B43" s="4"/>
      <c r="C43" s="19" t="s">
        <v>73</v>
      </c>
      <c r="D43" s="20" t="s">
        <v>13</v>
      </c>
      <c r="E43" s="21">
        <v>221</v>
      </c>
      <c r="F43" s="12">
        <v>11</v>
      </c>
      <c r="G43" s="13">
        <f>F43*E43*1.18</f>
        <v>2868.58</v>
      </c>
      <c r="H43" s="14">
        <v>42832</v>
      </c>
      <c r="I43" s="15">
        <v>45544</v>
      </c>
      <c r="J43" s="16" t="s">
        <v>74</v>
      </c>
      <c r="K43" s="17"/>
      <c r="L43" s="17"/>
      <c r="M43" s="17"/>
    </row>
    <row r="44" spans="1:13" s="17" customFormat="1" ht="18.95" customHeight="1" x14ac:dyDescent="0.25">
      <c r="A44" s="4"/>
      <c r="B44" s="4"/>
      <c r="C44" s="19" t="s">
        <v>75</v>
      </c>
      <c r="D44" s="20" t="s">
        <v>13</v>
      </c>
      <c r="E44" s="21">
        <v>165</v>
      </c>
      <c r="F44" s="12">
        <v>24</v>
      </c>
      <c r="G44" s="13">
        <f>F44*E44*1.18</f>
        <v>4672.8</v>
      </c>
      <c r="H44" s="14">
        <v>42978</v>
      </c>
      <c r="I44" s="15">
        <v>45551</v>
      </c>
      <c r="J44" s="16" t="s">
        <v>76</v>
      </c>
    </row>
    <row r="45" spans="1:13" s="18" customFormat="1" ht="18.95" customHeight="1" x14ac:dyDescent="0.25">
      <c r="A45" s="4"/>
      <c r="B45" s="4"/>
      <c r="C45" s="19" t="s">
        <v>77</v>
      </c>
      <c r="D45" s="20" t="s">
        <v>11</v>
      </c>
      <c r="E45" s="21">
        <v>24</v>
      </c>
      <c r="F45" s="12">
        <v>1950</v>
      </c>
      <c r="G45" s="13">
        <f>+E45*F45*1.18</f>
        <v>55224</v>
      </c>
      <c r="H45" s="14">
        <v>44833</v>
      </c>
      <c r="I45" s="15">
        <v>45342</v>
      </c>
      <c r="J45" s="16" t="s">
        <v>78</v>
      </c>
      <c r="K45" s="17"/>
      <c r="L45" s="17"/>
      <c r="M45" s="17"/>
    </row>
    <row r="46" spans="1:13" s="18" customFormat="1" ht="18.95" customHeight="1" x14ac:dyDescent="0.25">
      <c r="A46" s="4"/>
      <c r="B46" s="4"/>
      <c r="C46" s="19" t="s">
        <v>79</v>
      </c>
      <c r="D46" s="20" t="s">
        <v>13</v>
      </c>
      <c r="E46" s="21">
        <v>56</v>
      </c>
      <c r="F46" s="12">
        <v>52</v>
      </c>
      <c r="G46" s="13">
        <f>+E46*F46*1.18</f>
        <v>3436.16</v>
      </c>
      <c r="H46" s="14">
        <v>42991</v>
      </c>
      <c r="I46" s="15">
        <v>45534</v>
      </c>
      <c r="J46" s="16" t="s">
        <v>80</v>
      </c>
      <c r="K46" s="17"/>
      <c r="L46" s="17"/>
      <c r="M46" s="17"/>
    </row>
    <row r="47" spans="1:13" s="18" customFormat="1" ht="18.95" customHeight="1" x14ac:dyDescent="0.25">
      <c r="A47" s="4"/>
      <c r="B47" s="4"/>
      <c r="C47" s="9" t="s">
        <v>81</v>
      </c>
      <c r="D47" s="10" t="s">
        <v>13</v>
      </c>
      <c r="E47" s="21">
        <f>'[1]INVENTARIO MENSUAL'!AW247</f>
        <v>2</v>
      </c>
      <c r="F47" s="12">
        <v>82</v>
      </c>
      <c r="G47" s="13">
        <f>F47*E47*1.18</f>
        <v>193.51999999999998</v>
      </c>
      <c r="H47" s="14">
        <v>42844</v>
      </c>
      <c r="I47" s="15">
        <v>42844</v>
      </c>
      <c r="J47" s="16" t="s">
        <v>80</v>
      </c>
      <c r="K47" s="17"/>
      <c r="L47" s="17"/>
      <c r="M47" s="17"/>
    </row>
    <row r="48" spans="1:13" s="18" customFormat="1" ht="18.95" customHeight="1" x14ac:dyDescent="0.25">
      <c r="A48" s="4"/>
      <c r="B48" s="4"/>
      <c r="C48" s="19" t="s">
        <v>82</v>
      </c>
      <c r="D48" s="20" t="s">
        <v>13</v>
      </c>
      <c r="E48" s="21">
        <v>74</v>
      </c>
      <c r="F48" s="12">
        <v>15</v>
      </c>
      <c r="G48" s="13">
        <f>F48*E48*1.18</f>
        <v>1309.8</v>
      </c>
      <c r="H48" s="14">
        <v>42284</v>
      </c>
      <c r="I48" s="15">
        <v>45181</v>
      </c>
      <c r="J48" s="16" t="s">
        <v>83</v>
      </c>
      <c r="K48" s="17"/>
      <c r="L48" s="17"/>
      <c r="M48" s="17"/>
    </row>
    <row r="49" spans="1:13" s="18" customFormat="1" ht="18.95" customHeight="1" x14ac:dyDescent="0.25">
      <c r="A49" s="4"/>
      <c r="B49" s="4"/>
      <c r="C49" s="19" t="s">
        <v>84</v>
      </c>
      <c r="D49" s="20" t="s">
        <v>13</v>
      </c>
      <c r="E49" s="21">
        <v>93</v>
      </c>
      <c r="F49" s="12">
        <v>175</v>
      </c>
      <c r="G49" s="13">
        <f>F49*E49*1.18</f>
        <v>19204.5</v>
      </c>
      <c r="H49" s="14">
        <v>42779</v>
      </c>
      <c r="I49" s="15">
        <v>45447</v>
      </c>
      <c r="J49" s="16" t="s">
        <v>85</v>
      </c>
      <c r="K49" s="17"/>
      <c r="L49" s="17"/>
      <c r="M49" s="17"/>
    </row>
    <row r="50" spans="1:13" s="18" customFormat="1" ht="18.95" customHeight="1" x14ac:dyDescent="0.25">
      <c r="A50" s="4"/>
      <c r="B50" s="4"/>
      <c r="C50" s="9" t="s">
        <v>86</v>
      </c>
      <c r="D50" s="10" t="s">
        <v>24</v>
      </c>
      <c r="E50" s="11">
        <v>83</v>
      </c>
      <c r="F50" s="12">
        <v>16.25</v>
      </c>
      <c r="G50" s="13">
        <f>E50*F50*1.18</f>
        <v>1591.5249999999999</v>
      </c>
      <c r="H50" s="14">
        <v>41422</v>
      </c>
      <c r="I50" s="15">
        <v>45456</v>
      </c>
      <c r="J50" s="16" t="s">
        <v>87</v>
      </c>
      <c r="K50" s="17"/>
      <c r="L50" s="17"/>
      <c r="M50" s="17"/>
    </row>
    <row r="51" spans="1:13" s="18" customFormat="1" ht="18.95" customHeight="1" x14ac:dyDescent="0.25">
      <c r="A51" s="4"/>
      <c r="B51" s="4"/>
      <c r="C51" s="19" t="s">
        <v>88</v>
      </c>
      <c r="D51" s="20" t="s">
        <v>89</v>
      </c>
      <c r="E51" s="21">
        <v>0</v>
      </c>
      <c r="F51" s="12">
        <v>70</v>
      </c>
      <c r="G51" s="13">
        <f>+E51*F51*1.18</f>
        <v>0</v>
      </c>
      <c r="H51" s="14">
        <v>42997</v>
      </c>
      <c r="I51" s="15">
        <v>45447</v>
      </c>
      <c r="J51" s="16" t="s">
        <v>90</v>
      </c>
      <c r="K51" s="17"/>
      <c r="L51" s="17"/>
      <c r="M51" s="17"/>
    </row>
    <row r="52" spans="1:13" s="18" customFormat="1" ht="18.95" customHeight="1" x14ac:dyDescent="0.25">
      <c r="A52" s="4"/>
      <c r="B52" s="4"/>
      <c r="C52" s="19" t="s">
        <v>91</v>
      </c>
      <c r="D52" s="20" t="s">
        <v>24</v>
      </c>
      <c r="E52" s="21">
        <v>80</v>
      </c>
      <c r="F52" s="12">
        <v>135.69999999999999</v>
      </c>
      <c r="G52" s="13">
        <f>E52*F52*1.18</f>
        <v>12810.08</v>
      </c>
      <c r="H52" s="14">
        <v>42751</v>
      </c>
      <c r="I52" s="15">
        <v>45506</v>
      </c>
      <c r="J52" s="16" t="s">
        <v>92</v>
      </c>
      <c r="K52" s="17"/>
      <c r="L52" s="17"/>
      <c r="M52" s="17"/>
    </row>
    <row r="53" spans="1:13" s="18" customFormat="1" ht="18.95" customHeight="1" x14ac:dyDescent="0.25">
      <c r="A53" s="4"/>
      <c r="B53" s="4"/>
      <c r="C53" s="19" t="s">
        <v>93</v>
      </c>
      <c r="D53" s="20" t="s">
        <v>11</v>
      </c>
      <c r="E53" s="21">
        <v>117</v>
      </c>
      <c r="F53" s="12">
        <v>195</v>
      </c>
      <c r="G53" s="13">
        <f>+E53*F53*1.18</f>
        <v>26921.699999999997</v>
      </c>
      <c r="H53" s="14">
        <v>44575</v>
      </c>
      <c r="I53" s="15">
        <v>45443</v>
      </c>
      <c r="J53" s="16" t="s">
        <v>94</v>
      </c>
      <c r="K53" s="17"/>
      <c r="L53" s="17"/>
      <c r="M53" s="17"/>
    </row>
    <row r="54" spans="1:13" s="18" customFormat="1" ht="18.95" customHeight="1" x14ac:dyDescent="0.25">
      <c r="A54" s="4"/>
      <c r="B54" s="4"/>
      <c r="C54" s="19" t="s">
        <v>95</v>
      </c>
      <c r="D54" s="20" t="s">
        <v>13</v>
      </c>
      <c r="E54" s="21">
        <f>'[1]INVENTARIO MENSUAL'!AW47</f>
        <v>25</v>
      </c>
      <c r="F54" s="12">
        <v>169</v>
      </c>
      <c r="G54" s="13">
        <f>F54*E54</f>
        <v>4225</v>
      </c>
      <c r="H54" s="14">
        <v>42741</v>
      </c>
      <c r="I54" s="15">
        <v>44323</v>
      </c>
      <c r="J54" s="16" t="s">
        <v>96</v>
      </c>
      <c r="K54" s="17"/>
      <c r="L54" s="17"/>
      <c r="M54" s="17"/>
    </row>
    <row r="55" spans="1:13" s="18" customFormat="1" ht="18.95" customHeight="1" x14ac:dyDescent="0.25">
      <c r="A55" s="4"/>
      <c r="B55" s="4"/>
      <c r="C55" s="19" t="s">
        <v>97</v>
      </c>
      <c r="D55" s="20" t="s">
        <v>13</v>
      </c>
      <c r="E55" s="21">
        <v>15</v>
      </c>
      <c r="F55" s="12">
        <v>72.88</v>
      </c>
      <c r="G55" s="13">
        <f>F55*E55*1.18</f>
        <v>1289.9759999999997</v>
      </c>
      <c r="H55" s="14">
        <v>43056</v>
      </c>
      <c r="I55" s="15">
        <v>45183</v>
      </c>
      <c r="J55" s="16" t="s">
        <v>98</v>
      </c>
      <c r="K55" s="17"/>
      <c r="L55" s="17"/>
      <c r="M55" s="17"/>
    </row>
    <row r="56" spans="1:13" s="18" customFormat="1" ht="18.95" customHeight="1" x14ac:dyDescent="0.25">
      <c r="A56" s="4"/>
      <c r="B56" s="4"/>
      <c r="C56" s="19" t="s">
        <v>99</v>
      </c>
      <c r="D56" s="20" t="s">
        <v>13</v>
      </c>
      <c r="E56" s="21">
        <v>15</v>
      </c>
      <c r="F56" s="12">
        <v>550</v>
      </c>
      <c r="G56" s="13">
        <f>+E56*F56*1.18</f>
        <v>9735</v>
      </c>
      <c r="H56" s="14">
        <v>44566</v>
      </c>
      <c r="I56" s="15">
        <v>45443</v>
      </c>
      <c r="J56" s="16" t="s">
        <v>100</v>
      </c>
      <c r="K56" s="17"/>
      <c r="L56" s="17"/>
      <c r="M56" s="17"/>
    </row>
    <row r="57" spans="1:13" s="18" customFormat="1" ht="18.95" customHeight="1" x14ac:dyDescent="0.25">
      <c r="A57" s="4"/>
      <c r="B57" s="4"/>
      <c r="C57" s="9" t="s">
        <v>101</v>
      </c>
      <c r="D57" s="10" t="s">
        <v>13</v>
      </c>
      <c r="E57" s="11">
        <v>71</v>
      </c>
      <c r="F57" s="12">
        <v>165</v>
      </c>
      <c r="G57" s="13">
        <f>E57*F57</f>
        <v>11715</v>
      </c>
      <c r="H57" s="14">
        <v>38851</v>
      </c>
      <c r="I57" s="15">
        <v>43802</v>
      </c>
      <c r="J57" s="16" t="s">
        <v>102</v>
      </c>
      <c r="K57" s="17"/>
      <c r="L57" s="17"/>
      <c r="M57" s="17"/>
    </row>
    <row r="58" spans="1:13" s="18" customFormat="1" ht="18.95" customHeight="1" x14ac:dyDescent="0.25">
      <c r="A58" s="4"/>
      <c r="B58" s="4"/>
      <c r="C58" s="9" t="s">
        <v>103</v>
      </c>
      <c r="D58" s="10" t="s">
        <v>13</v>
      </c>
      <c r="E58" s="11">
        <v>1</v>
      </c>
      <c r="F58" s="12">
        <v>2450</v>
      </c>
      <c r="G58" s="13">
        <f>+E58*F58*1.18</f>
        <v>2891</v>
      </c>
      <c r="H58" s="14">
        <v>42751</v>
      </c>
      <c r="I58" s="15">
        <v>45443</v>
      </c>
      <c r="J58" s="16" t="s">
        <v>104</v>
      </c>
      <c r="K58" s="17"/>
      <c r="L58" s="17"/>
      <c r="M58" s="17"/>
    </row>
    <row r="59" spans="1:13" s="18" customFormat="1" ht="18.95" customHeight="1" x14ac:dyDescent="0.25">
      <c r="A59" s="4"/>
      <c r="B59" s="4"/>
      <c r="C59" s="9" t="s">
        <v>105</v>
      </c>
      <c r="D59" s="10" t="s">
        <v>13</v>
      </c>
      <c r="E59" s="11">
        <v>150</v>
      </c>
      <c r="F59" s="12">
        <v>16</v>
      </c>
      <c r="G59" s="13">
        <f>F59*E59*1.18</f>
        <v>2832</v>
      </c>
      <c r="H59" s="14">
        <v>42979</v>
      </c>
      <c r="I59" s="15">
        <v>45433</v>
      </c>
      <c r="J59" s="16" t="s">
        <v>106</v>
      </c>
      <c r="K59" s="17"/>
      <c r="L59" s="17"/>
      <c r="M59" s="17"/>
    </row>
    <row r="60" spans="1:13" s="18" customFormat="1" ht="18.95" customHeight="1" x14ac:dyDescent="0.25">
      <c r="A60" s="4"/>
      <c r="B60" s="4"/>
      <c r="C60" s="19" t="s">
        <v>107</v>
      </c>
      <c r="D60" s="20" t="s">
        <v>13</v>
      </c>
      <c r="E60" s="21">
        <v>265</v>
      </c>
      <c r="F60" s="12">
        <v>97.17</v>
      </c>
      <c r="G60" s="13">
        <f>+E60*F60*1.18</f>
        <v>30385.058999999997</v>
      </c>
      <c r="H60" s="14">
        <v>38672</v>
      </c>
      <c r="I60" s="15">
        <v>45506</v>
      </c>
      <c r="J60" s="16" t="s">
        <v>108</v>
      </c>
      <c r="K60" s="17"/>
      <c r="L60" s="17"/>
      <c r="M60" s="17"/>
    </row>
    <row r="61" spans="1:13" s="18" customFormat="1" ht="18.95" customHeight="1" x14ac:dyDescent="0.25">
      <c r="A61" s="4"/>
      <c r="B61" s="4"/>
      <c r="C61" s="9" t="s">
        <v>109</v>
      </c>
      <c r="D61" s="10" t="s">
        <v>13</v>
      </c>
      <c r="E61" s="11">
        <v>19</v>
      </c>
      <c r="F61" s="12">
        <v>123.02</v>
      </c>
      <c r="G61" s="13">
        <f>F61*E61*1.18</f>
        <v>2758.1084000000001</v>
      </c>
      <c r="H61" s="14">
        <v>42997</v>
      </c>
      <c r="I61" s="15">
        <v>45075</v>
      </c>
      <c r="J61" s="16" t="s">
        <v>110</v>
      </c>
      <c r="K61" s="17"/>
      <c r="L61" s="17"/>
      <c r="M61" s="17"/>
    </row>
    <row r="62" spans="1:13" s="18" customFormat="1" ht="18.95" customHeight="1" x14ac:dyDescent="0.25">
      <c r="A62" s="4"/>
      <c r="B62" s="4"/>
      <c r="C62" s="9" t="s">
        <v>111</v>
      </c>
      <c r="D62" s="10" t="s">
        <v>13</v>
      </c>
      <c r="E62" s="11">
        <v>58</v>
      </c>
      <c r="F62" s="12">
        <v>350</v>
      </c>
      <c r="G62" s="13">
        <f>F62*E62*1.18</f>
        <v>23954</v>
      </c>
      <c r="H62" s="14">
        <v>42883</v>
      </c>
      <c r="I62" s="15">
        <v>45230</v>
      </c>
      <c r="J62" s="16" t="s">
        <v>112</v>
      </c>
      <c r="K62" s="17"/>
      <c r="L62" s="17"/>
      <c r="M62" s="17"/>
    </row>
    <row r="63" spans="1:13" s="18" customFormat="1" ht="18.95" customHeight="1" x14ac:dyDescent="0.25">
      <c r="A63" s="4"/>
      <c r="B63" s="4"/>
      <c r="C63" s="9" t="s">
        <v>113</v>
      </c>
      <c r="D63" s="10" t="s">
        <v>13</v>
      </c>
      <c r="E63" s="11">
        <f>'[1]INVENTARIO MENSUAL'!AW51</f>
        <v>180</v>
      </c>
      <c r="F63" s="12">
        <v>4.5599999999999996</v>
      </c>
      <c r="G63" s="13">
        <f>F63*E63*1.18</f>
        <v>968.54399999999987</v>
      </c>
      <c r="H63" s="14">
        <v>41956</v>
      </c>
      <c r="I63" s="15">
        <v>42899</v>
      </c>
      <c r="J63" s="16" t="s">
        <v>114</v>
      </c>
      <c r="K63" s="17"/>
      <c r="L63" s="17"/>
      <c r="M63" s="17"/>
    </row>
    <row r="64" spans="1:13" s="18" customFormat="1" ht="18.95" customHeight="1" x14ac:dyDescent="0.25">
      <c r="A64" s="4"/>
      <c r="B64" s="4"/>
      <c r="C64" s="9" t="s">
        <v>115</v>
      </c>
      <c r="D64" s="10" t="s">
        <v>13</v>
      </c>
      <c r="E64" s="11">
        <v>9063</v>
      </c>
      <c r="F64" s="12">
        <v>8</v>
      </c>
      <c r="G64" s="13">
        <f>F64*E64*1.18</f>
        <v>85554.72</v>
      </c>
      <c r="H64" s="14">
        <v>41955</v>
      </c>
      <c r="I64" s="15">
        <v>42899</v>
      </c>
      <c r="J64" s="16" t="s">
        <v>116</v>
      </c>
      <c r="K64" s="17"/>
      <c r="L64" s="17"/>
      <c r="M64" s="17"/>
    </row>
    <row r="65" spans="1:13" s="18" customFormat="1" ht="18.95" customHeight="1" x14ac:dyDescent="0.25">
      <c r="A65" s="4"/>
      <c r="B65" s="4"/>
      <c r="C65" s="19" t="s">
        <v>117</v>
      </c>
      <c r="D65" s="20" t="s">
        <v>13</v>
      </c>
      <c r="E65" s="21">
        <v>611</v>
      </c>
      <c r="F65" s="12">
        <v>170</v>
      </c>
      <c r="G65" s="13">
        <f>+E65*F65*1.18-3186</f>
        <v>119380.59999999999</v>
      </c>
      <c r="H65" s="14">
        <v>38672</v>
      </c>
      <c r="I65" s="15">
        <v>45441</v>
      </c>
      <c r="J65" s="16" t="s">
        <v>118</v>
      </c>
      <c r="K65" s="17"/>
      <c r="L65" s="17"/>
      <c r="M65" s="17"/>
    </row>
    <row r="66" spans="1:13" s="18" customFormat="1" ht="18.95" customHeight="1" x14ac:dyDescent="0.25">
      <c r="A66" s="4"/>
      <c r="B66" s="4"/>
      <c r="C66" s="19" t="s">
        <v>119</v>
      </c>
      <c r="D66" s="20" t="s">
        <v>13</v>
      </c>
      <c r="E66" s="21">
        <v>1498</v>
      </c>
      <c r="F66" s="12">
        <v>14.5</v>
      </c>
      <c r="G66" s="13">
        <f>E66*F66*1.18</f>
        <v>25630.78</v>
      </c>
      <c r="H66" s="14">
        <v>42751</v>
      </c>
      <c r="I66" s="15">
        <v>44224</v>
      </c>
      <c r="J66" s="16" t="s">
        <v>120</v>
      </c>
      <c r="K66" s="17"/>
      <c r="L66" s="17"/>
      <c r="M66" s="17"/>
    </row>
    <row r="67" spans="1:13" s="18" customFormat="1" ht="18.95" customHeight="1" x14ac:dyDescent="0.25">
      <c r="A67" s="4"/>
      <c r="B67" s="4"/>
      <c r="C67" s="19" t="s">
        <v>121</v>
      </c>
      <c r="D67" s="20" t="s">
        <v>13</v>
      </c>
      <c r="E67" s="21">
        <v>7700</v>
      </c>
      <c r="F67" s="12">
        <v>4.55</v>
      </c>
      <c r="G67" s="13">
        <f>F67*E67*1.18</f>
        <v>41341.299999999996</v>
      </c>
      <c r="H67" s="14">
        <v>42978</v>
      </c>
      <c r="I67" s="15">
        <v>45356</v>
      </c>
      <c r="J67" s="16" t="s">
        <v>122</v>
      </c>
      <c r="K67" s="17"/>
      <c r="L67" s="17"/>
      <c r="M67" s="17"/>
    </row>
    <row r="68" spans="1:13" s="18" customFormat="1" ht="18.95" customHeight="1" x14ac:dyDescent="0.25">
      <c r="A68" s="4"/>
      <c r="B68" s="4"/>
      <c r="C68" s="19" t="s">
        <v>123</v>
      </c>
      <c r="D68" s="20" t="s">
        <v>13</v>
      </c>
      <c r="E68" s="21">
        <v>13333</v>
      </c>
      <c r="F68" s="12">
        <v>1.97</v>
      </c>
      <c r="G68" s="13">
        <f>F68*E68*1.18</f>
        <v>30993.891799999998</v>
      </c>
      <c r="H68" s="14">
        <v>42978</v>
      </c>
      <c r="I68" s="15">
        <v>45544</v>
      </c>
      <c r="J68" s="16" t="s">
        <v>124</v>
      </c>
      <c r="K68" s="17"/>
      <c r="L68" s="17"/>
      <c r="M68" s="17"/>
    </row>
    <row r="69" spans="1:13" s="18" customFormat="1" ht="18.95" customHeight="1" x14ac:dyDescent="0.25">
      <c r="A69" s="4"/>
      <c r="B69" s="4"/>
      <c r="C69" s="19" t="s">
        <v>125</v>
      </c>
      <c r="D69" s="20" t="s">
        <v>13</v>
      </c>
      <c r="E69" s="21">
        <v>3857</v>
      </c>
      <c r="F69" s="12">
        <v>22.88</v>
      </c>
      <c r="G69" s="13">
        <f>+E69*F69*1.18</f>
        <v>104132.82879999999</v>
      </c>
      <c r="H69" s="14">
        <v>44174</v>
      </c>
      <c r="I69" s="15">
        <v>45463</v>
      </c>
      <c r="J69" s="16" t="s">
        <v>126</v>
      </c>
      <c r="K69" s="17"/>
      <c r="L69" s="17"/>
      <c r="M69" s="17"/>
    </row>
    <row r="70" spans="1:13" s="18" customFormat="1" ht="18.95" customHeight="1" x14ac:dyDescent="0.25">
      <c r="A70" s="4"/>
      <c r="B70" s="4"/>
      <c r="C70" s="19" t="s">
        <v>127</v>
      </c>
      <c r="D70" s="20" t="s">
        <v>13</v>
      </c>
      <c r="E70" s="21">
        <v>11000</v>
      </c>
      <c r="F70" s="12">
        <v>0.99</v>
      </c>
      <c r="G70" s="13">
        <f>+E70*F70*1.18</f>
        <v>12850.199999999999</v>
      </c>
      <c r="H70" s="14">
        <v>40507</v>
      </c>
      <c r="I70" s="15">
        <v>45441</v>
      </c>
      <c r="J70" s="16" t="s">
        <v>128</v>
      </c>
      <c r="K70" s="17"/>
      <c r="L70" s="17"/>
      <c r="M70" s="17"/>
    </row>
    <row r="71" spans="1:13" s="18" customFormat="1" ht="18.95" customHeight="1" x14ac:dyDescent="0.25">
      <c r="A71" s="4"/>
      <c r="B71" s="4"/>
      <c r="C71" s="19" t="s">
        <v>129</v>
      </c>
      <c r="D71" s="20" t="s">
        <v>13</v>
      </c>
      <c r="E71" s="21">
        <v>12165</v>
      </c>
      <c r="F71" s="12">
        <v>3.9</v>
      </c>
      <c r="G71" s="13">
        <f>+E71*F71*1.18</f>
        <v>55983.329999999994</v>
      </c>
      <c r="H71" s="14">
        <v>42748</v>
      </c>
      <c r="I71" s="15">
        <v>45441</v>
      </c>
      <c r="J71" s="16" t="s">
        <v>130</v>
      </c>
      <c r="K71" s="17"/>
      <c r="L71" s="17"/>
      <c r="M71" s="17"/>
    </row>
    <row r="72" spans="1:13" s="18" customFormat="1" ht="18.95" customHeight="1" x14ac:dyDescent="0.25">
      <c r="A72" s="4"/>
      <c r="B72" s="4"/>
      <c r="C72" s="9" t="s">
        <v>131</v>
      </c>
      <c r="D72" s="10" t="s">
        <v>13</v>
      </c>
      <c r="E72" s="11">
        <v>11000</v>
      </c>
      <c r="F72" s="12">
        <v>2.6</v>
      </c>
      <c r="G72" s="13">
        <f>+E72*F72*1.18</f>
        <v>33748</v>
      </c>
      <c r="H72" s="14">
        <v>42998</v>
      </c>
      <c r="I72" s="15">
        <v>45441</v>
      </c>
      <c r="J72" s="16" t="s">
        <v>132</v>
      </c>
      <c r="K72" s="17"/>
      <c r="L72" s="17"/>
      <c r="M72" s="17"/>
    </row>
    <row r="73" spans="1:13" s="18" customFormat="1" ht="18.95" customHeight="1" x14ac:dyDescent="0.25">
      <c r="A73" s="4"/>
      <c r="B73" s="4"/>
      <c r="C73" s="19" t="s">
        <v>133</v>
      </c>
      <c r="D73" s="20" t="s">
        <v>134</v>
      </c>
      <c r="E73" s="21">
        <v>418</v>
      </c>
      <c r="F73" s="12">
        <v>50</v>
      </c>
      <c r="G73" s="13">
        <f>F73*E73*1.18</f>
        <v>24662</v>
      </c>
      <c r="H73" s="14">
        <v>42748</v>
      </c>
      <c r="I73" s="15">
        <v>45433</v>
      </c>
      <c r="J73" s="16" t="s">
        <v>135</v>
      </c>
      <c r="K73" s="17"/>
      <c r="L73" s="17"/>
      <c r="M73" s="17"/>
    </row>
    <row r="74" spans="1:13" s="18" customFormat="1" ht="18.95" customHeight="1" x14ac:dyDescent="0.25">
      <c r="A74" s="4"/>
      <c r="B74" s="4"/>
      <c r="C74" s="19" t="s">
        <v>136</v>
      </c>
      <c r="D74" s="20" t="s">
        <v>13</v>
      </c>
      <c r="E74" s="21">
        <v>154</v>
      </c>
      <c r="F74" s="12">
        <v>139</v>
      </c>
      <c r="G74" s="13">
        <f>F74*E74*1.18</f>
        <v>25259.079999999998</v>
      </c>
      <c r="H74" s="14">
        <v>43089</v>
      </c>
      <c r="I74" s="15">
        <v>45544</v>
      </c>
      <c r="J74" s="22" t="s">
        <v>137</v>
      </c>
      <c r="K74" s="17"/>
      <c r="L74" s="17"/>
      <c r="M74" s="17"/>
    </row>
    <row r="75" spans="1:13" s="18" customFormat="1" ht="18.95" customHeight="1" x14ac:dyDescent="0.25">
      <c r="A75" s="4"/>
      <c r="B75" s="4"/>
      <c r="C75" s="19" t="s">
        <v>138</v>
      </c>
      <c r="D75" s="20" t="s">
        <v>134</v>
      </c>
      <c r="E75" s="21">
        <v>184</v>
      </c>
      <c r="F75" s="12">
        <v>20.69</v>
      </c>
      <c r="G75" s="13">
        <f>F75*E75*1.18</f>
        <v>4492.2128000000002</v>
      </c>
      <c r="H75" s="14">
        <v>43118</v>
      </c>
      <c r="I75" s="15">
        <v>45544</v>
      </c>
      <c r="J75" s="16" t="s">
        <v>139</v>
      </c>
      <c r="K75" s="17"/>
      <c r="L75" s="17"/>
      <c r="M75" s="17"/>
    </row>
    <row r="76" spans="1:13" s="18" customFormat="1" ht="18.95" customHeight="1" x14ac:dyDescent="0.25">
      <c r="A76" s="4"/>
      <c r="B76" s="4"/>
      <c r="C76" s="9" t="s">
        <v>140</v>
      </c>
      <c r="D76" s="10" t="s">
        <v>134</v>
      </c>
      <c r="E76" s="11">
        <f>'[1]INVENTARIO MENSUAL'!AW68</f>
        <v>10</v>
      </c>
      <c r="F76" s="12">
        <v>34</v>
      </c>
      <c r="G76" s="13">
        <f>F76*E76*1.18</f>
        <v>401.2</v>
      </c>
      <c r="H76" s="14">
        <v>42998</v>
      </c>
      <c r="I76" s="15">
        <v>43432</v>
      </c>
      <c r="J76" s="16" t="s">
        <v>141</v>
      </c>
      <c r="K76" s="17"/>
      <c r="L76" s="17"/>
      <c r="M76" s="17"/>
    </row>
    <row r="77" spans="1:13" s="18" customFormat="1" ht="18.95" customHeight="1" x14ac:dyDescent="0.25">
      <c r="A77" s="4"/>
      <c r="B77" s="4"/>
      <c r="C77" s="9" t="s">
        <v>142</v>
      </c>
      <c r="D77" s="10" t="s">
        <v>143</v>
      </c>
      <c r="E77" s="11">
        <v>260</v>
      </c>
      <c r="F77" s="12">
        <v>70</v>
      </c>
      <c r="G77" s="13">
        <f>E77*F77*1.18</f>
        <v>21476</v>
      </c>
      <c r="H77" s="14">
        <v>44575</v>
      </c>
      <c r="I77" s="15">
        <v>45531</v>
      </c>
      <c r="J77" s="16" t="s">
        <v>144</v>
      </c>
      <c r="K77" s="17"/>
      <c r="L77" s="17"/>
      <c r="M77" s="17"/>
    </row>
    <row r="78" spans="1:13" s="18" customFormat="1" ht="18.95" customHeight="1" x14ac:dyDescent="0.25">
      <c r="A78" s="4"/>
      <c r="B78" s="4"/>
      <c r="C78" s="9" t="s">
        <v>145</v>
      </c>
      <c r="D78" s="10" t="s">
        <v>13</v>
      </c>
      <c r="E78" s="11">
        <v>5997</v>
      </c>
      <c r="F78" s="12">
        <v>3</v>
      </c>
      <c r="G78" s="13">
        <f>F78*E78*1.18</f>
        <v>21229.379999999997</v>
      </c>
      <c r="H78" s="14">
        <v>42751</v>
      </c>
      <c r="I78" s="15">
        <v>44126</v>
      </c>
      <c r="J78" s="16" t="s">
        <v>146</v>
      </c>
      <c r="K78" s="17"/>
      <c r="L78" s="17"/>
      <c r="M78" s="17"/>
    </row>
    <row r="79" spans="1:13" s="18" customFormat="1" ht="18.95" customHeight="1" x14ac:dyDescent="0.25">
      <c r="A79" s="4"/>
      <c r="B79" s="4"/>
      <c r="C79" s="9" t="s">
        <v>147</v>
      </c>
      <c r="D79" s="10" t="s">
        <v>13</v>
      </c>
      <c r="E79" s="11">
        <v>184</v>
      </c>
      <c r="F79" s="12">
        <v>199</v>
      </c>
      <c r="G79" s="13">
        <f>+E79*F79*1.18</f>
        <v>43206.879999999997</v>
      </c>
      <c r="H79" s="14">
        <v>42998</v>
      </c>
      <c r="I79" s="15">
        <v>45356</v>
      </c>
      <c r="J79" s="16" t="s">
        <v>148</v>
      </c>
      <c r="K79" s="17"/>
      <c r="L79" s="17"/>
      <c r="M79" s="17"/>
    </row>
    <row r="80" spans="1:13" s="18" customFormat="1" ht="18.75" customHeight="1" x14ac:dyDescent="0.25">
      <c r="A80" s="4"/>
      <c r="B80" s="4"/>
      <c r="C80" s="19" t="s">
        <v>149</v>
      </c>
      <c r="D80" s="20" t="s">
        <v>13</v>
      </c>
      <c r="E80" s="21">
        <v>202</v>
      </c>
      <c r="F80" s="12">
        <v>108</v>
      </c>
      <c r="G80" s="13">
        <f>+E80*F80*1.18</f>
        <v>25742.879999999997</v>
      </c>
      <c r="H80" s="14">
        <v>41316</v>
      </c>
      <c r="I80" s="15">
        <v>45526</v>
      </c>
      <c r="J80" s="16" t="s">
        <v>150</v>
      </c>
      <c r="K80" s="17"/>
      <c r="L80" s="17"/>
      <c r="M80" s="17"/>
    </row>
    <row r="81" spans="1:13" s="18" customFormat="1" ht="18.95" customHeight="1" x14ac:dyDescent="0.25">
      <c r="A81" s="4"/>
      <c r="B81" s="4"/>
      <c r="C81" s="9" t="s">
        <v>151</v>
      </c>
      <c r="D81" s="10" t="s">
        <v>11</v>
      </c>
      <c r="E81" s="11">
        <v>206</v>
      </c>
      <c r="F81" s="12">
        <v>80</v>
      </c>
      <c r="G81" s="13">
        <f>+E81*F81*1.18</f>
        <v>19446.399999999998</v>
      </c>
      <c r="H81" s="14">
        <v>42758</v>
      </c>
      <c r="I81" s="15">
        <v>45527</v>
      </c>
      <c r="J81" s="16" t="s">
        <v>152</v>
      </c>
      <c r="K81" s="17"/>
      <c r="L81" s="17"/>
      <c r="M81" s="17"/>
    </row>
    <row r="82" spans="1:13" s="18" customFormat="1" ht="18.95" customHeight="1" x14ac:dyDescent="0.25">
      <c r="A82" s="4"/>
      <c r="B82" s="4"/>
      <c r="C82" s="9" t="s">
        <v>153</v>
      </c>
      <c r="D82" s="10" t="s">
        <v>13</v>
      </c>
      <c r="E82" s="11">
        <v>83</v>
      </c>
      <c r="F82" s="12">
        <v>225</v>
      </c>
      <c r="G82" s="13">
        <f>+E82*F82*1.18</f>
        <v>22036.5</v>
      </c>
      <c r="H82" s="14">
        <v>44574</v>
      </c>
      <c r="I82" s="15">
        <v>45342</v>
      </c>
      <c r="J82" s="16" t="s">
        <v>154</v>
      </c>
      <c r="K82" s="17"/>
      <c r="L82" s="17"/>
      <c r="M82" s="17"/>
    </row>
    <row r="83" spans="1:13" s="18" customFormat="1" ht="18.95" customHeight="1" x14ac:dyDescent="0.25">
      <c r="A83" s="4"/>
      <c r="B83" s="4"/>
      <c r="C83" s="19" t="s">
        <v>155</v>
      </c>
      <c r="D83" s="20" t="s">
        <v>156</v>
      </c>
      <c r="E83" s="21">
        <v>342</v>
      </c>
      <c r="F83" s="12">
        <v>85</v>
      </c>
      <c r="G83" s="13">
        <f>F83*E83*1.18</f>
        <v>34302.6</v>
      </c>
      <c r="H83" s="14">
        <v>38672</v>
      </c>
      <c r="I83" s="15">
        <v>45342</v>
      </c>
      <c r="J83" s="16" t="s">
        <v>157</v>
      </c>
      <c r="K83" s="17"/>
      <c r="L83" s="17"/>
      <c r="M83" s="17"/>
    </row>
    <row r="84" spans="1:13" s="18" customFormat="1" ht="18.95" customHeight="1" x14ac:dyDescent="0.25">
      <c r="A84" s="4"/>
      <c r="B84" s="4"/>
      <c r="C84" s="19" t="s">
        <v>158</v>
      </c>
      <c r="D84" s="20" t="s">
        <v>13</v>
      </c>
      <c r="E84" s="21">
        <v>10681</v>
      </c>
      <c r="F84" s="12">
        <v>5</v>
      </c>
      <c r="G84" s="13">
        <f>F84*E84</f>
        <v>53405</v>
      </c>
      <c r="H84" s="14">
        <v>42748</v>
      </c>
      <c r="I84" s="15">
        <v>45433</v>
      </c>
      <c r="J84" s="16" t="s">
        <v>159</v>
      </c>
      <c r="K84" s="17"/>
      <c r="L84" s="17"/>
      <c r="M84" s="17"/>
    </row>
    <row r="85" spans="1:13" s="18" customFormat="1" ht="18.95" customHeight="1" x14ac:dyDescent="0.25">
      <c r="A85" s="4"/>
      <c r="B85" s="4"/>
      <c r="C85" s="19" t="s">
        <v>160</v>
      </c>
      <c r="D85" s="20" t="s">
        <v>13</v>
      </c>
      <c r="E85" s="21">
        <v>1307</v>
      </c>
      <c r="F85" s="12">
        <v>4.45</v>
      </c>
      <c r="G85" s="13">
        <f>E85*F85</f>
        <v>5816.1500000000005</v>
      </c>
      <c r="H85" s="14">
        <v>42492</v>
      </c>
      <c r="I85" s="15">
        <v>45433</v>
      </c>
      <c r="J85" s="16" t="s">
        <v>161</v>
      </c>
      <c r="K85" s="17"/>
      <c r="L85" s="17"/>
      <c r="M85" s="17"/>
    </row>
    <row r="86" spans="1:13" s="18" customFormat="1" ht="18.95" customHeight="1" x14ac:dyDescent="0.25">
      <c r="A86" s="4"/>
      <c r="B86" s="4"/>
      <c r="C86" s="19" t="s">
        <v>162</v>
      </c>
      <c r="D86" s="20" t="s">
        <v>13</v>
      </c>
      <c r="E86" s="21">
        <v>2231</v>
      </c>
      <c r="F86" s="12">
        <v>6</v>
      </c>
      <c r="G86" s="13">
        <f>F86*E86</f>
        <v>13386</v>
      </c>
      <c r="H86" s="14">
        <v>42748</v>
      </c>
      <c r="I86" s="15">
        <v>45433</v>
      </c>
      <c r="J86" s="16" t="s">
        <v>163</v>
      </c>
      <c r="K86" s="17"/>
      <c r="L86" s="17"/>
      <c r="M86" s="17"/>
    </row>
    <row r="87" spans="1:13" s="18" customFormat="1" ht="18.95" customHeight="1" x14ac:dyDescent="0.25">
      <c r="A87" s="4"/>
      <c r="B87" s="4"/>
      <c r="C87" s="19" t="s">
        <v>164</v>
      </c>
      <c r="D87" s="20" t="s">
        <v>13</v>
      </c>
      <c r="E87" s="21">
        <v>254</v>
      </c>
      <c r="F87" s="12">
        <v>14</v>
      </c>
      <c r="G87" s="13">
        <f>F87*E87*1.18</f>
        <v>4196.08</v>
      </c>
      <c r="H87" s="14">
        <v>44224</v>
      </c>
      <c r="I87" s="15">
        <v>45356</v>
      </c>
      <c r="J87" s="16" t="s">
        <v>165</v>
      </c>
      <c r="K87" s="17"/>
      <c r="L87" s="17"/>
      <c r="M87" s="17"/>
    </row>
    <row r="88" spans="1:13" s="18" customFormat="1" ht="18.95" customHeight="1" x14ac:dyDescent="0.25">
      <c r="A88" s="4"/>
      <c r="B88" s="4"/>
      <c r="C88" s="19" t="s">
        <v>166</v>
      </c>
      <c r="D88" s="20" t="s">
        <v>13</v>
      </c>
      <c r="E88" s="21">
        <v>83</v>
      </c>
      <c r="F88" s="12">
        <v>15</v>
      </c>
      <c r="G88" s="13">
        <f>E88*F88*1.18</f>
        <v>1469.1</v>
      </c>
      <c r="H88" s="14">
        <v>44678</v>
      </c>
      <c r="I88" s="15">
        <v>45356</v>
      </c>
      <c r="J88" s="16" t="s">
        <v>167</v>
      </c>
      <c r="K88" s="17"/>
      <c r="L88" s="17"/>
      <c r="M88" s="17"/>
    </row>
    <row r="89" spans="1:13" s="18" customFormat="1" ht="18.95" customHeight="1" x14ac:dyDescent="0.25">
      <c r="A89" s="4"/>
      <c r="B89" s="4"/>
      <c r="C89" s="19" t="s">
        <v>168</v>
      </c>
      <c r="D89" s="20" t="s">
        <v>13</v>
      </c>
      <c r="E89" s="21">
        <v>125</v>
      </c>
      <c r="F89" s="12">
        <v>33</v>
      </c>
      <c r="G89" s="13">
        <f>+E89*F89*1.18</f>
        <v>4867.5</v>
      </c>
      <c r="H89" s="14">
        <v>44893</v>
      </c>
      <c r="I89" s="15">
        <v>45433</v>
      </c>
      <c r="J89" s="16" t="s">
        <v>169</v>
      </c>
      <c r="K89" s="17"/>
      <c r="L89" s="17"/>
      <c r="M89" s="17"/>
    </row>
    <row r="90" spans="1:13" s="18" customFormat="1" ht="18.95" customHeight="1" x14ac:dyDescent="0.25">
      <c r="A90" s="4"/>
      <c r="B90" s="4"/>
      <c r="C90" s="19" t="s">
        <v>170</v>
      </c>
      <c r="D90" s="20" t="s">
        <v>13</v>
      </c>
      <c r="E90" s="21">
        <v>150</v>
      </c>
      <c r="F90" s="12">
        <v>16.170000000000002</v>
      </c>
      <c r="G90" s="13">
        <f>F90*E90*1.18</f>
        <v>2862.0900000000006</v>
      </c>
      <c r="H90" s="14">
        <v>42751</v>
      </c>
      <c r="I90" s="15">
        <v>45433</v>
      </c>
      <c r="J90" s="22" t="s">
        <v>171</v>
      </c>
      <c r="K90" s="17"/>
      <c r="L90" s="17"/>
      <c r="M90" s="17"/>
    </row>
    <row r="91" spans="1:13" s="18" customFormat="1" ht="18.95" customHeight="1" x14ac:dyDescent="0.25">
      <c r="A91" s="4"/>
      <c r="B91" s="4"/>
      <c r="C91" s="19" t="s">
        <v>172</v>
      </c>
      <c r="D91" s="20" t="s">
        <v>13</v>
      </c>
      <c r="E91" s="21">
        <v>150</v>
      </c>
      <c r="F91" s="12">
        <v>36</v>
      </c>
      <c r="G91" s="13">
        <f>F91*E91*1.18</f>
        <v>6372</v>
      </c>
      <c r="H91" s="14">
        <v>42751</v>
      </c>
      <c r="I91" s="15">
        <v>45433</v>
      </c>
      <c r="J91" s="22" t="s">
        <v>173</v>
      </c>
      <c r="K91" s="17"/>
      <c r="L91" s="17"/>
      <c r="M91" s="17"/>
    </row>
    <row r="92" spans="1:13" s="18" customFormat="1" ht="18.95" customHeight="1" x14ac:dyDescent="0.25">
      <c r="A92" s="4"/>
      <c r="B92" s="4"/>
      <c r="C92" s="19" t="s">
        <v>174</v>
      </c>
      <c r="D92" s="20" t="s">
        <v>13</v>
      </c>
      <c r="E92" s="21">
        <v>0</v>
      </c>
      <c r="F92" s="12">
        <f>51000/750</f>
        <v>68</v>
      </c>
      <c r="G92" s="13">
        <f>+E92*F92*1.18</f>
        <v>0</v>
      </c>
      <c r="H92" s="14">
        <v>45117</v>
      </c>
      <c r="I92" s="15">
        <v>45118</v>
      </c>
      <c r="J92" s="22" t="s">
        <v>175</v>
      </c>
      <c r="K92" s="17"/>
      <c r="L92" s="17"/>
      <c r="M92" s="17"/>
    </row>
    <row r="93" spans="1:13" s="18" customFormat="1" ht="18.95" customHeight="1" x14ac:dyDescent="0.25">
      <c r="A93" s="4"/>
      <c r="B93" s="4"/>
      <c r="C93" s="19" t="s">
        <v>324</v>
      </c>
      <c r="D93" s="20" t="s">
        <v>13</v>
      </c>
      <c r="E93" s="21">
        <v>145</v>
      </c>
      <c r="F93" s="12">
        <v>155</v>
      </c>
      <c r="G93" s="13">
        <f>+E93*F93*1.18</f>
        <v>26520.5</v>
      </c>
      <c r="H93" s="14">
        <v>45384</v>
      </c>
      <c r="I93" s="15">
        <v>45384</v>
      </c>
      <c r="J93" s="22" t="s">
        <v>325</v>
      </c>
      <c r="K93" s="17"/>
      <c r="L93" s="17"/>
      <c r="M93" s="17"/>
    </row>
    <row r="94" spans="1:13" s="18" customFormat="1" ht="18.95" customHeight="1" x14ac:dyDescent="0.25">
      <c r="A94" s="4"/>
      <c r="B94" s="4"/>
      <c r="C94" s="9" t="s">
        <v>176</v>
      </c>
      <c r="D94" s="10" t="s">
        <v>13</v>
      </c>
      <c r="E94" s="11">
        <v>246</v>
      </c>
      <c r="F94" s="12">
        <v>172</v>
      </c>
      <c r="G94" s="13">
        <f>F94*E94*1.18</f>
        <v>49928.159999999996</v>
      </c>
      <c r="H94" s="14">
        <v>43133</v>
      </c>
      <c r="I94" s="15">
        <v>45433</v>
      </c>
      <c r="J94" s="22" t="s">
        <v>177</v>
      </c>
      <c r="K94" s="17"/>
      <c r="L94" s="17"/>
      <c r="M94" s="17"/>
    </row>
    <row r="95" spans="1:13" s="18" customFormat="1" ht="18.95" customHeight="1" x14ac:dyDescent="0.25">
      <c r="A95" s="4"/>
      <c r="B95" s="4"/>
      <c r="C95" s="9" t="s">
        <v>178</v>
      </c>
      <c r="D95" s="10" t="s">
        <v>13</v>
      </c>
      <c r="E95" s="11">
        <v>36</v>
      </c>
      <c r="F95" s="12">
        <v>212</v>
      </c>
      <c r="G95" s="13">
        <f>F95*E95*1.18</f>
        <v>9005.76</v>
      </c>
      <c r="H95" s="14">
        <v>43073</v>
      </c>
      <c r="I95" s="15">
        <v>45433</v>
      </c>
      <c r="J95" s="22" t="s">
        <v>179</v>
      </c>
      <c r="K95" s="17"/>
      <c r="L95" s="17"/>
      <c r="M95" s="17"/>
    </row>
    <row r="96" spans="1:13" s="18" customFormat="1" ht="18.95" customHeight="1" x14ac:dyDescent="0.25">
      <c r="A96" s="4"/>
      <c r="B96" s="4"/>
      <c r="C96" s="9" t="s">
        <v>180</v>
      </c>
      <c r="D96" s="10" t="s">
        <v>11</v>
      </c>
      <c r="E96" s="11">
        <v>123</v>
      </c>
      <c r="F96" s="12">
        <v>115</v>
      </c>
      <c r="G96" s="13">
        <f>F96*E96*1.18</f>
        <v>16691.099999999999</v>
      </c>
      <c r="H96" s="14">
        <v>43173</v>
      </c>
      <c r="I96" s="15">
        <v>45443</v>
      </c>
      <c r="J96" s="16" t="s">
        <v>181</v>
      </c>
      <c r="K96" s="17"/>
      <c r="L96" s="17"/>
      <c r="M96" s="17"/>
    </row>
    <row r="97" spans="1:13" s="18" customFormat="1" ht="18.95" customHeight="1" x14ac:dyDescent="0.25">
      <c r="A97" s="4"/>
      <c r="B97" s="4"/>
      <c r="C97" s="9" t="s">
        <v>182</v>
      </c>
      <c r="D97" s="10" t="s">
        <v>13</v>
      </c>
      <c r="E97" s="11">
        <v>10</v>
      </c>
      <c r="F97" s="12">
        <v>310</v>
      </c>
      <c r="G97" s="13">
        <f>F97*E97*1.18</f>
        <v>3658</v>
      </c>
      <c r="H97" s="14">
        <v>44837</v>
      </c>
      <c r="I97" s="15">
        <v>44833</v>
      </c>
      <c r="J97" s="16" t="s">
        <v>183</v>
      </c>
      <c r="K97" s="17"/>
      <c r="L97" s="17"/>
      <c r="M97" s="17"/>
    </row>
    <row r="98" spans="1:13" s="18" customFormat="1" ht="18.95" customHeight="1" x14ac:dyDescent="0.25">
      <c r="A98" s="4"/>
      <c r="B98" s="4"/>
      <c r="C98" s="9" t="s">
        <v>184</v>
      </c>
      <c r="D98" s="10" t="s">
        <v>13</v>
      </c>
      <c r="E98" s="11">
        <v>7</v>
      </c>
      <c r="F98" s="12">
        <v>1200</v>
      </c>
      <c r="G98" s="13">
        <f>+E98*F98*1.18</f>
        <v>9912</v>
      </c>
      <c r="H98" s="14">
        <v>44354</v>
      </c>
      <c r="I98" s="15">
        <v>44354</v>
      </c>
      <c r="J98" s="16" t="s">
        <v>185</v>
      </c>
      <c r="K98" s="17"/>
      <c r="L98" s="17"/>
      <c r="M98" s="17"/>
    </row>
    <row r="99" spans="1:13" s="18" customFormat="1" ht="18.95" customHeight="1" x14ac:dyDescent="0.25">
      <c r="A99" s="4"/>
      <c r="B99" s="4"/>
      <c r="C99" s="19" t="s">
        <v>186</v>
      </c>
      <c r="D99" s="20" t="s">
        <v>13</v>
      </c>
      <c r="E99" s="21">
        <v>121</v>
      </c>
      <c r="F99" s="12">
        <v>13</v>
      </c>
      <c r="G99" s="13">
        <f>F99*E99*1.18</f>
        <v>1856.1399999999999</v>
      </c>
      <c r="H99" s="14">
        <v>38889</v>
      </c>
      <c r="I99" s="15">
        <v>45551</v>
      </c>
      <c r="J99" s="16" t="s">
        <v>187</v>
      </c>
      <c r="K99" s="17"/>
      <c r="L99" s="17"/>
      <c r="M99" s="17"/>
    </row>
    <row r="100" spans="1:13" s="18" customFormat="1" ht="18.95" customHeight="1" x14ac:dyDescent="0.25">
      <c r="A100" s="4"/>
      <c r="B100" s="4"/>
      <c r="C100" s="19" t="s">
        <v>188</v>
      </c>
      <c r="D100" s="20" t="s">
        <v>13</v>
      </c>
      <c r="E100" s="21">
        <v>209</v>
      </c>
      <c r="F100" s="12">
        <v>15.83</v>
      </c>
      <c r="G100" s="13">
        <f>F100*E100</f>
        <v>3308.47</v>
      </c>
      <c r="H100" s="14">
        <v>42751</v>
      </c>
      <c r="I100" s="15">
        <v>45356</v>
      </c>
      <c r="J100" s="16" t="s">
        <v>189</v>
      </c>
      <c r="K100" s="17"/>
      <c r="L100" s="17"/>
      <c r="M100" s="17"/>
    </row>
    <row r="101" spans="1:13" s="18" customFormat="1" ht="18.95" customHeight="1" x14ac:dyDescent="0.25">
      <c r="A101" s="4"/>
      <c r="B101" s="4"/>
      <c r="C101" s="19" t="s">
        <v>190</v>
      </c>
      <c r="D101" s="20" t="s">
        <v>191</v>
      </c>
      <c r="E101" s="21">
        <v>664</v>
      </c>
      <c r="F101" s="12">
        <v>215.83</v>
      </c>
      <c r="G101" s="13">
        <f>F101*E101*1.18</f>
        <v>169107.12159999998</v>
      </c>
      <c r="H101" s="14">
        <v>43103</v>
      </c>
      <c r="I101" s="15">
        <v>45558</v>
      </c>
      <c r="J101" s="22" t="s">
        <v>192</v>
      </c>
      <c r="K101" s="17"/>
      <c r="L101" s="17"/>
      <c r="M101" s="17"/>
    </row>
    <row r="102" spans="1:13" s="18" customFormat="1" ht="18.95" customHeight="1" x14ac:dyDescent="0.25">
      <c r="A102" s="4"/>
      <c r="B102" s="4"/>
      <c r="C102" s="19" t="s">
        <v>193</v>
      </c>
      <c r="D102" s="20" t="s">
        <v>194</v>
      </c>
      <c r="E102" s="21">
        <v>34</v>
      </c>
      <c r="F102" s="12">
        <v>159.9</v>
      </c>
      <c r="G102" s="13">
        <f>F102*E102*1.18</f>
        <v>6415.1880000000001</v>
      </c>
      <c r="H102" s="14">
        <v>43159</v>
      </c>
      <c r="I102" s="15">
        <v>45544</v>
      </c>
      <c r="J102" s="16" t="s">
        <v>195</v>
      </c>
      <c r="K102" s="17"/>
      <c r="L102" s="17"/>
      <c r="M102" s="17"/>
    </row>
    <row r="103" spans="1:13" s="18" customFormat="1" ht="18.95" customHeight="1" x14ac:dyDescent="0.25">
      <c r="A103" s="4"/>
      <c r="B103" s="4"/>
      <c r="C103" s="9" t="s">
        <v>196</v>
      </c>
      <c r="D103" s="10" t="s">
        <v>194</v>
      </c>
      <c r="E103" s="11">
        <v>0</v>
      </c>
      <c r="F103" s="12">
        <v>286</v>
      </c>
      <c r="G103" s="13">
        <f>F103*E103*1.18</f>
        <v>0</v>
      </c>
      <c r="H103" s="14">
        <v>42822</v>
      </c>
      <c r="I103" s="15">
        <v>45356</v>
      </c>
      <c r="J103" s="22" t="s">
        <v>197</v>
      </c>
      <c r="K103" s="17"/>
      <c r="L103" s="17"/>
      <c r="M103" s="17"/>
    </row>
    <row r="104" spans="1:13" s="18" customFormat="1" ht="18.95" customHeight="1" x14ac:dyDescent="0.25">
      <c r="A104" s="4"/>
      <c r="B104" s="4"/>
      <c r="C104" s="9" t="s">
        <v>198</v>
      </c>
      <c r="D104" s="10" t="s">
        <v>191</v>
      </c>
      <c r="E104" s="11">
        <v>182</v>
      </c>
      <c r="F104" s="12">
        <v>11</v>
      </c>
      <c r="G104" s="13">
        <f>F104*E104*1.18</f>
        <v>2362.3599999999997</v>
      </c>
      <c r="H104" s="14">
        <v>42751</v>
      </c>
      <c r="I104" s="15">
        <v>45175</v>
      </c>
      <c r="J104" s="22" t="s">
        <v>199</v>
      </c>
      <c r="K104" s="17"/>
      <c r="L104" s="17"/>
      <c r="M104" s="17"/>
    </row>
    <row r="105" spans="1:13" s="18" customFormat="1" ht="18.95" customHeight="1" x14ac:dyDescent="0.25">
      <c r="A105" s="4"/>
      <c r="B105" s="4"/>
      <c r="C105" s="9" t="s">
        <v>200</v>
      </c>
      <c r="D105" s="20" t="s">
        <v>191</v>
      </c>
      <c r="E105" s="11">
        <v>320</v>
      </c>
      <c r="F105" s="12">
        <v>281.66000000000003</v>
      </c>
      <c r="G105" s="13">
        <f>F105*E105*1.18</f>
        <v>106354.81600000001</v>
      </c>
      <c r="H105" s="14">
        <v>41397</v>
      </c>
      <c r="I105" s="15">
        <v>45545</v>
      </c>
      <c r="J105" s="16" t="s">
        <v>201</v>
      </c>
      <c r="K105" s="17"/>
      <c r="L105" s="17"/>
      <c r="M105" s="17"/>
    </row>
    <row r="106" spans="1:13" s="18" customFormat="1" ht="18.95" customHeight="1" x14ac:dyDescent="0.25">
      <c r="A106" s="4"/>
      <c r="B106" s="4"/>
      <c r="C106" s="19" t="s">
        <v>202</v>
      </c>
      <c r="D106" s="20" t="s">
        <v>13</v>
      </c>
      <c r="E106" s="21">
        <v>1296</v>
      </c>
      <c r="F106" s="12">
        <f>490/25</f>
        <v>19.600000000000001</v>
      </c>
      <c r="G106" s="13">
        <f>E106*F106*1.18</f>
        <v>29973.888000000003</v>
      </c>
      <c r="H106" s="14">
        <v>42865</v>
      </c>
      <c r="I106" s="15">
        <v>45176</v>
      </c>
      <c r="J106" s="16" t="s">
        <v>203</v>
      </c>
      <c r="K106" s="17"/>
      <c r="L106" s="17"/>
      <c r="M106" s="17"/>
    </row>
    <row r="107" spans="1:13" s="18" customFormat="1" ht="18.95" customHeight="1" x14ac:dyDescent="0.25">
      <c r="A107" s="4"/>
      <c r="B107" s="4"/>
      <c r="C107" s="19" t="s">
        <v>204</v>
      </c>
      <c r="D107" s="20" t="s">
        <v>13</v>
      </c>
      <c r="E107" s="21">
        <v>645</v>
      </c>
      <c r="F107" s="12">
        <v>20.16</v>
      </c>
      <c r="G107" s="13">
        <f>F107*E107</f>
        <v>13003.2</v>
      </c>
      <c r="H107" s="14">
        <v>42748</v>
      </c>
      <c r="I107" s="15">
        <v>44326</v>
      </c>
      <c r="J107" s="22" t="s">
        <v>205</v>
      </c>
      <c r="K107" s="17"/>
      <c r="L107" s="17"/>
      <c r="M107" s="17"/>
    </row>
    <row r="108" spans="1:13" s="18" customFormat="1" ht="18.95" customHeight="1" x14ac:dyDescent="0.25">
      <c r="A108" s="4"/>
      <c r="B108" s="4"/>
      <c r="C108" s="9" t="s">
        <v>206</v>
      </c>
      <c r="D108" s="10" t="s">
        <v>13</v>
      </c>
      <c r="E108" s="11">
        <v>5</v>
      </c>
      <c r="F108" s="12">
        <v>207</v>
      </c>
      <c r="G108" s="13">
        <f>F108*E108*1.18</f>
        <v>1221.3</v>
      </c>
      <c r="H108" s="14">
        <v>43133</v>
      </c>
      <c r="I108" s="15">
        <v>45299</v>
      </c>
      <c r="J108" s="22" t="s">
        <v>207</v>
      </c>
      <c r="K108" s="17"/>
      <c r="L108" s="17"/>
      <c r="M108" s="17"/>
    </row>
    <row r="109" spans="1:13" s="18" customFormat="1" ht="18.95" customHeight="1" x14ac:dyDescent="0.25">
      <c r="A109" s="4"/>
      <c r="B109" s="4"/>
      <c r="C109" s="19" t="s">
        <v>208</v>
      </c>
      <c r="D109" s="20" t="s">
        <v>13</v>
      </c>
      <c r="E109" s="21">
        <v>125</v>
      </c>
      <c r="F109" s="12">
        <v>220</v>
      </c>
      <c r="G109" s="13">
        <f>E109*F109*1.18</f>
        <v>32450</v>
      </c>
      <c r="H109" s="14">
        <v>43133</v>
      </c>
      <c r="I109" s="15">
        <v>45299</v>
      </c>
      <c r="J109" s="22" t="s">
        <v>209</v>
      </c>
      <c r="K109" s="17"/>
      <c r="L109" s="17"/>
      <c r="M109" s="17"/>
    </row>
    <row r="110" spans="1:13" s="18" customFormat="1" ht="18.95" customHeight="1" x14ac:dyDescent="0.25">
      <c r="A110" s="4"/>
      <c r="B110" s="4"/>
      <c r="C110" s="19" t="s">
        <v>210</v>
      </c>
      <c r="D110" s="20" t="s">
        <v>13</v>
      </c>
      <c r="E110" s="21">
        <v>130</v>
      </c>
      <c r="F110" s="12">
        <v>39.9</v>
      </c>
      <c r="G110" s="13">
        <f>F110*E110*1.18</f>
        <v>6120.66</v>
      </c>
      <c r="H110" s="14">
        <v>42766</v>
      </c>
      <c r="I110" s="15">
        <v>45443</v>
      </c>
      <c r="J110" s="16" t="s">
        <v>211</v>
      </c>
      <c r="K110" s="17"/>
      <c r="L110" s="17"/>
      <c r="M110" s="17"/>
    </row>
    <row r="111" spans="1:13" s="18" customFormat="1" ht="18.95" customHeight="1" x14ac:dyDescent="0.25">
      <c r="A111" s="4"/>
      <c r="B111" s="4"/>
      <c r="C111" s="19" t="s">
        <v>212</v>
      </c>
      <c r="D111" s="20" t="s">
        <v>13</v>
      </c>
      <c r="E111" s="20">
        <v>23</v>
      </c>
      <c r="F111" s="12">
        <v>800</v>
      </c>
      <c r="G111" s="13">
        <f>E111*F111*1.18</f>
        <v>21712</v>
      </c>
      <c r="H111" s="14">
        <v>38846</v>
      </c>
      <c r="I111" s="15">
        <v>45433</v>
      </c>
      <c r="J111" s="22" t="s">
        <v>213</v>
      </c>
      <c r="K111" s="17"/>
      <c r="L111" s="17"/>
      <c r="M111" s="17"/>
    </row>
    <row r="112" spans="1:13" s="18" customFormat="1" ht="18.95" customHeight="1" x14ac:dyDescent="0.25">
      <c r="A112" s="4"/>
      <c r="B112" s="4"/>
      <c r="C112" s="9" t="s">
        <v>214</v>
      </c>
      <c r="D112" s="10" t="s">
        <v>13</v>
      </c>
      <c r="E112" s="11">
        <v>14</v>
      </c>
      <c r="F112" s="12">
        <v>490</v>
      </c>
      <c r="G112" s="13">
        <f>F112*E112</f>
        <v>6860</v>
      </c>
      <c r="H112" s="14">
        <v>42880</v>
      </c>
      <c r="I112" s="15">
        <v>45433</v>
      </c>
      <c r="J112" s="22" t="s">
        <v>215</v>
      </c>
      <c r="K112" s="17"/>
      <c r="L112" s="17"/>
      <c r="M112" s="17"/>
    </row>
    <row r="113" spans="1:13" s="18" customFormat="1" ht="18.95" customHeight="1" x14ac:dyDescent="0.25">
      <c r="A113" s="4"/>
      <c r="B113" s="4"/>
      <c r="C113" s="9" t="s">
        <v>216</v>
      </c>
      <c r="D113" s="10" t="s">
        <v>13</v>
      </c>
      <c r="E113" s="11">
        <v>139</v>
      </c>
      <c r="F113" s="12">
        <v>35</v>
      </c>
      <c r="G113" s="13">
        <f>F113*E113*1.18</f>
        <v>5740.7</v>
      </c>
      <c r="H113" s="14">
        <v>42751</v>
      </c>
      <c r="I113" s="15">
        <v>45541</v>
      </c>
      <c r="J113" s="16" t="s">
        <v>217</v>
      </c>
      <c r="K113" s="17"/>
      <c r="L113" s="17"/>
      <c r="M113" s="17"/>
    </row>
    <row r="114" spans="1:13" s="18" customFormat="1" ht="18.95" customHeight="1" x14ac:dyDescent="0.25">
      <c r="A114" s="4"/>
      <c r="B114" s="4"/>
      <c r="C114" s="19" t="s">
        <v>218</v>
      </c>
      <c r="D114" s="20" t="s">
        <v>13</v>
      </c>
      <c r="E114" s="21">
        <v>154</v>
      </c>
      <c r="F114" s="12">
        <v>75</v>
      </c>
      <c r="G114" s="13">
        <f>F114*E114*1.18</f>
        <v>13629</v>
      </c>
      <c r="H114" s="14">
        <v>41484</v>
      </c>
      <c r="I114" s="15">
        <v>45546</v>
      </c>
      <c r="J114" s="16" t="s">
        <v>219</v>
      </c>
      <c r="K114" s="17"/>
      <c r="L114" s="17"/>
      <c r="M114" s="17"/>
    </row>
    <row r="115" spans="1:13" s="18" customFormat="1" ht="18.95" customHeight="1" x14ac:dyDescent="0.25">
      <c r="A115" s="4"/>
      <c r="B115" s="4"/>
      <c r="C115" s="19" t="s">
        <v>222</v>
      </c>
      <c r="D115" s="20" t="s">
        <v>24</v>
      </c>
      <c r="E115" s="11">
        <v>695</v>
      </c>
      <c r="F115" s="12">
        <v>131</v>
      </c>
      <c r="G115" s="13">
        <f>F115*E115*1.18</f>
        <v>107433.09999999999</v>
      </c>
      <c r="H115" s="23" t="s">
        <v>223</v>
      </c>
      <c r="I115" s="15">
        <v>45356</v>
      </c>
      <c r="J115" s="22" t="s">
        <v>224</v>
      </c>
      <c r="K115" s="17"/>
      <c r="L115" s="17"/>
      <c r="M115" s="17"/>
    </row>
    <row r="116" spans="1:13" s="18" customFormat="1" ht="18.95" customHeight="1" x14ac:dyDescent="0.25">
      <c r="A116" s="4"/>
      <c r="B116" s="4"/>
      <c r="C116" s="19" t="s">
        <v>220</v>
      </c>
      <c r="D116" s="20" t="s">
        <v>24</v>
      </c>
      <c r="E116" s="11">
        <v>218</v>
      </c>
      <c r="F116" s="12">
        <v>29</v>
      </c>
      <c r="G116" s="13">
        <f>E116*F116*1.18</f>
        <v>7459.96</v>
      </c>
      <c r="H116" s="14">
        <v>44237</v>
      </c>
      <c r="I116" s="15">
        <v>45551</v>
      </c>
      <c r="J116" s="22" t="s">
        <v>221</v>
      </c>
      <c r="K116" s="17"/>
      <c r="L116" s="17"/>
      <c r="M116" s="17"/>
    </row>
    <row r="117" spans="1:13" s="18" customFormat="1" ht="18.95" customHeight="1" x14ac:dyDescent="0.25">
      <c r="A117" s="4"/>
      <c r="B117" s="4"/>
      <c r="C117" s="19" t="s">
        <v>225</v>
      </c>
      <c r="D117" s="20" t="s">
        <v>13</v>
      </c>
      <c r="E117" s="21">
        <v>89</v>
      </c>
      <c r="F117" s="12">
        <v>84</v>
      </c>
      <c r="G117" s="13">
        <f>F117*E117*1.18</f>
        <v>8821.68</v>
      </c>
      <c r="H117" s="14">
        <v>39540</v>
      </c>
      <c r="I117" s="15">
        <v>45384</v>
      </c>
      <c r="J117" s="16" t="s">
        <v>226</v>
      </c>
      <c r="K117" s="17"/>
      <c r="L117" s="17"/>
      <c r="M117" s="17"/>
    </row>
    <row r="118" spans="1:13" s="18" customFormat="1" ht="18.95" customHeight="1" x14ac:dyDescent="0.25">
      <c r="A118" s="4"/>
      <c r="B118" s="4"/>
      <c r="C118" s="19" t="s">
        <v>227</v>
      </c>
      <c r="D118" s="20" t="s">
        <v>13</v>
      </c>
      <c r="E118" s="21">
        <v>87</v>
      </c>
      <c r="F118" s="12">
        <v>34</v>
      </c>
      <c r="G118" s="13">
        <f>F118*E118*1.18</f>
        <v>3490.4399999999996</v>
      </c>
      <c r="H118" s="14">
        <v>44551</v>
      </c>
      <c r="I118" s="15">
        <v>45433</v>
      </c>
      <c r="J118" s="16" t="s">
        <v>228</v>
      </c>
      <c r="K118" s="17"/>
      <c r="L118" s="17"/>
      <c r="M118" s="17"/>
    </row>
    <row r="119" spans="1:13" s="18" customFormat="1" ht="18.95" customHeight="1" x14ac:dyDescent="0.25">
      <c r="A119" s="4"/>
      <c r="B119" s="4"/>
      <c r="C119" s="19" t="s">
        <v>229</v>
      </c>
      <c r="D119" s="20" t="s">
        <v>11</v>
      </c>
      <c r="E119" s="21">
        <v>87</v>
      </c>
      <c r="F119" s="12">
        <v>195</v>
      </c>
      <c r="G119" s="13">
        <f>+E119*F119*1.18</f>
        <v>20018.7</v>
      </c>
      <c r="H119" s="14">
        <v>44893</v>
      </c>
      <c r="I119" s="15">
        <v>45443</v>
      </c>
      <c r="J119" s="16" t="s">
        <v>230</v>
      </c>
      <c r="K119" s="17"/>
      <c r="L119" s="17"/>
      <c r="M119" s="17"/>
    </row>
    <row r="120" spans="1:13" s="18" customFormat="1" ht="18.75" customHeight="1" x14ac:dyDescent="0.25">
      <c r="A120" s="4"/>
      <c r="B120" s="4"/>
      <c r="C120" s="19" t="s">
        <v>231</v>
      </c>
      <c r="D120" s="20" t="s">
        <v>13</v>
      </c>
      <c r="E120" s="21">
        <v>11</v>
      </c>
      <c r="F120" s="12">
        <v>11</v>
      </c>
      <c r="G120" s="13">
        <f>F120*E120*1.18</f>
        <v>142.78</v>
      </c>
      <c r="H120" s="14">
        <v>42751</v>
      </c>
      <c r="I120" s="15">
        <v>45433</v>
      </c>
      <c r="J120" s="16" t="s">
        <v>232</v>
      </c>
      <c r="K120" s="17"/>
      <c r="L120" s="17"/>
      <c r="M120" s="17"/>
    </row>
    <row r="121" spans="1:13" s="18" customFormat="1" ht="18.95" customHeight="1" x14ac:dyDescent="0.25">
      <c r="A121" s="4"/>
      <c r="B121" s="4"/>
      <c r="C121" s="19" t="s">
        <v>233</v>
      </c>
      <c r="D121" s="20" t="s">
        <v>13</v>
      </c>
      <c r="E121" s="21">
        <v>178</v>
      </c>
      <c r="F121" s="12">
        <v>20</v>
      </c>
      <c r="G121" s="13">
        <f t="shared" ref="G121:G122" si="1">F121*E121</f>
        <v>3560</v>
      </c>
      <c r="H121" s="14">
        <v>38688</v>
      </c>
      <c r="I121" s="15">
        <v>45433</v>
      </c>
      <c r="J121" s="16" t="s">
        <v>234</v>
      </c>
      <c r="K121" s="17"/>
      <c r="L121" s="17"/>
      <c r="M121" s="17"/>
    </row>
    <row r="122" spans="1:13" s="18" customFormat="1" ht="18.95" customHeight="1" x14ac:dyDescent="0.25">
      <c r="A122" s="4"/>
      <c r="B122" s="4"/>
      <c r="C122" s="19" t="s">
        <v>235</v>
      </c>
      <c r="D122" s="20" t="s">
        <v>13</v>
      </c>
      <c r="E122" s="21">
        <v>1</v>
      </c>
      <c r="F122" s="12">
        <v>945</v>
      </c>
      <c r="G122" s="13">
        <f t="shared" si="1"/>
        <v>945</v>
      </c>
      <c r="H122" s="14">
        <v>42975</v>
      </c>
      <c r="I122" s="15">
        <v>44327</v>
      </c>
      <c r="J122" s="16" t="s">
        <v>236</v>
      </c>
      <c r="K122" s="17"/>
      <c r="L122" s="17"/>
      <c r="M122" s="17"/>
    </row>
    <row r="123" spans="1:13" s="18" customFormat="1" ht="18.95" customHeight="1" x14ac:dyDescent="0.25">
      <c r="A123" s="4"/>
      <c r="B123" s="4"/>
      <c r="C123" s="19" t="s">
        <v>237</v>
      </c>
      <c r="D123" s="20" t="s">
        <v>24</v>
      </c>
      <c r="E123" s="21">
        <v>164</v>
      </c>
      <c r="F123" s="12">
        <v>87.5</v>
      </c>
      <c r="G123" s="13">
        <f>F123*E123*1.18</f>
        <v>16933</v>
      </c>
      <c r="H123" s="14">
        <v>42979</v>
      </c>
      <c r="I123" s="15">
        <v>45453</v>
      </c>
      <c r="J123" s="22" t="s">
        <v>238</v>
      </c>
      <c r="K123" s="17"/>
      <c r="L123" s="17"/>
      <c r="M123" s="17"/>
    </row>
    <row r="124" spans="1:13" s="18" customFormat="1" ht="18.95" customHeight="1" x14ac:dyDescent="0.25">
      <c r="A124" s="4"/>
      <c r="B124" s="4"/>
      <c r="C124" s="19" t="s">
        <v>239</v>
      </c>
      <c r="D124" s="20" t="s">
        <v>13</v>
      </c>
      <c r="E124" s="21">
        <v>15565</v>
      </c>
      <c r="F124" s="12">
        <v>3</v>
      </c>
      <c r="G124" s="13">
        <f>F124*E124*1.18</f>
        <v>55100.1</v>
      </c>
      <c r="H124" s="14">
        <v>42853</v>
      </c>
      <c r="I124" s="15">
        <v>45433</v>
      </c>
      <c r="J124" s="16" t="s">
        <v>240</v>
      </c>
      <c r="K124" s="17"/>
      <c r="L124" s="17"/>
      <c r="M124" s="17"/>
    </row>
    <row r="125" spans="1:13" s="18" customFormat="1" ht="18.95" customHeight="1" x14ac:dyDescent="0.25">
      <c r="A125" s="4"/>
      <c r="B125" s="4"/>
      <c r="C125" s="19" t="s">
        <v>241</v>
      </c>
      <c r="D125" s="20" t="s">
        <v>13</v>
      </c>
      <c r="E125" s="21">
        <v>21193</v>
      </c>
      <c r="F125" s="12">
        <v>7</v>
      </c>
      <c r="G125" s="13">
        <f>F125*E125*1.18</f>
        <v>175054.18</v>
      </c>
      <c r="H125" s="14">
        <v>42832</v>
      </c>
      <c r="I125" s="15">
        <v>45433</v>
      </c>
      <c r="J125" s="16" t="s">
        <v>242</v>
      </c>
      <c r="K125" s="17"/>
      <c r="L125" s="17"/>
      <c r="M125" s="17"/>
    </row>
    <row r="126" spans="1:13" s="18" customFormat="1" ht="18.95" customHeight="1" x14ac:dyDescent="0.25">
      <c r="A126" s="4"/>
      <c r="B126" s="4"/>
      <c r="C126" s="19" t="s">
        <v>243</v>
      </c>
      <c r="D126" s="20" t="s">
        <v>13</v>
      </c>
      <c r="E126" s="21">
        <v>12252</v>
      </c>
      <c r="F126" s="12">
        <v>6</v>
      </c>
      <c r="G126" s="13">
        <f>F126*E126*1.18</f>
        <v>86744.159999999989</v>
      </c>
      <c r="H126" s="14">
        <v>42832</v>
      </c>
      <c r="I126" s="15">
        <v>45433</v>
      </c>
      <c r="J126" s="16" t="s">
        <v>244</v>
      </c>
      <c r="K126" s="17"/>
      <c r="L126" s="17"/>
      <c r="M126" s="17"/>
    </row>
    <row r="127" spans="1:13" s="18" customFormat="1" ht="18.95" customHeight="1" x14ac:dyDescent="0.25">
      <c r="A127" s="4"/>
      <c r="B127" s="4"/>
      <c r="C127" s="19" t="s">
        <v>245</v>
      </c>
      <c r="D127" s="20" t="s">
        <v>13</v>
      </c>
      <c r="E127" s="21">
        <v>11349</v>
      </c>
      <c r="F127" s="12">
        <v>2.4700000000000002</v>
      </c>
      <c r="G127" s="13">
        <f>E127*F127*1.18</f>
        <v>33077.795400000003</v>
      </c>
      <c r="H127" s="14">
        <v>38672</v>
      </c>
      <c r="I127" s="15">
        <v>45544</v>
      </c>
      <c r="J127" s="16" t="s">
        <v>246</v>
      </c>
      <c r="K127" s="17"/>
      <c r="L127" s="17"/>
      <c r="M127" s="17"/>
    </row>
    <row r="128" spans="1:13" s="18" customFormat="1" ht="18.95" customHeight="1" x14ac:dyDescent="0.25">
      <c r="A128" s="4"/>
      <c r="B128" s="4"/>
      <c r="C128" s="19" t="s">
        <v>247</v>
      </c>
      <c r="D128" s="20" t="s">
        <v>13</v>
      </c>
      <c r="E128" s="21">
        <v>208</v>
      </c>
      <c r="F128" s="12">
        <v>134</v>
      </c>
      <c r="G128" s="13">
        <f>+E128*F128*1.18</f>
        <v>32888.959999999999</v>
      </c>
      <c r="H128" s="14">
        <v>38672</v>
      </c>
      <c r="I128" s="15">
        <v>45516</v>
      </c>
      <c r="J128" s="16" t="s">
        <v>248</v>
      </c>
      <c r="K128" s="17"/>
      <c r="L128" s="17"/>
      <c r="M128" s="17"/>
    </row>
    <row r="129" spans="1:13" s="18" customFormat="1" ht="18.95" customHeight="1" x14ac:dyDescent="0.25">
      <c r="A129" s="4"/>
      <c r="B129" s="4"/>
      <c r="C129" s="19" t="s">
        <v>249</v>
      </c>
      <c r="D129" s="20" t="s">
        <v>13</v>
      </c>
      <c r="E129" s="21">
        <v>40</v>
      </c>
      <c r="F129" s="12">
        <v>70</v>
      </c>
      <c r="G129" s="13">
        <f>+E129*F129*1.18</f>
        <v>3304</v>
      </c>
      <c r="H129" s="14">
        <v>45183</v>
      </c>
      <c r="I129" s="15">
        <v>45433</v>
      </c>
      <c r="J129" s="16" t="s">
        <v>250</v>
      </c>
      <c r="K129" s="17"/>
      <c r="L129" s="17"/>
      <c r="M129" s="17"/>
    </row>
    <row r="130" spans="1:13" s="18" customFormat="1" ht="18.95" customHeight="1" x14ac:dyDescent="0.25">
      <c r="A130" s="4"/>
      <c r="B130" s="4"/>
      <c r="C130" s="9" t="s">
        <v>251</v>
      </c>
      <c r="D130" s="10" t="s">
        <v>24</v>
      </c>
      <c r="E130" s="11">
        <v>656</v>
      </c>
      <c r="F130" s="12">
        <v>15.67</v>
      </c>
      <c r="G130" s="13">
        <f>E130*F130*1.18</f>
        <v>12129.8336</v>
      </c>
      <c r="H130" s="14">
        <v>41422</v>
      </c>
      <c r="I130" s="15">
        <v>45450</v>
      </c>
      <c r="J130" s="16" t="s">
        <v>252</v>
      </c>
      <c r="K130" s="17"/>
      <c r="L130" s="17"/>
      <c r="M130" s="17"/>
    </row>
    <row r="131" spans="1:13" s="18" customFormat="1" ht="18.95" customHeight="1" x14ac:dyDescent="0.25">
      <c r="A131" s="4"/>
      <c r="B131" s="4"/>
      <c r="C131" s="9" t="s">
        <v>315</v>
      </c>
      <c r="D131" s="10" t="s">
        <v>29</v>
      </c>
      <c r="E131" s="11">
        <v>15</v>
      </c>
      <c r="F131" s="12">
        <v>148.32</v>
      </c>
      <c r="G131" s="13">
        <f>E131*F131*1.18</f>
        <v>2625.2639999999997</v>
      </c>
      <c r="H131" s="14">
        <v>45526</v>
      </c>
      <c r="I131" s="15">
        <v>45526</v>
      </c>
      <c r="J131" s="16" t="s">
        <v>316</v>
      </c>
      <c r="K131" s="17"/>
      <c r="L131" s="17"/>
      <c r="M131" s="17"/>
    </row>
    <row r="132" spans="1:13" s="18" customFormat="1" ht="18.95" customHeight="1" x14ac:dyDescent="0.25">
      <c r="A132" s="4"/>
      <c r="B132" s="4"/>
      <c r="C132" s="9" t="s">
        <v>317</v>
      </c>
      <c r="D132" s="10" t="s">
        <v>318</v>
      </c>
      <c r="E132" s="11">
        <v>118</v>
      </c>
      <c r="F132" s="12">
        <v>505.38</v>
      </c>
      <c r="G132" s="13">
        <f>E132*F132*1.18</f>
        <v>70369.111199999999</v>
      </c>
      <c r="H132" s="14">
        <v>45530</v>
      </c>
      <c r="I132" s="15">
        <v>45530</v>
      </c>
      <c r="J132" s="16" t="s">
        <v>319</v>
      </c>
      <c r="K132" s="17"/>
      <c r="L132" s="17"/>
      <c r="M132" s="17"/>
    </row>
    <row r="133" spans="1:13" s="18" customFormat="1" ht="18.95" customHeight="1" x14ac:dyDescent="0.25">
      <c r="A133" s="4"/>
      <c r="B133" s="4"/>
      <c r="C133" s="9" t="s">
        <v>253</v>
      </c>
      <c r="D133" s="10" t="s">
        <v>13</v>
      </c>
      <c r="E133" s="11">
        <v>12</v>
      </c>
      <c r="F133" s="12">
        <v>29.67</v>
      </c>
      <c r="G133" s="13">
        <f>E133*F133*1.18</f>
        <v>420.12720000000002</v>
      </c>
      <c r="H133" s="14">
        <v>44551</v>
      </c>
      <c r="I133" s="15">
        <v>45433</v>
      </c>
      <c r="J133" s="16" t="s">
        <v>254</v>
      </c>
      <c r="K133" s="17"/>
      <c r="L133" s="17"/>
      <c r="M133" s="17"/>
    </row>
    <row r="134" spans="1:13" s="17" customFormat="1" ht="18.95" customHeight="1" x14ac:dyDescent="0.25">
      <c r="A134" s="4"/>
      <c r="B134" s="4"/>
      <c r="C134" s="19" t="s">
        <v>255</v>
      </c>
      <c r="D134" s="20" t="s">
        <v>13</v>
      </c>
      <c r="E134" s="21">
        <v>16</v>
      </c>
      <c r="F134" s="12">
        <v>20.329999999999998</v>
      </c>
      <c r="G134" s="13">
        <f>F134*E134*1.18</f>
        <v>383.83039999999994</v>
      </c>
      <c r="H134" s="14">
        <v>42984</v>
      </c>
      <c r="I134" s="15">
        <v>45183</v>
      </c>
      <c r="J134" s="16" t="s">
        <v>256</v>
      </c>
    </row>
    <row r="135" spans="1:13" s="18" customFormat="1" ht="18.95" customHeight="1" x14ac:dyDescent="0.25">
      <c r="A135" s="4"/>
      <c r="B135" s="4"/>
      <c r="C135" s="9" t="s">
        <v>257</v>
      </c>
      <c r="D135" s="10" t="s">
        <v>13</v>
      </c>
      <c r="E135" s="21">
        <v>40</v>
      </c>
      <c r="F135" s="12">
        <v>25</v>
      </c>
      <c r="G135" s="13">
        <f>E135*F135</f>
        <v>1000</v>
      </c>
      <c r="H135" s="14">
        <v>42752</v>
      </c>
      <c r="I135" s="15">
        <v>43714</v>
      </c>
      <c r="J135" s="16" t="s">
        <v>258</v>
      </c>
      <c r="K135" s="17"/>
      <c r="L135" s="17"/>
      <c r="M135" s="17"/>
    </row>
    <row r="136" spans="1:13" s="18" customFormat="1" ht="18.95" customHeight="1" x14ac:dyDescent="0.25">
      <c r="A136" s="4"/>
      <c r="B136" s="4"/>
      <c r="C136" s="19" t="s">
        <v>259</v>
      </c>
      <c r="D136" s="20" t="s">
        <v>13</v>
      </c>
      <c r="E136" s="21">
        <v>152</v>
      </c>
      <c r="F136" s="12">
        <v>29.03</v>
      </c>
      <c r="G136" s="13">
        <f>F136*E136*1.18</f>
        <v>5206.8208000000004</v>
      </c>
      <c r="H136" s="14">
        <v>43159</v>
      </c>
      <c r="I136" s="15">
        <v>45342</v>
      </c>
      <c r="J136" s="16" t="s">
        <v>260</v>
      </c>
      <c r="K136" s="17"/>
      <c r="L136" s="17"/>
      <c r="M136" s="17"/>
    </row>
    <row r="137" spans="1:13" s="18" customFormat="1" ht="18.95" customHeight="1" x14ac:dyDescent="0.25">
      <c r="A137" s="4"/>
      <c r="B137" s="4"/>
      <c r="C137" s="19" t="s">
        <v>261</v>
      </c>
      <c r="D137" s="20" t="s">
        <v>13</v>
      </c>
      <c r="E137" s="21">
        <v>106</v>
      </c>
      <c r="F137" s="12">
        <v>295</v>
      </c>
      <c r="G137" s="13">
        <f>+E137*F137*1.18</f>
        <v>36898.6</v>
      </c>
      <c r="H137" s="14">
        <v>45302</v>
      </c>
      <c r="I137" s="15">
        <v>45342</v>
      </c>
      <c r="J137" s="16" t="s">
        <v>262</v>
      </c>
      <c r="K137" s="17"/>
      <c r="L137" s="17"/>
      <c r="M137" s="17"/>
    </row>
    <row r="138" spans="1:13" s="18" customFormat="1" ht="18.95" customHeight="1" x14ac:dyDescent="0.25">
      <c r="A138" s="4"/>
      <c r="B138" s="4"/>
      <c r="C138" s="19" t="s">
        <v>263</v>
      </c>
      <c r="D138" s="20" t="s">
        <v>13</v>
      </c>
      <c r="E138" s="21">
        <v>2</v>
      </c>
      <c r="F138" s="12">
        <v>8614.58</v>
      </c>
      <c r="G138" s="13">
        <f>E138*F138*1.18</f>
        <v>20330.408799999997</v>
      </c>
      <c r="H138" s="14">
        <v>44713</v>
      </c>
      <c r="I138" s="15">
        <v>44713</v>
      </c>
      <c r="J138" s="16" t="s">
        <v>264</v>
      </c>
      <c r="K138" s="17"/>
      <c r="L138" s="17"/>
      <c r="M138" s="17"/>
    </row>
    <row r="139" spans="1:13" s="18" customFormat="1" ht="18.95" customHeight="1" x14ac:dyDescent="0.25">
      <c r="A139" s="4"/>
      <c r="B139" s="4"/>
      <c r="C139" s="19" t="s">
        <v>265</v>
      </c>
      <c r="D139" s="20" t="s">
        <v>13</v>
      </c>
      <c r="E139" s="21">
        <v>4</v>
      </c>
      <c r="F139" s="12">
        <f>4130.17</f>
        <v>4130.17</v>
      </c>
      <c r="G139" s="13">
        <f>E139*F139*1.18</f>
        <v>19494.402399999999</v>
      </c>
      <c r="H139" s="14">
        <v>44680</v>
      </c>
      <c r="I139" s="15">
        <v>44680</v>
      </c>
      <c r="J139" s="16" t="s">
        <v>266</v>
      </c>
      <c r="K139" s="17"/>
      <c r="L139" s="17"/>
      <c r="M139" s="17"/>
    </row>
    <row r="140" spans="1:13" s="18" customFormat="1" ht="18.95" customHeight="1" x14ac:dyDescent="0.25">
      <c r="A140" s="4"/>
      <c r="B140" s="4"/>
      <c r="C140" s="19" t="s">
        <v>267</v>
      </c>
      <c r="D140" s="20" t="s">
        <v>13</v>
      </c>
      <c r="E140" s="21">
        <v>4</v>
      </c>
      <c r="F140" s="12">
        <f>3302.97</f>
        <v>3302.97</v>
      </c>
      <c r="G140" s="13">
        <f>F140*E140*1.18</f>
        <v>15590.018399999999</v>
      </c>
      <c r="H140" s="14">
        <v>43159</v>
      </c>
      <c r="I140" s="15">
        <v>44708</v>
      </c>
      <c r="J140" s="16" t="s">
        <v>268</v>
      </c>
      <c r="K140" s="17"/>
      <c r="L140" s="17"/>
      <c r="M140" s="17"/>
    </row>
    <row r="141" spans="1:13" s="18" customFormat="1" ht="18.95" customHeight="1" x14ac:dyDescent="0.25">
      <c r="A141" s="4"/>
      <c r="B141" s="4"/>
      <c r="C141" s="19" t="s">
        <v>326</v>
      </c>
      <c r="D141" s="20" t="s">
        <v>13</v>
      </c>
      <c r="E141" s="21">
        <v>5</v>
      </c>
      <c r="F141" s="12">
        <v>3673.24</v>
      </c>
      <c r="G141" s="13">
        <f>F141*E141*1.18</f>
        <v>21672.115999999995</v>
      </c>
      <c r="H141" s="14">
        <v>43159</v>
      </c>
      <c r="I141" s="15">
        <v>44708</v>
      </c>
      <c r="J141" s="16" t="s">
        <v>327</v>
      </c>
      <c r="K141" s="17"/>
      <c r="L141" s="17"/>
      <c r="M141" s="17"/>
    </row>
    <row r="142" spans="1:13" s="18" customFormat="1" ht="18.95" customHeight="1" x14ac:dyDescent="0.25">
      <c r="A142" s="4"/>
      <c r="B142" s="4"/>
      <c r="C142" s="19" t="s">
        <v>269</v>
      </c>
      <c r="D142" s="20" t="s">
        <v>13</v>
      </c>
      <c r="E142" s="21">
        <v>9</v>
      </c>
      <c r="F142" s="12">
        <v>8770.61</v>
      </c>
      <c r="G142" s="13">
        <f t="shared" ref="G142:G148" si="2">+E142*F142*1.18</f>
        <v>93143.878200000006</v>
      </c>
      <c r="H142" s="14">
        <v>44565</v>
      </c>
      <c r="I142" s="15">
        <v>44565</v>
      </c>
      <c r="J142" s="16" t="s">
        <v>270</v>
      </c>
      <c r="K142" s="17"/>
      <c r="L142" s="17"/>
      <c r="M142" s="17"/>
    </row>
    <row r="143" spans="1:13" s="18" customFormat="1" ht="18.95" customHeight="1" x14ac:dyDescent="0.25">
      <c r="A143" s="4"/>
      <c r="B143" s="4"/>
      <c r="C143" s="19" t="s">
        <v>271</v>
      </c>
      <c r="D143" s="20" t="s">
        <v>13</v>
      </c>
      <c r="E143" s="21">
        <v>2</v>
      </c>
      <c r="F143" s="12">
        <v>2545.4499999999998</v>
      </c>
      <c r="G143" s="13">
        <f t="shared" si="2"/>
        <v>6007.2619999999988</v>
      </c>
      <c r="H143" s="14">
        <v>44525</v>
      </c>
      <c r="I143" s="15">
        <v>44525</v>
      </c>
      <c r="J143" s="16" t="s">
        <v>272</v>
      </c>
      <c r="K143" s="17"/>
      <c r="L143" s="17"/>
      <c r="M143" s="17"/>
    </row>
    <row r="144" spans="1:13" s="18" customFormat="1" ht="18.95" customHeight="1" x14ac:dyDescent="0.25">
      <c r="A144" s="4"/>
      <c r="B144" s="4"/>
      <c r="C144" s="19" t="s">
        <v>273</v>
      </c>
      <c r="D144" s="20" t="s">
        <v>13</v>
      </c>
      <c r="E144" s="21">
        <v>2</v>
      </c>
      <c r="F144" s="12">
        <v>3500</v>
      </c>
      <c r="G144" s="13">
        <f t="shared" si="2"/>
        <v>8260</v>
      </c>
      <c r="H144" s="14">
        <v>44426</v>
      </c>
      <c r="I144" s="15">
        <v>44426</v>
      </c>
      <c r="J144" s="16" t="s">
        <v>274</v>
      </c>
      <c r="K144" s="17"/>
      <c r="L144" s="17"/>
      <c r="M144" s="17"/>
    </row>
    <row r="145" spans="1:13" s="18" customFormat="1" ht="18.95" customHeight="1" x14ac:dyDescent="0.25">
      <c r="A145" s="4"/>
      <c r="B145" s="4"/>
      <c r="C145" s="19" t="s">
        <v>295</v>
      </c>
      <c r="D145" s="20" t="s">
        <v>13</v>
      </c>
      <c r="E145" s="21">
        <v>4</v>
      </c>
      <c r="F145" s="12">
        <v>3971</v>
      </c>
      <c r="G145" s="13">
        <f t="shared" si="2"/>
        <v>18743.12</v>
      </c>
      <c r="H145" s="14">
        <v>44174</v>
      </c>
      <c r="I145" s="15">
        <v>45576</v>
      </c>
      <c r="J145" s="16" t="s">
        <v>302</v>
      </c>
      <c r="K145" s="17"/>
      <c r="L145" s="17"/>
      <c r="M145" s="17"/>
    </row>
    <row r="146" spans="1:13" s="18" customFormat="1" ht="18.95" customHeight="1" x14ac:dyDescent="0.25">
      <c r="A146" s="4"/>
      <c r="B146" s="4"/>
      <c r="C146" s="19" t="s">
        <v>296</v>
      </c>
      <c r="D146" s="20" t="s">
        <v>13</v>
      </c>
      <c r="E146" s="21">
        <v>4</v>
      </c>
      <c r="F146" s="12">
        <v>4500</v>
      </c>
      <c r="G146" s="13">
        <f t="shared" si="2"/>
        <v>21240</v>
      </c>
      <c r="H146" s="14">
        <v>44174</v>
      </c>
      <c r="I146" s="15">
        <v>45553</v>
      </c>
      <c r="J146" s="16" t="s">
        <v>299</v>
      </c>
      <c r="K146" s="17"/>
      <c r="L146" s="17"/>
      <c r="M146" s="17"/>
    </row>
    <row r="147" spans="1:13" s="18" customFormat="1" ht="18.95" customHeight="1" x14ac:dyDescent="0.25">
      <c r="A147" s="4"/>
      <c r="B147" s="4"/>
      <c r="C147" s="19" t="s">
        <v>297</v>
      </c>
      <c r="D147" s="20" t="s">
        <v>13</v>
      </c>
      <c r="E147" s="21">
        <v>4</v>
      </c>
      <c r="F147" s="12">
        <v>4500</v>
      </c>
      <c r="G147" s="13">
        <f t="shared" si="2"/>
        <v>21240</v>
      </c>
      <c r="H147" s="14">
        <v>44174</v>
      </c>
      <c r="I147" s="15">
        <v>45553</v>
      </c>
      <c r="J147" s="16" t="s">
        <v>300</v>
      </c>
      <c r="K147" s="17"/>
      <c r="L147" s="17"/>
      <c r="M147" s="17"/>
    </row>
    <row r="148" spans="1:13" s="18" customFormat="1" ht="18.95" customHeight="1" x14ac:dyDescent="0.25">
      <c r="A148" s="4"/>
      <c r="B148" s="4"/>
      <c r="C148" s="19" t="s">
        <v>298</v>
      </c>
      <c r="D148" s="20" t="s">
        <v>13</v>
      </c>
      <c r="E148" s="21">
        <v>4</v>
      </c>
      <c r="F148" s="12">
        <v>4500</v>
      </c>
      <c r="G148" s="13">
        <f t="shared" si="2"/>
        <v>21240</v>
      </c>
      <c r="H148" s="14">
        <v>44174</v>
      </c>
      <c r="I148" s="15">
        <v>45553</v>
      </c>
      <c r="J148" s="16" t="s">
        <v>301</v>
      </c>
      <c r="K148" s="17"/>
      <c r="L148" s="17"/>
      <c r="M148" s="17"/>
    </row>
    <row r="149" spans="1:13" s="18" customFormat="1" ht="18.95" customHeight="1" x14ac:dyDescent="0.25">
      <c r="A149" s="4"/>
      <c r="B149" s="4"/>
      <c r="C149" s="19" t="s">
        <v>303</v>
      </c>
      <c r="D149" s="20" t="s">
        <v>13</v>
      </c>
      <c r="E149" s="21">
        <v>2000</v>
      </c>
      <c r="F149" s="12">
        <v>50.65</v>
      </c>
      <c r="G149" s="13">
        <f t="shared" ref="G149:G151" si="3">+E149*F149*1.18</f>
        <v>119534</v>
      </c>
      <c r="H149" s="14">
        <v>44086</v>
      </c>
      <c r="I149" s="15">
        <v>45552</v>
      </c>
      <c r="J149" s="16" t="s">
        <v>304</v>
      </c>
      <c r="K149" s="17"/>
      <c r="L149" s="17"/>
      <c r="M149" s="17"/>
    </row>
    <row r="150" spans="1:13" s="18" customFormat="1" ht="18.95" customHeight="1" x14ac:dyDescent="0.25">
      <c r="A150" s="4"/>
      <c r="B150" s="4"/>
      <c r="C150" s="19" t="s">
        <v>305</v>
      </c>
      <c r="D150" s="20" t="s">
        <v>13</v>
      </c>
      <c r="E150" s="21">
        <v>10</v>
      </c>
      <c r="F150" s="12">
        <v>4333</v>
      </c>
      <c r="G150" s="13">
        <f t="shared" si="3"/>
        <v>51129.399999999994</v>
      </c>
      <c r="H150" s="14">
        <v>44354</v>
      </c>
      <c r="I150" s="15">
        <v>45545</v>
      </c>
      <c r="J150" s="16" t="s">
        <v>306</v>
      </c>
      <c r="K150" s="17"/>
      <c r="L150" s="17"/>
      <c r="M150" s="17"/>
    </row>
    <row r="151" spans="1:13" s="18" customFormat="1" ht="18.95" customHeight="1" x14ac:dyDescent="0.25">
      <c r="A151" s="4"/>
      <c r="B151" s="4"/>
      <c r="C151" s="19" t="s">
        <v>307</v>
      </c>
      <c r="D151" s="20" t="s">
        <v>13</v>
      </c>
      <c r="E151" s="21">
        <v>2</v>
      </c>
      <c r="F151" s="12">
        <v>5024</v>
      </c>
      <c r="G151" s="13">
        <f t="shared" si="3"/>
        <v>11856.64</v>
      </c>
      <c r="H151" s="14">
        <v>44354</v>
      </c>
      <c r="I151" s="15">
        <v>45545</v>
      </c>
      <c r="J151" s="16" t="s">
        <v>308</v>
      </c>
      <c r="K151" s="17"/>
      <c r="L151" s="17"/>
      <c r="M151" s="17"/>
    </row>
    <row r="152" spans="1:13" s="18" customFormat="1" ht="18.95" customHeight="1" x14ac:dyDescent="0.25">
      <c r="A152" s="4"/>
      <c r="B152" s="4"/>
      <c r="C152" s="19" t="s">
        <v>313</v>
      </c>
      <c r="D152" s="20" t="s">
        <v>13</v>
      </c>
      <c r="E152" s="21">
        <v>5</v>
      </c>
      <c r="F152" s="12">
        <v>5508.47</v>
      </c>
      <c r="G152" s="13">
        <f t="shared" ref="G152" si="4">+E152*F152*1.18</f>
        <v>32499.973000000002</v>
      </c>
      <c r="H152" s="14">
        <v>44354</v>
      </c>
      <c r="I152" s="15">
        <v>45545</v>
      </c>
      <c r="J152" s="16" t="s">
        <v>314</v>
      </c>
      <c r="K152" s="17"/>
      <c r="L152" s="17"/>
      <c r="M152" s="17"/>
    </row>
    <row r="153" spans="1:13" s="18" customFormat="1" ht="18.95" customHeight="1" x14ac:dyDescent="0.25">
      <c r="A153" s="4"/>
      <c r="B153" s="4"/>
      <c r="C153" s="19" t="s">
        <v>322</v>
      </c>
      <c r="D153" s="20" t="s">
        <v>13</v>
      </c>
      <c r="E153" s="21">
        <v>146</v>
      </c>
      <c r="F153" s="12">
        <v>140</v>
      </c>
      <c r="G153" s="13">
        <f t="shared" ref="G153" si="5">+E153*F153*1.18</f>
        <v>24119.199999999997</v>
      </c>
      <c r="H153" s="14">
        <v>45384</v>
      </c>
      <c r="I153" s="15">
        <v>45384</v>
      </c>
      <c r="J153" s="16" t="s">
        <v>323</v>
      </c>
      <c r="K153" s="17"/>
      <c r="L153" s="17"/>
      <c r="M153" s="17"/>
    </row>
    <row r="154" spans="1:13" s="18" customFormat="1" ht="18.75" customHeight="1" x14ac:dyDescent="0.25">
      <c r="A154" s="4"/>
      <c r="B154" s="4"/>
      <c r="C154" s="9" t="s">
        <v>275</v>
      </c>
      <c r="D154" s="20" t="s">
        <v>24</v>
      </c>
      <c r="E154" s="11">
        <v>97</v>
      </c>
      <c r="F154" s="12">
        <f>(2018.15/50)</f>
        <v>40.363</v>
      </c>
      <c r="G154" s="13">
        <f>F154*E154*1.18</f>
        <v>4619.9489799999992</v>
      </c>
      <c r="H154" s="14">
        <v>43144</v>
      </c>
      <c r="I154" s="15">
        <v>45468</v>
      </c>
      <c r="J154" s="16" t="s">
        <v>276</v>
      </c>
      <c r="K154" s="17"/>
      <c r="L154" s="17"/>
      <c r="M154" s="17"/>
    </row>
    <row r="155" spans="1:13" s="18" customFormat="1" ht="18.95" customHeight="1" x14ac:dyDescent="0.25">
      <c r="A155" s="4"/>
      <c r="B155" s="4"/>
      <c r="C155" s="19" t="s">
        <v>277</v>
      </c>
      <c r="D155" s="20" t="s">
        <v>24</v>
      </c>
      <c r="E155" s="21">
        <v>808</v>
      </c>
      <c r="F155" s="12">
        <f>(1680/50)</f>
        <v>33.6</v>
      </c>
      <c r="G155" s="13">
        <f>F155*E155*1.18</f>
        <v>32035.584000000003</v>
      </c>
      <c r="H155" s="14">
        <v>43159</v>
      </c>
      <c r="I155" s="15">
        <v>45468</v>
      </c>
      <c r="J155" s="16" t="s">
        <v>278</v>
      </c>
      <c r="K155" s="17"/>
      <c r="L155" s="17"/>
      <c r="M155" s="17"/>
    </row>
    <row r="156" spans="1:13" s="18" customFormat="1" ht="18.95" customHeight="1" x14ac:dyDescent="0.25">
      <c r="A156" s="4"/>
      <c r="B156" s="4"/>
      <c r="C156" s="19" t="s">
        <v>279</v>
      </c>
      <c r="D156" s="20" t="s">
        <v>24</v>
      </c>
      <c r="E156" s="24">
        <v>48</v>
      </c>
      <c r="F156" s="25">
        <f>3190/50</f>
        <v>63.8</v>
      </c>
      <c r="G156" s="13">
        <f>F156*E156*1.18</f>
        <v>3613.6319999999996</v>
      </c>
      <c r="H156" s="14">
        <v>43112</v>
      </c>
      <c r="I156" s="15">
        <v>45468</v>
      </c>
      <c r="J156" s="16" t="s">
        <v>280</v>
      </c>
      <c r="K156" s="17"/>
      <c r="L156" s="17"/>
      <c r="M156" s="17"/>
    </row>
    <row r="157" spans="1:13" s="18" customFormat="1" ht="18.95" customHeight="1" x14ac:dyDescent="0.25">
      <c r="A157" s="4"/>
      <c r="B157" s="4"/>
      <c r="C157" s="19" t="s">
        <v>290</v>
      </c>
      <c r="D157" s="20" t="s">
        <v>13</v>
      </c>
      <c r="E157" s="24">
        <v>2000</v>
      </c>
      <c r="F157" s="25">
        <v>50</v>
      </c>
      <c r="G157" s="27">
        <f>+E157*F157*1.18</f>
        <v>118000</v>
      </c>
      <c r="H157" s="28">
        <v>45372</v>
      </c>
      <c r="I157" s="28">
        <v>45372</v>
      </c>
      <c r="J157" s="29" t="s">
        <v>289</v>
      </c>
      <c r="K157" s="17"/>
      <c r="L157" s="17"/>
      <c r="M157" s="17"/>
    </row>
    <row r="158" spans="1:13" s="18" customFormat="1" ht="18.95" customHeight="1" x14ac:dyDescent="0.25">
      <c r="A158" s="4"/>
      <c r="B158" s="4"/>
      <c r="C158" s="19" t="s">
        <v>292</v>
      </c>
      <c r="D158" s="20" t="s">
        <v>13</v>
      </c>
      <c r="E158" s="24">
        <v>163</v>
      </c>
      <c r="F158" s="25">
        <v>1125</v>
      </c>
      <c r="G158" s="27">
        <f>+E158*F158*1.18</f>
        <v>216382.5</v>
      </c>
      <c r="H158" s="28">
        <v>45372</v>
      </c>
      <c r="I158" s="28">
        <v>45372</v>
      </c>
      <c r="J158" s="29" t="s">
        <v>291</v>
      </c>
      <c r="K158" s="17"/>
      <c r="L158" s="17"/>
      <c r="M158" s="17"/>
    </row>
    <row r="159" spans="1:13" s="18" customFormat="1" ht="18.95" customHeight="1" x14ac:dyDescent="0.25">
      <c r="A159" s="4"/>
      <c r="B159" s="4"/>
      <c r="C159" s="19" t="s">
        <v>309</v>
      </c>
      <c r="D159" s="20" t="s">
        <v>13</v>
      </c>
      <c r="E159" s="24">
        <v>15</v>
      </c>
      <c r="F159" s="25">
        <v>1500</v>
      </c>
      <c r="G159" s="27">
        <f>+E159*F159*1.18</f>
        <v>26550</v>
      </c>
      <c r="H159" s="28">
        <v>45546</v>
      </c>
      <c r="I159" s="28">
        <v>45546</v>
      </c>
      <c r="J159" s="29" t="s">
        <v>310</v>
      </c>
      <c r="K159" s="17"/>
      <c r="L159" s="17"/>
      <c r="M159" s="17"/>
    </row>
    <row r="160" spans="1:13" s="18" customFormat="1" ht="18.95" customHeight="1" x14ac:dyDescent="0.25">
      <c r="A160" s="4"/>
      <c r="B160" s="4"/>
      <c r="C160" s="19" t="s">
        <v>312</v>
      </c>
      <c r="D160" s="20" t="s">
        <v>13</v>
      </c>
      <c r="E160" s="24">
        <v>11</v>
      </c>
      <c r="F160" s="25">
        <v>1500</v>
      </c>
      <c r="G160" s="27">
        <f>+E160*F160*1.18</f>
        <v>19470</v>
      </c>
      <c r="H160" s="28">
        <v>45546</v>
      </c>
      <c r="I160" s="28">
        <v>45546</v>
      </c>
      <c r="J160" s="29" t="s">
        <v>311</v>
      </c>
      <c r="K160" s="17"/>
      <c r="L160" s="17"/>
      <c r="M160" s="17"/>
    </row>
    <row r="161" spans="1:17" s="18" customFormat="1" ht="18.95" customHeight="1" x14ac:dyDescent="0.25">
      <c r="A161" s="4"/>
      <c r="B161" s="4"/>
      <c r="C161" s="19" t="s">
        <v>281</v>
      </c>
      <c r="D161" s="20" t="s">
        <v>24</v>
      </c>
      <c r="E161" s="24">
        <v>199</v>
      </c>
      <c r="F161" s="26">
        <f>2757/24</f>
        <v>114.875</v>
      </c>
      <c r="G161" s="27">
        <f>+E161*F161*1.18</f>
        <v>26974.947499999998</v>
      </c>
      <c r="H161" s="28">
        <v>44900</v>
      </c>
      <c r="I161" s="15">
        <v>45468</v>
      </c>
      <c r="J161" s="29" t="s">
        <v>282</v>
      </c>
      <c r="K161" s="17"/>
      <c r="L161" s="17"/>
      <c r="M161" s="17"/>
    </row>
    <row r="162" spans="1:17" s="18" customFormat="1" ht="18.95" customHeight="1" thickBot="1" x14ac:dyDescent="0.3">
      <c r="A162" s="4"/>
      <c r="B162" s="4"/>
      <c r="C162" s="30" t="s">
        <v>283</v>
      </c>
      <c r="D162" s="31" t="s">
        <v>13</v>
      </c>
      <c r="E162" s="32">
        <v>66</v>
      </c>
      <c r="F162" s="33">
        <v>178</v>
      </c>
      <c r="G162" s="34">
        <f>F162*E162*1.18</f>
        <v>13862.64</v>
      </c>
      <c r="H162" s="35">
        <v>43159</v>
      </c>
      <c r="I162" s="36">
        <v>45433</v>
      </c>
      <c r="J162" s="37" t="s">
        <v>284</v>
      </c>
      <c r="K162" s="17"/>
      <c r="L162" s="17"/>
      <c r="M162" s="17"/>
    </row>
    <row r="163" spans="1:17" s="8" customFormat="1" ht="20.25" customHeight="1" thickBot="1" x14ac:dyDescent="0.45">
      <c r="A163" s="4"/>
      <c r="B163" s="4"/>
      <c r="C163" s="38"/>
      <c r="D163" s="39"/>
      <c r="E163" s="39"/>
      <c r="F163" s="40" t="s">
        <v>285</v>
      </c>
      <c r="G163" s="41">
        <f>SUM(G12:G162)</f>
        <v>3888252.3814800014</v>
      </c>
      <c r="H163" s="42"/>
      <c r="I163" s="7"/>
      <c r="J163" s="7"/>
      <c r="K163" s="7"/>
      <c r="L163" s="7"/>
      <c r="M163" s="7"/>
      <c r="N163" s="7"/>
      <c r="O163" s="7"/>
      <c r="P163" s="7"/>
      <c r="Q163" s="7"/>
    </row>
    <row r="164" spans="1:17" s="8" customFormat="1" ht="20.25" thickTop="1" x14ac:dyDescent="0.4">
      <c r="A164" s="4"/>
      <c r="B164" s="4"/>
      <c r="C164" s="38"/>
      <c r="D164" s="39"/>
      <c r="E164" s="39"/>
      <c r="F164" s="43"/>
      <c r="G164" s="44"/>
      <c r="H164" s="42"/>
      <c r="I164" s="7"/>
      <c r="J164" s="7"/>
      <c r="K164" s="7"/>
      <c r="L164" s="7"/>
      <c r="M164" s="7"/>
      <c r="N164" s="7"/>
      <c r="O164" s="7"/>
      <c r="P164" s="7"/>
      <c r="Q164" s="7"/>
    </row>
    <row r="165" spans="1:17" s="8" customFormat="1" ht="19.5" x14ac:dyDescent="0.4">
      <c r="A165" s="4"/>
      <c r="B165" s="4"/>
      <c r="C165" s="38"/>
      <c r="D165" s="39"/>
      <c r="E165" s="39"/>
      <c r="F165" s="43"/>
      <c r="G165" s="44"/>
      <c r="H165" s="42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19.5" x14ac:dyDescent="0.4">
      <c r="A166" s="1"/>
      <c r="B166" s="1"/>
      <c r="C166" s="45"/>
      <c r="D166" s="39"/>
      <c r="E166" s="39"/>
      <c r="F166" s="46"/>
      <c r="G166" s="47"/>
      <c r="H166" s="42"/>
      <c r="I166" s="48"/>
      <c r="J166" s="49"/>
    </row>
    <row r="167" spans="1:17" ht="19.5" x14ac:dyDescent="0.4">
      <c r="A167" s="1"/>
      <c r="B167" s="1"/>
      <c r="C167" s="48"/>
      <c r="D167" s="39"/>
      <c r="E167" s="39"/>
      <c r="F167" s="46"/>
      <c r="G167" s="47"/>
      <c r="H167" s="42"/>
      <c r="I167" s="48"/>
      <c r="J167" s="49"/>
    </row>
    <row r="168" spans="1:17" ht="19.5" x14ac:dyDescent="0.4">
      <c r="A168" s="1"/>
      <c r="B168" s="1"/>
      <c r="C168" s="52"/>
      <c r="D168" s="39"/>
      <c r="E168" s="39"/>
      <c r="F168" s="46"/>
      <c r="G168" s="49"/>
      <c r="H168" s="42"/>
      <c r="I168" s="48"/>
      <c r="J168" s="49"/>
    </row>
    <row r="169" spans="1:17" ht="19.5" x14ac:dyDescent="0.4">
      <c r="A169" s="1"/>
      <c r="B169" s="1"/>
      <c r="C169" s="39"/>
      <c r="D169" s="39"/>
      <c r="E169" s="39"/>
      <c r="F169" s="46"/>
      <c r="G169" s="49"/>
      <c r="H169" s="42"/>
      <c r="I169" s="50"/>
      <c r="J169" s="51"/>
    </row>
    <row r="170" spans="1:17" ht="15" customHeight="1" x14ac:dyDescent="0.25">
      <c r="A170" s="1"/>
      <c r="B170" s="1"/>
      <c r="C170" s="53" t="s">
        <v>286</v>
      </c>
      <c r="D170" s="53"/>
      <c r="E170" s="53"/>
      <c r="F170" s="53"/>
      <c r="G170" s="53"/>
      <c r="H170" s="53"/>
      <c r="I170" s="53"/>
      <c r="J170" s="53"/>
    </row>
    <row r="171" spans="1:17" s="2" customFormat="1" ht="15" customHeight="1" x14ac:dyDescent="0.25">
      <c r="A171" s="1"/>
      <c r="B171" s="1"/>
      <c r="C171" s="53"/>
      <c r="D171" s="53"/>
      <c r="E171" s="53"/>
      <c r="F171" s="53"/>
      <c r="G171" s="53"/>
      <c r="H171" s="53"/>
      <c r="I171" s="53"/>
      <c r="J171" s="53"/>
    </row>
    <row r="172" spans="1:17" s="2" customFormat="1" ht="15" customHeight="1" x14ac:dyDescent="0.25">
      <c r="A172" s="1"/>
      <c r="B172" s="1"/>
      <c r="C172" s="54" t="s">
        <v>287</v>
      </c>
      <c r="D172" s="54"/>
      <c r="E172" s="54"/>
      <c r="F172" s="54"/>
      <c r="G172" s="54"/>
      <c r="H172" s="54"/>
      <c r="I172" s="54"/>
      <c r="J172" s="54"/>
    </row>
    <row r="173" spans="1:17" s="2" customFormat="1" ht="15" customHeight="1" x14ac:dyDescent="0.25">
      <c r="A173" s="1"/>
      <c r="B173" s="1"/>
      <c r="C173" s="4"/>
      <c r="D173" s="4"/>
      <c r="E173" s="4"/>
      <c r="F173" s="4"/>
      <c r="G173" s="4"/>
      <c r="H173" s="4"/>
      <c r="I173" s="4"/>
      <c r="J173" s="4"/>
    </row>
    <row r="174" spans="1:17" s="2" customFormat="1" x14ac:dyDescent="0.25">
      <c r="C174" s="55"/>
      <c r="D174" s="55"/>
      <c r="E174" s="55"/>
      <c r="F174" s="55"/>
      <c r="G174" s="55"/>
      <c r="H174" s="55"/>
      <c r="I174" s="55"/>
      <c r="J174" s="55"/>
    </row>
    <row r="175" spans="1:17" s="2" customFormat="1" x14ac:dyDescent="0.25"/>
    <row r="176" spans="1:17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</sheetData>
  <autoFilter ref="C11:J163"/>
  <mergeCells count="9">
    <mergeCell ref="C170:J171"/>
    <mergeCell ref="C172:J172"/>
    <mergeCell ref="C174:J174"/>
    <mergeCell ref="C1:J5"/>
    <mergeCell ref="C6:J6"/>
    <mergeCell ref="C7:J7"/>
    <mergeCell ref="C8:J8"/>
    <mergeCell ref="C9:J9"/>
    <mergeCell ref="C10:J10"/>
  </mergeCells>
  <pageMargins left="0.70866141732283461" right="0.70866141732283461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3:G14"/>
  <sheetViews>
    <sheetView workbookViewId="0">
      <selection activeCell="G15" sqref="G15"/>
    </sheetView>
  </sheetViews>
  <sheetFormatPr baseColWidth="10" defaultColWidth="9.140625" defaultRowHeight="15" x14ac:dyDescent="0.25"/>
  <sheetData>
    <row r="13" spans="7:7" x14ac:dyDescent="0.25">
      <c r="G13">
        <f>1000*90*1.18</f>
        <v>106200</v>
      </c>
    </row>
    <row r="14" spans="7:7" x14ac:dyDescent="0.25">
      <c r="G14">
        <f>6*110*1.18</f>
        <v>778.8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MENSUAL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2024-10-14T13:57:55Z</dcterms:modified>
</cp:coreProperties>
</file>