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nathan.munoz\Desktop\Informes Departamental\Homicidios\2021\Mayo 2021\"/>
    </mc:Choice>
  </mc:AlternateContent>
  <bookViews>
    <workbookView xWindow="0" yWindow="0" windowWidth="20490" windowHeight="7020" tabRatio="876" firstSheet="2" activeTab="8"/>
  </bookViews>
  <sheets>
    <sheet name="PORTADA" sheetId="446" r:id="rId1"/>
    <sheet name="SEXO" sheetId="429" r:id="rId2"/>
    <sheet name="CIRCUNSTANCIAS" sheetId="457" r:id="rId3"/>
    <sheet name="Descripcion" sheetId="445" state="hidden" r:id="rId4"/>
    <sheet name="DIAS" sheetId="458" r:id="rId5"/>
    <sheet name="HORARD" sheetId="448" r:id="rId6"/>
    <sheet name="ARMASRD" sheetId="440" r:id="rId7"/>
    <sheet name="EDAD" sheetId="442" r:id="rId8"/>
    <sheet name="NACIONALIDAD" sheetId="443" r:id="rId9"/>
    <sheet name="HOMICIDIO" sheetId="405" state="hidden" r:id="rId10"/>
    <sheet name=" HOMICIDIO II" sheetId="406" r:id="rId11"/>
    <sheet name="COMPARATIVO" sheetId="444" r:id="rId12"/>
    <sheet name="PROVINCIAS" sheetId="428" r:id="rId13"/>
    <sheet name="SD" sheetId="452" r:id="rId14"/>
    <sheet name="DN" sheetId="453" r:id="rId15"/>
    <sheet name="STG" sheetId="454" r:id="rId16"/>
  </sheets>
  <externalReferences>
    <externalReference r:id="rId17"/>
    <externalReference r:id="rId18"/>
    <externalReference r:id="rId19"/>
  </externalReferences>
  <definedNames>
    <definedName name="_xlnm._FilterDatabase" localSheetId="2" hidden="1">CIRCUNSTANCIAS!$C$10:$S$23</definedName>
    <definedName name="_xlnm._FilterDatabase" localSheetId="14" hidden="1">DN!$B$11:$Q$35</definedName>
    <definedName name="_xlnm._FilterDatabase" localSheetId="12" hidden="1">PROVINCIAS!$B$5:$V$38</definedName>
    <definedName name="_xlnm._FilterDatabase" localSheetId="13" hidden="1">SD!$C$10:$R$80</definedName>
    <definedName name="_xlnm._FilterDatabase" localSheetId="15" hidden="1">STG!$B$11:$Q$61</definedName>
  </definedNames>
  <calcPr calcId="162913"/>
  <customWorkbookViews>
    <customWorkbookView name="100%" guid="{26174BE6-A385-4DE1-BC67-712B14FCEB37}" maximized="1" windowWidth="1020" windowHeight="596" tabRatio="598" activeSheetId="15"/>
  </customWorkbookViews>
</workbook>
</file>

<file path=xl/calcChain.xml><?xml version="1.0" encoding="utf-8"?>
<calcChain xmlns="http://schemas.openxmlformats.org/spreadsheetml/2006/main">
  <c r="R54" i="457" l="1"/>
  <c r="Q14" i="454" l="1"/>
  <c r="Q15" i="454"/>
  <c r="Q16" i="454"/>
  <c r="Q17" i="454"/>
  <c r="Q18" i="454"/>
  <c r="Q19" i="454"/>
  <c r="Q20" i="454"/>
  <c r="Q21" i="454"/>
  <c r="Q22" i="454"/>
  <c r="Q23" i="454"/>
  <c r="Q24" i="454"/>
  <c r="Q25" i="454"/>
  <c r="Q26" i="454"/>
  <c r="Q27" i="454"/>
  <c r="Q28" i="454"/>
  <c r="Q29" i="454"/>
  <c r="Q30" i="454"/>
  <c r="Q31" i="454"/>
  <c r="Q32" i="454"/>
  <c r="Q33" i="454"/>
  <c r="Q34" i="454"/>
  <c r="Q35" i="454"/>
  <c r="Q36" i="454"/>
  <c r="Q37" i="454"/>
  <c r="Q38" i="454"/>
  <c r="Q39" i="454"/>
  <c r="Q40" i="454"/>
  <c r="Q41" i="454"/>
  <c r="Q42" i="454"/>
  <c r="Q43" i="454"/>
  <c r="Q44" i="454"/>
  <c r="Q45" i="454"/>
  <c r="Q46" i="454"/>
  <c r="Q47" i="454"/>
  <c r="Q48" i="454"/>
  <c r="Q49" i="454"/>
  <c r="Q50" i="454"/>
  <c r="Q53" i="454"/>
  <c r="Q54" i="454"/>
  <c r="Q55" i="454"/>
  <c r="Q56" i="454"/>
  <c r="Q57" i="454"/>
  <c r="Q58" i="454"/>
  <c r="Q59" i="454"/>
  <c r="Q60" i="454"/>
  <c r="Q61" i="454"/>
  <c r="Q62" i="454"/>
  <c r="Q13" i="454"/>
  <c r="F62" i="454"/>
  <c r="J26" i="406" l="1"/>
  <c r="H26" i="406"/>
  <c r="F26" i="406"/>
  <c r="A5" i="458" l="1"/>
  <c r="M14" i="458"/>
  <c r="M15" i="458"/>
  <c r="M16" i="458"/>
  <c r="M26" i="458" s="1"/>
  <c r="M17" i="458"/>
  <c r="M18" i="458"/>
  <c r="M19" i="458"/>
  <c r="M20" i="458"/>
  <c r="M21" i="458"/>
  <c r="M22" i="458"/>
  <c r="M23" i="458"/>
  <c r="M24" i="458"/>
  <c r="M25" i="458"/>
  <c r="D26" i="458"/>
  <c r="E26" i="458"/>
  <c r="F26" i="458"/>
  <c r="G26" i="458"/>
  <c r="H26" i="458"/>
  <c r="I26" i="458"/>
  <c r="J26" i="458"/>
  <c r="K26" i="458"/>
  <c r="L26" i="458"/>
  <c r="S13" i="457" l="1"/>
  <c r="S15" i="457"/>
  <c r="S16" i="457"/>
  <c r="S17" i="457"/>
  <c r="S20" i="457"/>
  <c r="S21" i="457"/>
  <c r="S12" i="457"/>
  <c r="R46" i="457" l="1"/>
  <c r="S63" i="457"/>
  <c r="S54" i="457"/>
  <c r="S32" i="457"/>
  <c r="S33" i="457"/>
  <c r="S34" i="457"/>
  <c r="S35" i="457"/>
  <c r="S37" i="457"/>
  <c r="S38" i="457"/>
  <c r="S39" i="457"/>
  <c r="S41" i="457"/>
  <c r="S43" i="457"/>
  <c r="S46" i="457"/>
  <c r="S31" i="457"/>
  <c r="P47" i="457"/>
  <c r="D47" i="457"/>
  <c r="D69" i="457" s="1"/>
  <c r="E47" i="457"/>
  <c r="E69" i="457" s="1"/>
  <c r="F47" i="457"/>
  <c r="G47" i="457"/>
  <c r="Q47" i="457"/>
  <c r="H47" i="457"/>
  <c r="R63" i="457"/>
  <c r="R57" i="457"/>
  <c r="R56" i="457"/>
  <c r="R55" i="457"/>
  <c r="O47" i="457"/>
  <c r="N47" i="457"/>
  <c r="M47" i="457"/>
  <c r="M69" i="457" s="1"/>
  <c r="L47" i="457"/>
  <c r="L69" i="457" s="1"/>
  <c r="K47" i="457"/>
  <c r="J47" i="457"/>
  <c r="I47" i="457"/>
  <c r="I69" i="457" s="1"/>
  <c r="R45" i="457"/>
  <c r="S45" i="457" s="1"/>
  <c r="R44" i="457"/>
  <c r="S44" i="457" s="1"/>
  <c r="R43" i="457"/>
  <c r="R42" i="457"/>
  <c r="S42" i="457" s="1"/>
  <c r="R41" i="457"/>
  <c r="R40" i="457"/>
  <c r="R39" i="457"/>
  <c r="R38" i="457"/>
  <c r="R37" i="457"/>
  <c r="R36" i="457"/>
  <c r="S36" i="457" s="1"/>
  <c r="R35" i="457"/>
  <c r="R34" i="457"/>
  <c r="R33" i="457"/>
  <c r="R32" i="457"/>
  <c r="R31" i="457"/>
  <c r="Q24" i="457"/>
  <c r="P24" i="457"/>
  <c r="O24" i="457"/>
  <c r="O69" i="457" s="1"/>
  <c r="N24" i="457"/>
  <c r="N69" i="457" s="1"/>
  <c r="M24" i="457"/>
  <c r="L24" i="457"/>
  <c r="K24" i="457"/>
  <c r="K69" i="457" s="1"/>
  <c r="J24" i="457"/>
  <c r="J69" i="457" s="1"/>
  <c r="I24" i="457"/>
  <c r="H24" i="457"/>
  <c r="G24" i="457"/>
  <c r="F24" i="457"/>
  <c r="E24" i="457"/>
  <c r="D24" i="457"/>
  <c r="R23" i="457"/>
  <c r="S23" i="457" s="1"/>
  <c r="R22" i="457"/>
  <c r="S22" i="457" s="1"/>
  <c r="R21" i="457"/>
  <c r="R20" i="457"/>
  <c r="R19" i="457"/>
  <c r="S19" i="457" s="1"/>
  <c r="R18" i="457"/>
  <c r="S18" i="457" s="1"/>
  <c r="R17" i="457"/>
  <c r="R16" i="457"/>
  <c r="R15" i="457"/>
  <c r="R14" i="457"/>
  <c r="S14" i="457" s="1"/>
  <c r="R13" i="457"/>
  <c r="R12" i="457"/>
  <c r="C5" i="457"/>
  <c r="F69" i="457" l="1"/>
  <c r="R47" i="457"/>
  <c r="S40" i="457"/>
  <c r="G69" i="457"/>
  <c r="Q69" i="457"/>
  <c r="P69" i="457"/>
  <c r="H69" i="457"/>
  <c r="R24" i="457"/>
  <c r="S48" i="457" l="1"/>
  <c r="S65" i="457"/>
  <c r="S25" i="457"/>
  <c r="S69" i="457" s="1"/>
  <c r="R69" i="457"/>
  <c r="G62" i="454" l="1"/>
  <c r="R15" i="452"/>
  <c r="R16" i="452"/>
  <c r="R17" i="452"/>
  <c r="R18" i="452"/>
  <c r="R19" i="452"/>
  <c r="R20" i="452"/>
  <c r="R21" i="452"/>
  <c r="R22" i="452"/>
  <c r="R23" i="452"/>
  <c r="R24" i="452"/>
  <c r="R25" i="452"/>
  <c r="R26" i="452"/>
  <c r="R27" i="452"/>
  <c r="R28" i="452"/>
  <c r="R29" i="452"/>
  <c r="R30" i="452"/>
  <c r="R31" i="452"/>
  <c r="R32" i="452"/>
  <c r="R33" i="452"/>
  <c r="R34" i="452"/>
  <c r="R35" i="452"/>
  <c r="R36" i="452"/>
  <c r="R37" i="452"/>
  <c r="R38" i="452"/>
  <c r="R39" i="452"/>
  <c r="R40" i="452"/>
  <c r="R41" i="452"/>
  <c r="R42" i="452"/>
  <c r="R43" i="452"/>
  <c r="R44" i="452"/>
  <c r="R45" i="452"/>
  <c r="R48" i="452"/>
  <c r="R49" i="452"/>
  <c r="R50" i="452"/>
  <c r="R51" i="452"/>
  <c r="R52" i="452"/>
  <c r="R53" i="452"/>
  <c r="R54" i="452"/>
  <c r="R55" i="452"/>
  <c r="R56" i="452"/>
  <c r="R57" i="452"/>
  <c r="R58" i="452"/>
  <c r="R59" i="452"/>
  <c r="R60" i="452"/>
  <c r="R61" i="452"/>
  <c r="R62" i="452"/>
  <c r="R63" i="452"/>
  <c r="R64" i="452"/>
  <c r="R65" i="452"/>
  <c r="R66" i="452"/>
  <c r="R67" i="452"/>
  <c r="R68" i="452"/>
  <c r="R69" i="452"/>
  <c r="R70" i="452"/>
  <c r="R71" i="452"/>
  <c r="R72" i="452"/>
  <c r="R73" i="452"/>
  <c r="R74" i="452"/>
  <c r="R75" i="452"/>
  <c r="R76" i="452"/>
  <c r="R77" i="452"/>
  <c r="R78" i="452"/>
  <c r="R79" i="452"/>
  <c r="R80" i="452"/>
  <c r="Q28" i="453"/>
  <c r="Q29" i="453"/>
  <c r="Q30" i="453"/>
  <c r="Q31" i="453"/>
  <c r="Q32" i="453"/>
  <c r="Q33" i="453"/>
  <c r="Q34" i="453"/>
  <c r="Q35" i="453"/>
  <c r="Q36" i="453"/>
  <c r="Q37" i="453"/>
  <c r="Q38" i="453"/>
  <c r="Q39" i="453"/>
  <c r="Q40" i="453"/>
  <c r="Q41" i="453"/>
  <c r="Q42" i="453"/>
  <c r="V8" i="428"/>
  <c r="V9" i="428"/>
  <c r="V10" i="428"/>
  <c r="V11" i="428"/>
  <c r="V12" i="428"/>
  <c r="V13" i="428"/>
  <c r="V14" i="428"/>
  <c r="V16" i="428"/>
  <c r="V17" i="428"/>
  <c r="V18" i="428"/>
  <c r="V19" i="428"/>
  <c r="V20" i="428"/>
  <c r="V21" i="428"/>
  <c r="V22" i="428"/>
  <c r="V23" i="428"/>
  <c r="V24" i="428"/>
  <c r="V25" i="428"/>
  <c r="V26" i="428"/>
  <c r="V27" i="428"/>
  <c r="V28" i="428"/>
  <c r="V30" i="428"/>
  <c r="V31" i="428"/>
  <c r="V32" i="428"/>
  <c r="V33" i="428"/>
  <c r="V34" i="428"/>
  <c r="V36" i="428"/>
  <c r="V38" i="428"/>
  <c r="V7" i="428"/>
  <c r="S39" i="428"/>
  <c r="S8" i="428"/>
  <c r="S9" i="428"/>
  <c r="S10" i="428"/>
  <c r="S11" i="428"/>
  <c r="S12" i="428"/>
  <c r="S13" i="428"/>
  <c r="S14" i="428"/>
  <c r="S15" i="428"/>
  <c r="S16" i="428"/>
  <c r="S17" i="428"/>
  <c r="S18" i="428"/>
  <c r="S19" i="428"/>
  <c r="S20" i="428"/>
  <c r="S21" i="428"/>
  <c r="S22" i="428"/>
  <c r="S23" i="428"/>
  <c r="S24" i="428"/>
  <c r="S25" i="428"/>
  <c r="S26" i="428"/>
  <c r="S27" i="428"/>
  <c r="S28" i="428"/>
  <c r="S29" i="428"/>
  <c r="S30" i="428"/>
  <c r="S31" i="428"/>
  <c r="S32" i="428"/>
  <c r="S33" i="428"/>
  <c r="S34" i="428"/>
  <c r="S35" i="428"/>
  <c r="S36" i="428"/>
  <c r="S37" i="428"/>
  <c r="S38" i="428"/>
  <c r="S7" i="428"/>
  <c r="V13" i="444" l="1"/>
  <c r="V12" i="444"/>
  <c r="J18" i="406" l="1"/>
  <c r="H18" i="406"/>
  <c r="F18" i="406"/>
  <c r="F19" i="406"/>
  <c r="F20" i="406"/>
  <c r="F21" i="406"/>
  <c r="F22" i="406"/>
  <c r="F23" i="406"/>
  <c r="F24" i="406"/>
  <c r="F25" i="406"/>
  <c r="S17" i="443"/>
  <c r="M26" i="442"/>
  <c r="M18" i="442"/>
  <c r="J27" i="440"/>
  <c r="J19" i="440"/>
  <c r="J25" i="448"/>
  <c r="J17" i="448"/>
  <c r="Q12" i="453" l="1"/>
  <c r="H62" i="454"/>
  <c r="I62" i="454"/>
  <c r="J62" i="454"/>
  <c r="K62" i="454"/>
  <c r="L62" i="454"/>
  <c r="M62" i="454"/>
  <c r="N62" i="454"/>
  <c r="O62" i="454"/>
  <c r="P62" i="454"/>
  <c r="D62" i="454"/>
  <c r="E62" i="454"/>
  <c r="C62" i="454"/>
  <c r="C43" i="453"/>
  <c r="F17" i="406"/>
  <c r="B6" i="454" l="1"/>
  <c r="Q17" i="453"/>
  <c r="P43" i="453"/>
  <c r="O43" i="453"/>
  <c r="N43" i="453"/>
  <c r="M43" i="453"/>
  <c r="L43" i="453"/>
  <c r="K43" i="453"/>
  <c r="J43" i="453"/>
  <c r="I43" i="453"/>
  <c r="H43" i="453"/>
  <c r="G43" i="453"/>
  <c r="F43" i="453"/>
  <c r="E43" i="453"/>
  <c r="D43" i="453"/>
  <c r="Q27" i="453"/>
  <c r="Q26" i="453"/>
  <c r="Q25" i="453"/>
  <c r="Q24" i="453"/>
  <c r="Q23" i="453"/>
  <c r="Q22" i="453"/>
  <c r="Q21" i="453"/>
  <c r="Q20" i="453"/>
  <c r="Q19" i="453"/>
  <c r="Q18" i="453"/>
  <c r="Q16" i="453"/>
  <c r="Q15" i="453"/>
  <c r="Q14" i="453"/>
  <c r="Q13" i="453"/>
  <c r="B5" i="453"/>
  <c r="Q43" i="453" l="1"/>
  <c r="J17" i="406"/>
  <c r="H17" i="406"/>
  <c r="O39" i="428" l="1"/>
  <c r="Q81" i="452" l="1"/>
  <c r="P81" i="452"/>
  <c r="O81" i="452"/>
  <c r="N81" i="452"/>
  <c r="M81" i="452"/>
  <c r="L81" i="452"/>
  <c r="K81" i="452"/>
  <c r="J81" i="452"/>
  <c r="I81" i="452"/>
  <c r="H81" i="452"/>
  <c r="G81" i="452"/>
  <c r="F81" i="452"/>
  <c r="E81" i="452"/>
  <c r="D81" i="452"/>
  <c r="R14" i="452"/>
  <c r="C6" i="452"/>
  <c r="R81" i="452" l="1"/>
  <c r="S16" i="443" l="1"/>
  <c r="O25" i="443"/>
  <c r="M17" i="442"/>
  <c r="J18" i="440" l="1"/>
  <c r="J16" i="448"/>
  <c r="S15" i="443" l="1"/>
  <c r="L25" i="443" l="1"/>
  <c r="M25" i="443"/>
  <c r="N25" i="443"/>
  <c r="P25" i="443"/>
  <c r="S14" i="443"/>
  <c r="S13" i="443"/>
  <c r="R13" i="444" l="1"/>
  <c r="S13" i="444" s="1"/>
  <c r="R12" i="444"/>
  <c r="S12" i="444" s="1"/>
  <c r="H16" i="406" l="1"/>
  <c r="H15" i="406"/>
  <c r="H14" i="406"/>
  <c r="J16" i="406"/>
  <c r="J15" i="406"/>
  <c r="J14" i="406"/>
  <c r="F15" i="406"/>
  <c r="F16" i="406"/>
  <c r="F14" i="406"/>
  <c r="M15" i="442" l="1"/>
  <c r="M16" i="442"/>
  <c r="M14" i="442"/>
  <c r="Q8" i="428" l="1"/>
  <c r="Q9" i="428"/>
  <c r="Q10" i="428"/>
  <c r="Q11" i="428"/>
  <c r="Q12" i="428"/>
  <c r="Q13" i="428"/>
  <c r="Q14" i="428"/>
  <c r="Q15" i="428"/>
  <c r="Q16" i="428"/>
  <c r="Q17" i="428"/>
  <c r="Q18" i="428"/>
  <c r="Q19" i="428"/>
  <c r="Q20" i="428"/>
  <c r="Q21" i="428"/>
  <c r="Q22" i="428"/>
  <c r="Q23" i="428"/>
  <c r="Q24" i="428"/>
  <c r="Q25" i="428"/>
  <c r="Q26" i="428"/>
  <c r="Q27" i="428"/>
  <c r="Q28" i="428"/>
  <c r="Q29" i="428"/>
  <c r="Q30" i="428"/>
  <c r="Q31" i="428"/>
  <c r="Q32" i="428"/>
  <c r="Q33" i="428"/>
  <c r="Q34" i="428"/>
  <c r="Q35" i="428"/>
  <c r="Q36" i="428"/>
  <c r="Q37" i="428"/>
  <c r="Q38" i="428"/>
  <c r="H16" i="405" l="1"/>
  <c r="H17" i="405"/>
  <c r="J14" i="448"/>
  <c r="J15" i="448"/>
  <c r="J16" i="440" l="1"/>
  <c r="J17" i="440"/>
  <c r="Q7" i="428" l="1"/>
  <c r="Q39" i="428" l="1"/>
  <c r="J13" i="448"/>
  <c r="S24" i="443"/>
  <c r="S23" i="443"/>
  <c r="S22" i="443"/>
  <c r="S21" i="443"/>
  <c r="S20" i="443"/>
  <c r="S19" i="443"/>
  <c r="S18" i="443"/>
  <c r="M25" i="442"/>
  <c r="M24" i="442"/>
  <c r="M23" i="442"/>
  <c r="M22" i="442"/>
  <c r="M21" i="442"/>
  <c r="M20" i="442"/>
  <c r="M19" i="442"/>
  <c r="J26" i="440"/>
  <c r="J25" i="440"/>
  <c r="J24" i="440"/>
  <c r="J23" i="440"/>
  <c r="J22" i="440"/>
  <c r="J21" i="440"/>
  <c r="J20" i="440"/>
  <c r="J15" i="440"/>
  <c r="J24" i="448"/>
  <c r="J23" i="448"/>
  <c r="J22" i="448"/>
  <c r="J21" i="448"/>
  <c r="J20" i="448"/>
  <c r="J19" i="448"/>
  <c r="J18" i="448"/>
  <c r="H19" i="406"/>
  <c r="H20" i="406"/>
  <c r="H21" i="406"/>
  <c r="H22" i="406"/>
  <c r="H23" i="406"/>
  <c r="H24" i="406"/>
  <c r="H25" i="406"/>
  <c r="J19" i="406"/>
  <c r="J20" i="406"/>
  <c r="J21" i="406"/>
  <c r="J22" i="406"/>
  <c r="J23" i="406"/>
  <c r="J24" i="406"/>
  <c r="J25" i="406"/>
  <c r="P39" i="428" l="1"/>
  <c r="D39" i="428"/>
  <c r="E39" i="428"/>
  <c r="F39" i="428"/>
  <c r="G39" i="428"/>
  <c r="H39" i="428"/>
  <c r="I39" i="428"/>
  <c r="J39" i="428"/>
  <c r="K39" i="428"/>
  <c r="L39" i="428"/>
  <c r="M39" i="428"/>
  <c r="N39" i="428"/>
  <c r="C39" i="428"/>
  <c r="G25" i="448" l="1"/>
  <c r="C26" i="406" l="1"/>
  <c r="D27" i="405"/>
  <c r="D25" i="443"/>
  <c r="E25" i="443"/>
  <c r="F25" i="443"/>
  <c r="G25" i="443"/>
  <c r="H25" i="443"/>
  <c r="I25" i="443"/>
  <c r="J25" i="443"/>
  <c r="K25" i="443"/>
  <c r="A5" i="448"/>
  <c r="E25" i="448"/>
  <c r="F25" i="448"/>
  <c r="H25" i="448"/>
  <c r="I25" i="448"/>
  <c r="H23" i="405" l="1"/>
  <c r="H22" i="405"/>
  <c r="H21" i="405"/>
  <c r="S25" i="443" l="1"/>
  <c r="O26" i="443" s="1"/>
  <c r="P26" i="443" l="1"/>
  <c r="F26" i="443"/>
  <c r="D26" i="443"/>
  <c r="N26" i="443"/>
  <c r="L26" i="443"/>
  <c r="M26" i="443"/>
  <c r="L26" i="442"/>
  <c r="K26" i="442"/>
  <c r="H18" i="405" l="1"/>
  <c r="H19" i="405"/>
  <c r="H20" i="405"/>
  <c r="H15" i="405"/>
  <c r="U7" i="428" l="1"/>
  <c r="B4" i="444" l="1"/>
  <c r="A6" i="406"/>
  <c r="A6" i="405"/>
  <c r="C5" i="443"/>
  <c r="A5" i="442"/>
  <c r="A6" i="440"/>
  <c r="A5" i="429" l="1"/>
  <c r="D26" i="406" l="1"/>
  <c r="E26" i="406"/>
  <c r="F27" i="405"/>
  <c r="G27" i="405"/>
  <c r="Q25" i="443"/>
  <c r="R25" i="443"/>
  <c r="H27" i="440" l="1"/>
  <c r="I27" i="440"/>
  <c r="G26" i="406" l="1"/>
  <c r="E26" i="442"/>
  <c r="U29" i="428" l="1"/>
  <c r="V29" i="428" s="1"/>
  <c r="U17" i="428"/>
  <c r="U36" i="428"/>
  <c r="U28" i="428"/>
  <c r="U24" i="428"/>
  <c r="U20" i="428"/>
  <c r="U16" i="428"/>
  <c r="U12" i="428"/>
  <c r="U8" i="428"/>
  <c r="U33" i="428"/>
  <c r="U21" i="428"/>
  <c r="U9" i="428"/>
  <c r="U35" i="428"/>
  <c r="V35" i="428" s="1"/>
  <c r="U27" i="428"/>
  <c r="U23" i="428"/>
  <c r="U19" i="428"/>
  <c r="U15" i="428"/>
  <c r="V15" i="428" s="1"/>
  <c r="U11" i="428"/>
  <c r="U37" i="428"/>
  <c r="V37" i="428" s="1"/>
  <c r="U25" i="428"/>
  <c r="U13" i="428"/>
  <c r="U32" i="428"/>
  <c r="U31" i="428"/>
  <c r="U38" i="428"/>
  <c r="U34" i="428"/>
  <c r="U30" i="428"/>
  <c r="U26" i="428"/>
  <c r="U22" i="428"/>
  <c r="U18" i="428"/>
  <c r="U14" i="428"/>
  <c r="U10" i="428"/>
  <c r="T39" i="428" l="1"/>
  <c r="E27" i="440" l="1"/>
  <c r="F27" i="440"/>
  <c r="G27" i="440"/>
  <c r="R39" i="428" l="1"/>
  <c r="H24" i="405"/>
  <c r="H25" i="405"/>
  <c r="H26" i="405"/>
  <c r="E27" i="405" l="1"/>
  <c r="H27" i="405" s="1"/>
  <c r="F26" i="442"/>
  <c r="G26" i="442"/>
  <c r="H26" i="442"/>
  <c r="I26" i="442"/>
  <c r="J26" i="442"/>
  <c r="E26" i="443" l="1"/>
  <c r="I26" i="443"/>
  <c r="R26" i="443"/>
  <c r="J26" i="443"/>
  <c r="Q26" i="443"/>
  <c r="K26" i="443"/>
  <c r="H26" i="443"/>
  <c r="G26" i="443"/>
  <c r="D16" i="429" l="1"/>
  <c r="U39" i="428" l="1"/>
  <c r="V39" i="428" s="1"/>
  <c r="I26" i="406" l="1"/>
</calcChain>
</file>

<file path=xl/sharedStrings.xml><?xml version="1.0" encoding="utf-8"?>
<sst xmlns="http://schemas.openxmlformats.org/spreadsheetml/2006/main" count="615" uniqueCount="308">
  <si>
    <t>TOTAL</t>
  </si>
  <si>
    <t>Otras</t>
  </si>
  <si>
    <t>Distrito Nacional</t>
  </si>
  <si>
    <t>Santiago</t>
  </si>
  <si>
    <t>REPÚBLICA DOMINICANA</t>
  </si>
  <si>
    <t>Hato Mayor</t>
  </si>
  <si>
    <t>Azua</t>
  </si>
  <si>
    <t>Bahoruco</t>
  </si>
  <si>
    <t>Barahona</t>
  </si>
  <si>
    <t>Duarte</t>
  </si>
  <si>
    <t>Espaillat</t>
  </si>
  <si>
    <t>Independencia</t>
  </si>
  <si>
    <t>La Altagracia</t>
  </si>
  <si>
    <t>La Romana</t>
  </si>
  <si>
    <t>La Vega</t>
  </si>
  <si>
    <t>Monseñor Nouel</t>
  </si>
  <si>
    <t>Monte Plata</t>
  </si>
  <si>
    <t>Pedernales</t>
  </si>
  <si>
    <t>Peravia</t>
  </si>
  <si>
    <t>Puerto Plata</t>
  </si>
  <si>
    <t>Valverde</t>
  </si>
  <si>
    <t>HOMICIDIOS RELACIONADOS DIRECTAMENTE CON LA DELINCUENCIA</t>
  </si>
  <si>
    <t>DESCONOCIDA</t>
  </si>
  <si>
    <t>PROCURADURÍA GENERAL DE LA REPÚBLICA</t>
  </si>
  <si>
    <t>0 a 17 años</t>
  </si>
  <si>
    <t>18 a 34 años</t>
  </si>
  <si>
    <t>35 a 51 años</t>
  </si>
  <si>
    <t>52 a 68 años</t>
  </si>
  <si>
    <t>Más de 68</t>
  </si>
  <si>
    <t>Indeterminados</t>
  </si>
  <si>
    <t>ACCIÓN F.A.</t>
  </si>
  <si>
    <t>ACCIÓN D.N.C.D</t>
  </si>
  <si>
    <t xml:space="preserve">TOTAL </t>
  </si>
  <si>
    <t>HOMICIDIOS NO RELACIONADOS DIRECTAMENTE CON LA DELINCUENCIA</t>
  </si>
  <si>
    <t>Hermanas Mirabal</t>
  </si>
  <si>
    <t>ACCION AMET</t>
  </si>
  <si>
    <t>6:00am - 5:59pm</t>
  </si>
  <si>
    <t>6:00pm - 5:59am</t>
  </si>
  <si>
    <t>Desconocida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</si>
  <si>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</si>
  <si>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</si>
  <si>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</si>
  <si>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</si>
  <si>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</si>
  <si>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</si>
  <si>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</si>
  <si>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</si>
  <si>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</si>
  <si>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</si>
  <si>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</si>
  <si>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</si>
  <si>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Herrera</t>
  </si>
  <si>
    <t>Los Alcarrizos</t>
  </si>
  <si>
    <t>Los Guaricanos</t>
  </si>
  <si>
    <t>Manoguayabo</t>
  </si>
  <si>
    <t>Sabana Perdida</t>
  </si>
  <si>
    <t>Villa Mella</t>
  </si>
  <si>
    <t>Total</t>
  </si>
  <si>
    <t>Femenino</t>
  </si>
  <si>
    <t>Masculino</t>
  </si>
  <si>
    <t>Habitantes</t>
  </si>
  <si>
    <t>Guachupita</t>
  </si>
  <si>
    <t>Sexo</t>
  </si>
  <si>
    <t>Circunstancia</t>
  </si>
  <si>
    <t>Despojo de arma de fuego</t>
  </si>
  <si>
    <t>Despojo de motocicleta</t>
  </si>
  <si>
    <t>Despojo de vehículos</t>
  </si>
  <si>
    <t>Secuestro</t>
  </si>
  <si>
    <t>Servicio policial</t>
  </si>
  <si>
    <t>Sicariato</t>
  </si>
  <si>
    <t>Tratando de robar o atracar</t>
  </si>
  <si>
    <t>Accidental</t>
  </si>
  <si>
    <t>Huelga</t>
  </si>
  <si>
    <t>Infanticidio</t>
  </si>
  <si>
    <t>Violencia intrafamiliar</t>
  </si>
  <si>
    <t>Lunes</t>
  </si>
  <si>
    <t>Martes</t>
  </si>
  <si>
    <t>Miércoles</t>
  </si>
  <si>
    <t>Jueves</t>
  </si>
  <si>
    <t>Viernes</t>
  </si>
  <si>
    <t>Sábado</t>
  </si>
  <si>
    <t>Domingo</t>
  </si>
  <si>
    <t>HOMICIDIOS SEGÚN LAS CIRCUNSTANCIAS</t>
  </si>
  <si>
    <t>HOMICIDIOS POR TIPO DE ARMAS A NIVEL NACIONAL</t>
  </si>
  <si>
    <t>Mes</t>
  </si>
  <si>
    <t>HOMICIDIOS SEGÚN HORA DE COMISIÓN</t>
  </si>
  <si>
    <t>Acción policial</t>
  </si>
  <si>
    <t>Homicidios</t>
  </si>
  <si>
    <t>Tasa de homicidios por cada 100,000/hab.</t>
  </si>
  <si>
    <t>Homicidios sin acción policial</t>
  </si>
  <si>
    <t>Tasa de homicidios sin acción policial por cada 100,000/hab.</t>
  </si>
  <si>
    <t>Cantidad</t>
  </si>
  <si>
    <t>Tasa de homicidios sin acción policial por cada 100, 000 hab.</t>
  </si>
  <si>
    <t>Barrios/sectores/avenidas</t>
  </si>
  <si>
    <t>HOMICIDIOS A NIVEL NACIONAL, SEGÚN SEXO DE LA VICTIMA</t>
  </si>
  <si>
    <t>Tasa global de homicidio por cada 100 mil habitantes</t>
  </si>
  <si>
    <t>Jurisdicción</t>
  </si>
  <si>
    <t>Homicidio sin acción policial</t>
  </si>
  <si>
    <t>TASA TOTAL</t>
  </si>
  <si>
    <t>Envenenamiento</t>
  </si>
  <si>
    <t>Bala perdida</t>
  </si>
  <si>
    <t>Dominicana</t>
  </si>
  <si>
    <t>Haitiana</t>
  </si>
  <si>
    <t>Pasional</t>
  </si>
  <si>
    <t>Conexión</t>
  </si>
  <si>
    <t>Venezolana</t>
  </si>
  <si>
    <t>Las Caobas</t>
  </si>
  <si>
    <t>%</t>
  </si>
  <si>
    <t xml:space="preserve">Marzo </t>
  </si>
  <si>
    <t>Montecristi</t>
  </si>
  <si>
    <t>Boca Chica</t>
  </si>
  <si>
    <t>Guerra</t>
  </si>
  <si>
    <t>Cristo Rey</t>
  </si>
  <si>
    <t>Manganagua</t>
  </si>
  <si>
    <t>HOMICIDIOS SEGÚN BARRIOS, SECTORES Y AVENIDAS DEL DISTRITO NACIONAL</t>
  </si>
  <si>
    <t>HOMICIDIOS SEGÚN BARRIOS, SECTORES Y AVENIDAS DE LA  PROVINCIA SANTO DOMINGO</t>
  </si>
  <si>
    <t xml:space="preserve"> </t>
  </si>
  <si>
    <t xml:space="preserve">Santo Domingo </t>
  </si>
  <si>
    <t>Despojo de celular</t>
  </si>
  <si>
    <t>Despojo de dinero</t>
  </si>
  <si>
    <t>Robo en residencia</t>
  </si>
  <si>
    <t>Alemana</t>
  </si>
  <si>
    <t>Francesa</t>
  </si>
  <si>
    <t>Lucerna</t>
  </si>
  <si>
    <t xml:space="preserve">San Isidro </t>
  </si>
  <si>
    <t>Cienfuegos</t>
  </si>
  <si>
    <t>"Año de la Consolidación de la Seguridad Alimentaria"</t>
  </si>
  <si>
    <t>HOMICIDIOS</t>
  </si>
  <si>
    <t>Año</t>
  </si>
  <si>
    <t>Total homicidios</t>
  </si>
  <si>
    <t>Total acción policial</t>
  </si>
  <si>
    <t xml:space="preserve">Total homicidios sin acción policial </t>
  </si>
  <si>
    <t>Italiana</t>
  </si>
  <si>
    <t>Los Tanquecitos</t>
  </si>
  <si>
    <t>La Zurza</t>
  </si>
  <si>
    <t>Los Guandules</t>
  </si>
  <si>
    <t>Villa Juana</t>
  </si>
  <si>
    <t>Licey al Medio</t>
  </si>
  <si>
    <t>Puertorriqueño</t>
  </si>
  <si>
    <t>Nicaragüense</t>
  </si>
  <si>
    <t>Confusión</t>
  </si>
  <si>
    <t>Violación sexual</t>
  </si>
  <si>
    <t>Armas de fuego</t>
  </si>
  <si>
    <t>Armas blancas</t>
  </si>
  <si>
    <t>Americana</t>
  </si>
  <si>
    <t>HOMICIDIOS Y ACCIONES POLICIALES  ORGANIZADAS POR MES</t>
  </si>
  <si>
    <t>Tasa de muertes en acción policial por cada 100,000/hab.</t>
  </si>
  <si>
    <t>Dajabón</t>
  </si>
  <si>
    <t>San Cristóbal</t>
  </si>
  <si>
    <t>San José de Ocoa</t>
  </si>
  <si>
    <t>Tasa de homicidios por cada 100, 000 HAB.</t>
  </si>
  <si>
    <t>Hacienda Estrella</t>
  </si>
  <si>
    <t>Los Praditos</t>
  </si>
  <si>
    <t>Mejoramiento Social</t>
  </si>
  <si>
    <t>Invasión de Terrenos</t>
  </si>
  <si>
    <t>Tasa de homicidios por cada 100 Mil Habitantes</t>
  </si>
  <si>
    <t>HOMICIDIOS SEGÚN LA PROVINCIA DEL HECHO</t>
  </si>
  <si>
    <t>TABLAS / CUADROS HOMICIDIOS EN LA REPÚBLICA DOMINICANA</t>
  </si>
  <si>
    <t>ACCIÓN LEGAL</t>
  </si>
  <si>
    <r>
      <t xml:space="preserve">Fuente: </t>
    </r>
    <r>
      <rPr>
        <sz val="9"/>
        <rFont val="Gill Sans MT"/>
        <family val="2"/>
      </rPr>
      <t>Policía Nacional, Instituto Nacional de Ciencias Forenses y Oficina Nacional de Estadísticas.</t>
    </r>
  </si>
  <si>
    <t>Fuente: Instituto Nacional de Ciencias Forenses y Policía Nacional.</t>
  </si>
  <si>
    <t>Fuente: Policía Nacional, Instituto Nacional de Ciencias Forenses y Oficina Nacional de Estadísticas.</t>
  </si>
  <si>
    <t>Persecución policial</t>
  </si>
  <si>
    <t>Trastorno mental</t>
  </si>
  <si>
    <t>Los Ríos</t>
  </si>
  <si>
    <t>María Auxiliadora</t>
  </si>
  <si>
    <t>Elías Piña</t>
  </si>
  <si>
    <t>María Trinidad Sánchez</t>
  </si>
  <si>
    <t>Samaná</t>
  </si>
  <si>
    <t>Sánchez Ramírez</t>
  </si>
  <si>
    <t>Santiago Rodríguez</t>
  </si>
  <si>
    <t>Relacionado con droga</t>
  </si>
  <si>
    <t>Engombe</t>
  </si>
  <si>
    <t>Pantoja</t>
  </si>
  <si>
    <t>El Dorado</t>
  </si>
  <si>
    <t>El Ejido</t>
  </si>
  <si>
    <t>La Cambronal</t>
  </si>
  <si>
    <t>Suelo Duro</t>
  </si>
  <si>
    <t>Acción legal</t>
  </si>
  <si>
    <t>Riña</t>
  </si>
  <si>
    <t>27 de Febrero</t>
  </si>
  <si>
    <t>San Antonio</t>
  </si>
  <si>
    <t>Jacagua al Medio</t>
  </si>
  <si>
    <t>DEPARTAMENTO DE ESTADÍSTICAS</t>
  </si>
  <si>
    <t>PRELIMINAR</t>
  </si>
  <si>
    <t>San Juan de la Maguana</t>
  </si>
  <si>
    <t>El Seibo</t>
  </si>
  <si>
    <t>DIRECCIÓN DE ESTADÍSTICAS Y ANÁLISIS</t>
  </si>
  <si>
    <t>San Pedro de Macorís</t>
  </si>
  <si>
    <t>Suiza</t>
  </si>
  <si>
    <t>La Yaguita de Pastor</t>
  </si>
  <si>
    <t>Palo Amarillo</t>
  </si>
  <si>
    <t>Rafey</t>
  </si>
  <si>
    <t>Sabana Iglesia</t>
  </si>
  <si>
    <t>Singapur</t>
  </si>
  <si>
    <t>Ens. Altagracia</t>
  </si>
  <si>
    <t>Ens. Isabelita</t>
  </si>
  <si>
    <t>Ens. Ozama</t>
  </si>
  <si>
    <t>Hato Nuevo</t>
  </si>
  <si>
    <t>Los Mina</t>
  </si>
  <si>
    <t>Mendoza</t>
  </si>
  <si>
    <t>Ocalito II</t>
  </si>
  <si>
    <t>30 de Mayo</t>
  </si>
  <si>
    <t>Capotillo</t>
  </si>
  <si>
    <t>Ens. Capotillo</t>
  </si>
  <si>
    <t>Ens. La Fe</t>
  </si>
  <si>
    <t>Gualey</t>
  </si>
  <si>
    <t>Piantini</t>
  </si>
  <si>
    <t>San Carlos</t>
  </si>
  <si>
    <t>Villa Francisca</t>
  </si>
  <si>
    <t>Don Jaime</t>
  </si>
  <si>
    <t>Estancia del Yaque</t>
  </si>
  <si>
    <t>Pontezuela</t>
  </si>
  <si>
    <t>La Hondonada</t>
  </si>
  <si>
    <t>Alma Rosa I</t>
  </si>
  <si>
    <t>Bani del Toro</t>
  </si>
  <si>
    <t>Brisas del Este</t>
  </si>
  <si>
    <t xml:space="preserve">Cansino Adentro </t>
  </si>
  <si>
    <t>El Toro</t>
  </si>
  <si>
    <t>Ens. La Altagracia</t>
  </si>
  <si>
    <t>La Caleta</t>
  </si>
  <si>
    <t>La Esperanza</t>
  </si>
  <si>
    <t>La Paz</t>
  </si>
  <si>
    <t>Los Frailes II</t>
  </si>
  <si>
    <t>Los Mameyes</t>
  </si>
  <si>
    <t>Los Pinos</t>
  </si>
  <si>
    <t>Los Tres Brazos</t>
  </si>
  <si>
    <t>Los Tres Ojos</t>
  </si>
  <si>
    <t>San Luis</t>
  </si>
  <si>
    <t>Santa Cruz</t>
  </si>
  <si>
    <t>Villa Duarte</t>
  </si>
  <si>
    <t>El Café de Herrera</t>
  </si>
  <si>
    <t>Autopista Duarte Km. 17</t>
  </si>
  <si>
    <t xml:space="preserve">Autopista Duarte Km. 18 </t>
  </si>
  <si>
    <t>Autopista Duarte Km. 22</t>
  </si>
  <si>
    <t>Autopista Duarte Km. 28</t>
  </si>
  <si>
    <t>Andrés</t>
  </si>
  <si>
    <t xml:space="preserve">Brisa del Edén </t>
  </si>
  <si>
    <t>Hipódromo</t>
  </si>
  <si>
    <t xml:space="preserve">Los Prados del Cachón </t>
  </si>
  <si>
    <t xml:space="preserve">San José </t>
  </si>
  <si>
    <t>Villa Liberación</t>
  </si>
  <si>
    <t>La Feria</t>
  </si>
  <si>
    <t>Villa Consuelo</t>
  </si>
  <si>
    <t>La Ciénega</t>
  </si>
  <si>
    <t>Villas Agrícolas</t>
  </si>
  <si>
    <t>Cambronal</t>
  </si>
  <si>
    <t>Cerro del Castillo</t>
  </si>
  <si>
    <t xml:space="preserve">Ens. Espaillat </t>
  </si>
  <si>
    <t xml:space="preserve">La Yaguita </t>
  </si>
  <si>
    <t>Monte Adentro</t>
  </si>
  <si>
    <t>Pastor de Bella Vista</t>
  </si>
  <si>
    <t xml:space="preserve">Santa Lucia </t>
  </si>
  <si>
    <t xml:space="preserve">Pekín </t>
  </si>
  <si>
    <t>Obrero</t>
  </si>
  <si>
    <t>Villa Verde</t>
  </si>
  <si>
    <t>Indeterminada</t>
  </si>
  <si>
    <t>Bisono</t>
  </si>
  <si>
    <t>HOMICIDIOS SEGÚN BARRIOS, SECTORES Y AVENIDAS DE LA  PROVINCIA SANTIAGO</t>
  </si>
  <si>
    <t xml:space="preserve">Alma Rosa </t>
  </si>
  <si>
    <t>La Cuaba</t>
  </si>
  <si>
    <t>La Herradura</t>
  </si>
  <si>
    <t>Navarrete</t>
  </si>
  <si>
    <t>Este documento muestra a través de una serie de tablas los homicidios según sexo, edad, nacionalidad, provincia, barrio, circunstancias, mes, día y hora.</t>
  </si>
  <si>
    <t>Víctima de robo o atraco</t>
  </si>
  <si>
    <t>Feminicidio íntimo</t>
  </si>
  <si>
    <t>HOMICIDIOS SEGÚN DÍA DE LA SEMANA A NIVEL NACIONAL</t>
  </si>
  <si>
    <t>HOMICIDIOS SEGÚN EDAD DE LA VICTIMA</t>
  </si>
  <si>
    <t>HOMICIDIOS SEGÚN NACIONALIDAD DE LA VICTIMA</t>
  </si>
  <si>
    <t>Española</t>
  </si>
  <si>
    <t>Holandesa</t>
  </si>
  <si>
    <t>Arroyo Hondo III</t>
  </si>
  <si>
    <t>Barrio Landia</t>
  </si>
  <si>
    <t>Bello Campo</t>
  </si>
  <si>
    <t>Bo. La Altagracia</t>
  </si>
  <si>
    <t>Ciruelitos</t>
  </si>
  <si>
    <t>Ciudad Moderna</t>
  </si>
  <si>
    <t>El Almirante</t>
  </si>
  <si>
    <t>Gurabo</t>
  </si>
  <si>
    <t>La Otra Banda</t>
  </si>
  <si>
    <t>Los Salados Viejos</t>
  </si>
  <si>
    <t>Rivera del Caribe</t>
  </si>
  <si>
    <t>La Ciénaga</t>
  </si>
  <si>
    <t>Campo Lindo</t>
  </si>
  <si>
    <t xml:space="preserve">Cansino  </t>
  </si>
  <si>
    <t>El Tamarindo</t>
  </si>
  <si>
    <t>Invivienda</t>
  </si>
  <si>
    <t>La Ureña</t>
  </si>
  <si>
    <t>La Victoria</t>
  </si>
  <si>
    <t>Perla Antillana</t>
  </si>
  <si>
    <t>Valiente</t>
  </si>
  <si>
    <t>Km. 13</t>
  </si>
  <si>
    <t>Los Girasoles III</t>
  </si>
  <si>
    <t>Simon Bolivar</t>
  </si>
  <si>
    <t>Urb. Real</t>
  </si>
  <si>
    <t>Canabacoa</t>
  </si>
  <si>
    <t>Ens. Libertad</t>
  </si>
  <si>
    <t>Las Cuestas</t>
  </si>
  <si>
    <t xml:space="preserve">Los Platanitos </t>
  </si>
  <si>
    <t>Reparto Peralta</t>
  </si>
  <si>
    <t xml:space="preserve">Rincon Largo </t>
  </si>
  <si>
    <t>Villa Liberacion</t>
  </si>
  <si>
    <t>Pueblo Nuevo</t>
  </si>
  <si>
    <t xml:space="preserve">Puñal </t>
  </si>
  <si>
    <t>Hato del Yaque</t>
  </si>
  <si>
    <t>Aborto</t>
  </si>
  <si>
    <t xml:space="preserve"> ENERO-MAYO 2021</t>
  </si>
  <si>
    <t>La Cienega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</si>
</sst>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RD$&quot;* #,##0.00_);_(&quot;RD$&quot;* \(#,##0.00\);_(&quot;RD$&quot;* &quot;-&quot;??_);_(@_)"/>
    <numFmt numFmtId="165" formatCode="0.000"/>
    <numFmt numFmtId="166" formatCode="0.0000"/>
  </numFmts>
  <fonts count="5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4"/>
      <name val="Book Antiqua"/>
      <family val="1"/>
    </font>
    <font>
      <b/>
      <sz val="10"/>
      <name val="Book Antiqua"/>
      <family val="1"/>
    </font>
    <font>
      <b/>
      <sz val="10"/>
      <color indexed="12"/>
      <name val="Book Antiqua"/>
      <family val="1"/>
    </font>
    <font>
      <b/>
      <sz val="8"/>
      <name val="Trebuchet MS"/>
      <family val="2"/>
    </font>
    <font>
      <b/>
      <i/>
      <sz val="8"/>
      <name val="Trebuchet MS"/>
      <family val="2"/>
    </font>
    <font>
      <sz val="10"/>
      <name val="Arial"/>
      <family val="2"/>
    </font>
    <font>
      <b/>
      <sz val="11"/>
      <name val="Gill Sans MT"/>
      <family val="2"/>
    </font>
    <font>
      <sz val="11"/>
      <name val="Gill Sans MT"/>
      <family val="2"/>
    </font>
    <font>
      <b/>
      <sz val="10"/>
      <name val="Gill Sans MT"/>
      <family val="2"/>
    </font>
    <font>
      <sz val="11"/>
      <name val="Arial"/>
      <family val="2"/>
    </font>
    <font>
      <sz val="10"/>
      <name val="Arial"/>
      <family val="2"/>
    </font>
    <font>
      <sz val="8"/>
      <name val="Franklin Gothic Book"/>
      <family val="2"/>
    </font>
    <font>
      <sz val="10"/>
      <color indexed="8"/>
      <name val="Gill Sans MT"/>
      <family val="2"/>
    </font>
    <font>
      <sz val="10"/>
      <name val="Gill Sans MT"/>
      <family val="2"/>
    </font>
    <font>
      <b/>
      <sz val="10"/>
      <color theme="1"/>
      <name val="Book Antiqua"/>
      <family val="1"/>
    </font>
    <font>
      <b/>
      <sz val="9"/>
      <name val="Gill Sans MT"/>
      <family val="2"/>
    </font>
    <font>
      <sz val="10"/>
      <color theme="1"/>
      <name val="Gill Sans MT"/>
      <family val="2"/>
    </font>
    <font>
      <b/>
      <sz val="8"/>
      <name val="Gill Sans MT"/>
      <family val="2"/>
    </font>
    <font>
      <b/>
      <sz val="14"/>
      <name val="Gill Sans MT"/>
      <family val="2"/>
    </font>
    <font>
      <b/>
      <sz val="12"/>
      <name val="Gill Sans MT"/>
      <family val="2"/>
    </font>
    <font>
      <sz val="12"/>
      <name val="Gill Sans MT"/>
      <family val="2"/>
    </font>
    <font>
      <b/>
      <sz val="16"/>
      <color indexed="12"/>
      <name val="Gill Sans MT"/>
      <family val="2"/>
    </font>
    <font>
      <i/>
      <sz val="10"/>
      <name val="Gill Sans MT"/>
      <family val="2"/>
    </font>
    <font>
      <b/>
      <sz val="10"/>
      <color theme="1"/>
      <name val="Gill Sans MT"/>
      <family val="2"/>
    </font>
    <font>
      <b/>
      <sz val="14"/>
      <color indexed="10"/>
      <name val="Gill Sans MT"/>
      <family val="2"/>
    </font>
    <font>
      <sz val="8"/>
      <name val="Gill Sans MT"/>
      <family val="2"/>
    </font>
    <font>
      <b/>
      <sz val="8"/>
      <color theme="1"/>
      <name val="Gill Sans MT"/>
      <family val="2"/>
    </font>
    <font>
      <sz val="9"/>
      <name val="Gill Sans MT"/>
      <family val="2"/>
    </font>
    <font>
      <b/>
      <sz val="7"/>
      <name val="Gill Sans MT"/>
      <family val="2"/>
    </font>
    <font>
      <b/>
      <u/>
      <sz val="11"/>
      <color indexed="8"/>
      <name val="Gill Sans MT"/>
      <family val="2"/>
    </font>
    <font>
      <b/>
      <sz val="10"/>
      <color indexed="8"/>
      <name val="Gill Sans MT"/>
      <family val="2"/>
    </font>
    <font>
      <b/>
      <sz val="12"/>
      <color theme="1"/>
      <name val="Gill Sans MT"/>
      <family val="2"/>
    </font>
    <font>
      <b/>
      <sz val="10"/>
      <color indexed="12"/>
      <name val="Gill Sans MT"/>
      <family val="2"/>
    </font>
    <font>
      <b/>
      <u/>
      <sz val="12"/>
      <color indexed="8"/>
      <name val="Gill Sans MT"/>
      <family val="2"/>
    </font>
    <font>
      <b/>
      <sz val="11"/>
      <color indexed="8"/>
      <name val="Gill Sans MT"/>
      <family val="2"/>
    </font>
    <font>
      <b/>
      <sz val="18"/>
      <color rgb="FF002060"/>
      <name val="Gill Sans MT"/>
      <family val="2"/>
    </font>
    <font>
      <b/>
      <sz val="14"/>
      <color theme="1"/>
      <name val="Gill Sans MT"/>
      <family val="2"/>
    </font>
    <font>
      <b/>
      <sz val="14"/>
      <color theme="1"/>
      <name val="Times New Roman"/>
      <family val="1"/>
    </font>
    <font>
      <b/>
      <sz val="6"/>
      <color indexed="8"/>
      <name val="Gill Sans MT"/>
      <family val="2"/>
    </font>
    <font>
      <b/>
      <sz val="10"/>
      <color rgb="FFFF0000"/>
      <name val="Gill Sans MT"/>
      <family val="2"/>
    </font>
    <font>
      <b/>
      <sz val="10"/>
      <color rgb="FFFF0000"/>
      <name val="Arial"/>
      <family val="2"/>
    </font>
    <font>
      <b/>
      <sz val="11"/>
      <color theme="1"/>
      <name val="Gill Sans MT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24"/>
      <name val="Times New Roman"/>
      <family val="1"/>
    </font>
    <font>
      <b/>
      <sz val="16"/>
      <name val="Times New Roman"/>
      <family val="1"/>
    </font>
    <font>
      <b/>
      <sz val="22"/>
      <color rgb="FFFF0000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4"/>
      <name val="Gill Sans MT"/>
      <family val="2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theme="4" tint="0.59999389629810485"/>
        <bgColor indexed="64"/>
      </patternFill>
    </fill>
  </fills>
  <borders count="93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6">
    <xf numFmtId="0" fontId="0" fillId="0" borderId="0"/>
    <xf numFmtId="0" fontId="12" fillId="0" borderId="0"/>
    <xf numFmtId="0" fontId="5" fillId="0" borderId="0"/>
    <xf numFmtId="0" fontId="5" fillId="0" borderId="0"/>
    <xf numFmtId="9" fontId="12" fillId="0" borderId="0" applyFont="0" applyFill="0" applyBorder="0" applyAlignment="0" applyProtection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9" fontId="17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0" fontId="18" fillId="0" borderId="0"/>
    <xf numFmtId="164" fontId="18" fillId="0" borderId="0" applyFont="0" applyFill="0" applyBorder="0" applyAlignment="0" applyProtection="0"/>
    <xf numFmtId="0" fontId="58" fillId="0" borderId="0"/>
  </cellStyleXfs>
  <cellXfs count="573">
    <xf numFmtId="0" fontId="0" fillId="0" borderId="0" xfId="0"/>
    <xf numFmtId="0" fontId="0" fillId="0" borderId="0" xfId="0" applyFill="1"/>
    <xf numFmtId="0" fontId="9" fillId="0" borderId="0" xfId="0" applyFont="1" applyAlignment="1">
      <alignment vertical="center"/>
    </xf>
    <xf numFmtId="0" fontId="9" fillId="0" borderId="0" xfId="0" applyFont="1" applyBorder="1" applyAlignment="1"/>
    <xf numFmtId="0" fontId="10" fillId="0" borderId="0" xfId="0" applyFont="1"/>
    <xf numFmtId="165" fontId="0" fillId="0" borderId="0" xfId="0" applyNumberFormat="1"/>
    <xf numFmtId="0" fontId="8" fillId="0" borderId="0" xfId="0" applyFont="1" applyFill="1" applyBorder="1" applyAlignment="1">
      <alignment vertical="center"/>
    </xf>
    <xf numFmtId="0" fontId="12" fillId="0" borderId="0" xfId="1"/>
    <xf numFmtId="0" fontId="12" fillId="0" borderId="0" xfId="1" applyAlignment="1">
      <alignment horizontal="center"/>
    </xf>
    <xf numFmtId="0" fontId="12" fillId="0" borderId="0" xfId="1" applyNumberFormat="1" applyAlignment="1">
      <alignment horizontal="center"/>
    </xf>
    <xf numFmtId="0" fontId="16" fillId="0" borderId="0" xfId="1" applyFont="1" applyAlignment="1">
      <alignment horizontal="center"/>
    </xf>
    <xf numFmtId="0" fontId="12" fillId="0" borderId="0" xfId="1" applyFill="1"/>
    <xf numFmtId="0" fontId="12" fillId="2" borderId="0" xfId="1" applyFill="1"/>
    <xf numFmtId="0" fontId="11" fillId="0" borderId="0" xfId="1" applyFont="1" applyFill="1" applyBorder="1" applyAlignment="1">
      <alignment horizontal="left"/>
    </xf>
    <xf numFmtId="0" fontId="8" fillId="0" borderId="0" xfId="1" applyFont="1" applyFill="1" applyBorder="1" applyAlignment="1">
      <alignment vertical="center"/>
    </xf>
    <xf numFmtId="0" fontId="14" fillId="0" borderId="24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19" fillId="0" borderId="24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left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4" fillId="0" borderId="22" xfId="0" applyFont="1" applyBorder="1" applyAlignment="1">
      <alignment horizontal="left"/>
    </xf>
    <xf numFmtId="0" fontId="15" fillId="0" borderId="23" xfId="0" applyFont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6" fillId="0" borderId="0" xfId="1" applyFont="1" applyFill="1" applyAlignment="1"/>
    <xf numFmtId="0" fontId="7" fillId="0" borderId="0" xfId="1" applyFont="1" applyFill="1" applyAlignment="1"/>
    <xf numFmtId="17" fontId="9" fillId="0" borderId="0" xfId="1" applyNumberFormat="1" applyFont="1" applyFill="1" applyAlignment="1">
      <alignment vertical="center"/>
    </xf>
    <xf numFmtId="0" fontId="20" fillId="0" borderId="22" xfId="1" applyFont="1" applyFill="1" applyBorder="1" applyAlignment="1">
      <alignment horizontal="left" vertical="center"/>
    </xf>
    <xf numFmtId="0" fontId="14" fillId="0" borderId="39" xfId="0" applyFont="1" applyBorder="1" applyAlignment="1">
      <alignment horizontal="center"/>
    </xf>
    <xf numFmtId="0" fontId="21" fillId="0" borderId="0" xfId="1" applyFont="1" applyBorder="1" applyAlignment="1"/>
    <xf numFmtId="0" fontId="15" fillId="0" borderId="19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0" fillId="0" borderId="0" xfId="1" applyFont="1"/>
    <xf numFmtId="0" fontId="20" fillId="0" borderId="0" xfId="1" applyFont="1" applyFill="1"/>
    <xf numFmtId="0" fontId="27" fillId="0" borderId="0" xfId="1" applyFont="1" applyAlignment="1">
      <alignment horizontal="center"/>
    </xf>
    <xf numFmtId="0" fontId="26" fillId="0" borderId="0" xfId="1" applyFont="1" applyFill="1" applyBorder="1" applyAlignment="1">
      <alignment vertical="center"/>
    </xf>
    <xf numFmtId="0" fontId="28" fillId="0" borderId="0" xfId="1" applyFont="1" applyBorder="1" applyAlignment="1"/>
    <xf numFmtId="0" fontId="20" fillId="0" borderId="22" xfId="1" applyFont="1" applyFill="1" applyBorder="1" applyAlignment="1">
      <alignment horizontal="left"/>
    </xf>
    <xf numFmtId="0" fontId="15" fillId="0" borderId="19" xfId="1" applyFont="1" applyFill="1" applyBorder="1" applyAlignment="1">
      <alignment horizontal="left"/>
    </xf>
    <xf numFmtId="0" fontId="15" fillId="0" borderId="0" xfId="1" applyFont="1" applyFill="1"/>
    <xf numFmtId="0" fontId="15" fillId="0" borderId="0" xfId="1" applyFont="1"/>
    <xf numFmtId="0" fontId="29" fillId="0" borderId="0" xfId="1" applyFont="1"/>
    <xf numFmtId="0" fontId="20" fillId="0" borderId="0" xfId="0" applyFont="1"/>
    <xf numFmtId="0" fontId="20" fillId="0" borderId="0" xfId="0" applyFont="1" applyFill="1"/>
    <xf numFmtId="0" fontId="34" fillId="0" borderId="0" xfId="10" applyFont="1"/>
    <xf numFmtId="0" fontId="32" fillId="0" borderId="0" xfId="0" applyFont="1" applyFill="1"/>
    <xf numFmtId="0" fontId="32" fillId="0" borderId="0" xfId="0" applyFont="1"/>
    <xf numFmtId="0" fontId="20" fillId="0" borderId="24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0" fillId="0" borderId="0" xfId="10" applyFont="1"/>
    <xf numFmtId="0" fontId="37" fillId="0" borderId="24" xfId="0" applyFont="1" applyFill="1" applyBorder="1" applyAlignment="1">
      <alignment horizontal="center" vertical="center"/>
    </xf>
    <xf numFmtId="165" fontId="20" fillId="0" borderId="0" xfId="0" applyNumberFormat="1" applyFont="1"/>
    <xf numFmtId="0" fontId="20" fillId="0" borderId="24" xfId="0" applyFont="1" applyFill="1" applyBorder="1" applyAlignment="1">
      <alignment horizontal="center" vertical="center"/>
    </xf>
    <xf numFmtId="0" fontId="38" fillId="0" borderId="0" xfId="0" applyFont="1" applyFill="1" applyAlignment="1"/>
    <xf numFmtId="0" fontId="14" fillId="0" borderId="0" xfId="0" applyFont="1" applyFill="1" applyAlignment="1"/>
    <xf numFmtId="0" fontId="25" fillId="0" borderId="0" xfId="0" applyFont="1" applyAlignment="1"/>
    <xf numFmtId="0" fontId="36" fillId="0" borderId="0" xfId="0" applyFont="1" applyAlignment="1"/>
    <xf numFmtId="0" fontId="20" fillId="0" borderId="39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left" vertical="center"/>
    </xf>
    <xf numFmtId="0" fontId="20" fillId="0" borderId="3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20" fillId="0" borderId="32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Border="1" applyAlignment="1"/>
    <xf numFmtId="0" fontId="15" fillId="0" borderId="32" xfId="0" applyFont="1" applyBorder="1" applyAlignment="1">
      <alignment horizontal="center" vertical="center"/>
    </xf>
    <xf numFmtId="0" fontId="15" fillId="0" borderId="34" xfId="0" applyFont="1" applyFill="1" applyBorder="1" applyAlignment="1">
      <alignment horizontal="left" vertical="center"/>
    </xf>
    <xf numFmtId="0" fontId="15" fillId="0" borderId="35" xfId="0" applyFont="1" applyFill="1" applyBorder="1" applyAlignment="1">
      <alignment horizontal="center" vertical="center"/>
    </xf>
    <xf numFmtId="0" fontId="40" fillId="0" borderId="0" xfId="0" applyFont="1" applyAlignment="1"/>
    <xf numFmtId="0" fontId="19" fillId="0" borderId="39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left" vertical="center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left" vertical="center"/>
    </xf>
    <xf numFmtId="2" fontId="20" fillId="0" borderId="24" xfId="0" applyNumberFormat="1" applyFont="1" applyFill="1" applyBorder="1" applyAlignment="1">
      <alignment horizontal="center" vertical="center"/>
    </xf>
    <xf numFmtId="2" fontId="20" fillId="0" borderId="23" xfId="0" applyNumberFormat="1" applyFont="1" applyFill="1" applyBorder="1" applyAlignment="1">
      <alignment horizontal="center" vertical="center"/>
    </xf>
    <xf numFmtId="2" fontId="15" fillId="0" borderId="20" xfId="0" applyNumberFormat="1" applyFont="1" applyFill="1" applyBorder="1" applyAlignment="1">
      <alignment horizontal="center" vertical="center"/>
    </xf>
    <xf numFmtId="2" fontId="15" fillId="0" borderId="21" xfId="0" applyNumberFormat="1" applyFont="1" applyFill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15" fillId="0" borderId="61" xfId="0" applyFont="1" applyFill="1" applyBorder="1" applyAlignment="1">
      <alignment horizontal="center" vertical="center"/>
    </xf>
    <xf numFmtId="0" fontId="14" fillId="0" borderId="60" xfId="0" applyFont="1" applyBorder="1" applyAlignment="1">
      <alignment horizontal="center"/>
    </xf>
    <xf numFmtId="0" fontId="25" fillId="0" borderId="0" xfId="1" applyFont="1"/>
    <xf numFmtId="0" fontId="27" fillId="0" borderId="0" xfId="1" applyFont="1"/>
    <xf numFmtId="0" fontId="42" fillId="0" borderId="0" xfId="1" applyFont="1" applyAlignment="1">
      <alignment vertical="center"/>
    </xf>
    <xf numFmtId="0" fontId="44" fillId="0" borderId="0" xfId="1" applyFont="1" applyAlignment="1">
      <alignment vertical="center"/>
    </xf>
    <xf numFmtId="2" fontId="20" fillId="0" borderId="21" xfId="1" applyNumberFormat="1" applyFont="1" applyBorder="1" applyAlignment="1">
      <alignment horizontal="center" vertical="center"/>
    </xf>
    <xf numFmtId="3" fontId="15" fillId="0" borderId="0" xfId="1" applyNumberFormat="1" applyFont="1" applyAlignment="1">
      <alignment horizontal="center" vertical="center"/>
    </xf>
    <xf numFmtId="1" fontId="45" fillId="0" borderId="0" xfId="1" applyNumberFormat="1" applyFont="1" applyAlignment="1">
      <alignment horizontal="center" vertical="center"/>
    </xf>
    <xf numFmtId="2" fontId="45" fillId="0" borderId="0" xfId="1" applyNumberFormat="1" applyFont="1" applyAlignment="1">
      <alignment horizontal="center" vertical="center"/>
    </xf>
    <xf numFmtId="1" fontId="37" fillId="0" borderId="0" xfId="1" applyNumberFormat="1" applyFont="1" applyAlignment="1">
      <alignment horizontal="center" vertical="center"/>
    </xf>
    <xf numFmtId="2" fontId="37" fillId="0" borderId="0" xfId="1" applyNumberFormat="1" applyFont="1" applyAlignment="1">
      <alignment horizontal="center" vertical="center"/>
    </xf>
    <xf numFmtId="0" fontId="46" fillId="0" borderId="0" xfId="1" applyFont="1"/>
    <xf numFmtId="0" fontId="15" fillId="0" borderId="0" xfId="1" applyFont="1" applyAlignment="1">
      <alignment horizontal="center" vertical="center"/>
    </xf>
    <xf numFmtId="2" fontId="15" fillId="0" borderId="0" xfId="1" applyNumberFormat="1" applyFont="1" applyAlignment="1">
      <alignment horizontal="center" vertical="center"/>
    </xf>
    <xf numFmtId="0" fontId="47" fillId="0" borderId="0" xfId="1" applyFont="1"/>
    <xf numFmtId="0" fontId="20" fillId="0" borderId="16" xfId="1" applyFont="1" applyBorder="1" applyAlignment="1">
      <alignment horizontal="left" vertical="center"/>
    </xf>
    <xf numFmtId="3" fontId="20" fillId="0" borderId="17" xfId="1" applyNumberFormat="1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3" fontId="23" fillId="0" borderId="17" xfId="1" applyNumberFormat="1" applyFont="1" applyBorder="1" applyAlignment="1">
      <alignment horizontal="center" vertical="center"/>
    </xf>
    <xf numFmtId="2" fontId="20" fillId="0" borderId="17" xfId="1" applyNumberFormat="1" applyFont="1" applyBorder="1" applyAlignment="1">
      <alignment horizontal="center" vertical="center"/>
    </xf>
    <xf numFmtId="2" fontId="20" fillId="0" borderId="18" xfId="1" applyNumberFormat="1" applyFont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0" fillId="0" borderId="22" xfId="0" applyFont="1" applyBorder="1" applyAlignment="1">
      <alignment horizontal="left"/>
    </xf>
    <xf numFmtId="0" fontId="20" fillId="0" borderId="67" xfId="0" applyFont="1" applyFill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5" borderId="16" xfId="1" applyFont="1" applyFill="1" applyBorder="1" applyAlignment="1">
      <alignment vertical="center"/>
    </xf>
    <xf numFmtId="0" fontId="15" fillId="5" borderId="18" xfId="1" applyFont="1" applyFill="1" applyBorder="1" applyAlignment="1">
      <alignment horizontal="center" vertical="center"/>
    </xf>
    <xf numFmtId="0" fontId="30" fillId="5" borderId="39" xfId="0" applyFont="1" applyFill="1" applyBorder="1" applyAlignment="1">
      <alignment horizontal="center"/>
    </xf>
    <xf numFmtId="0" fontId="30" fillId="5" borderId="60" xfId="0" applyFont="1" applyFill="1" applyBorder="1" applyAlignment="1">
      <alignment horizontal="center"/>
    </xf>
    <xf numFmtId="0" fontId="30" fillId="5" borderId="44" xfId="0" applyFont="1" applyFill="1" applyBorder="1" applyAlignment="1">
      <alignment horizontal="center"/>
    </xf>
    <xf numFmtId="0" fontId="30" fillId="5" borderId="59" xfId="0" applyFont="1" applyFill="1" applyBorder="1" applyAlignment="1">
      <alignment horizontal="center"/>
    </xf>
    <xf numFmtId="0" fontId="30" fillId="5" borderId="20" xfId="0" applyFont="1" applyFill="1" applyBorder="1" applyAlignment="1">
      <alignment horizontal="center"/>
    </xf>
    <xf numFmtId="0" fontId="30" fillId="6" borderId="35" xfId="0" applyFont="1" applyFill="1" applyBorder="1" applyAlignment="1">
      <alignment horizontal="center"/>
    </xf>
    <xf numFmtId="0" fontId="19" fillId="0" borderId="69" xfId="1" applyFont="1" applyFill="1" applyBorder="1" applyAlignment="1">
      <alignment horizontal="left" vertical="center" wrapText="1"/>
    </xf>
    <xf numFmtId="0" fontId="23" fillId="0" borderId="41" xfId="1" applyFont="1" applyFill="1" applyBorder="1" applyAlignment="1">
      <alignment horizontal="center" vertical="center" wrapText="1"/>
    </xf>
    <xf numFmtId="0" fontId="19" fillId="0" borderId="41" xfId="1" applyFont="1" applyFill="1" applyBorder="1" applyAlignment="1">
      <alignment horizontal="center" vertical="center"/>
    </xf>
    <xf numFmtId="0" fontId="30" fillId="0" borderId="41" xfId="1" applyFont="1" applyFill="1" applyBorder="1" applyAlignment="1">
      <alignment horizontal="center" vertical="center" wrapText="1"/>
    </xf>
    <xf numFmtId="3" fontId="23" fillId="0" borderId="41" xfId="1" applyNumberFormat="1" applyFont="1" applyFill="1" applyBorder="1" applyAlignment="1">
      <alignment horizontal="center" vertical="center" wrapText="1"/>
    </xf>
    <xf numFmtId="2" fontId="23" fillId="0" borderId="41" xfId="1" applyNumberFormat="1" applyFont="1" applyFill="1" applyBorder="1" applyAlignment="1">
      <alignment horizontal="center" vertical="center" wrapText="1"/>
    </xf>
    <xf numFmtId="4" fontId="23" fillId="0" borderId="70" xfId="1" applyNumberFormat="1" applyFont="1" applyFill="1" applyBorder="1" applyAlignment="1">
      <alignment horizontal="center" vertical="center" wrapText="1"/>
    </xf>
    <xf numFmtId="0" fontId="19" fillId="0" borderId="31" xfId="1" applyFont="1" applyFill="1" applyBorder="1" applyAlignment="1">
      <alignment horizontal="left" vertical="center" wrapText="1"/>
    </xf>
    <xf numFmtId="0" fontId="23" fillId="0" borderId="32" xfId="1" applyFont="1" applyFill="1" applyBorder="1" applyAlignment="1">
      <alignment horizontal="center" vertical="center" wrapText="1"/>
    </xf>
    <xf numFmtId="0" fontId="19" fillId="0" borderId="32" xfId="1" applyFont="1" applyFill="1" applyBorder="1" applyAlignment="1">
      <alignment horizontal="center" vertical="center"/>
    </xf>
    <xf numFmtId="3" fontId="23" fillId="0" borderId="32" xfId="1" applyNumberFormat="1" applyFont="1" applyFill="1" applyBorder="1" applyAlignment="1">
      <alignment horizontal="center" vertical="center" wrapText="1"/>
    </xf>
    <xf numFmtId="0" fontId="20" fillId="0" borderId="32" xfId="0" applyNumberFormat="1" applyFont="1" applyBorder="1" applyAlignment="1">
      <alignment horizontal="center" vertical="center"/>
    </xf>
    <xf numFmtId="0" fontId="15" fillId="0" borderId="34" xfId="1" applyFont="1" applyFill="1" applyBorder="1" applyAlignment="1">
      <alignment horizontal="left" vertical="center" wrapText="1"/>
    </xf>
    <xf numFmtId="0" fontId="15" fillId="0" borderId="35" xfId="1" applyFont="1" applyFill="1" applyBorder="1" applyAlignment="1">
      <alignment horizontal="center" vertical="center" wrapText="1"/>
    </xf>
    <xf numFmtId="3" fontId="15" fillId="0" borderId="35" xfId="1" applyNumberFormat="1" applyFont="1" applyFill="1" applyBorder="1" applyAlignment="1">
      <alignment horizontal="center" vertical="center" wrapText="1"/>
    </xf>
    <xf numFmtId="2" fontId="30" fillId="0" borderId="35" xfId="1" applyNumberFormat="1" applyFont="1" applyFill="1" applyBorder="1" applyAlignment="1">
      <alignment horizontal="center" vertical="center" wrapText="1"/>
    </xf>
    <xf numFmtId="3" fontId="15" fillId="0" borderId="35" xfId="1" applyNumberFormat="1" applyFont="1" applyFill="1" applyBorder="1" applyAlignment="1">
      <alignment horizontal="center" vertical="center"/>
    </xf>
    <xf numFmtId="4" fontId="30" fillId="0" borderId="36" xfId="1" applyNumberFormat="1" applyFont="1" applyFill="1" applyBorder="1" applyAlignment="1">
      <alignment horizontal="center" vertical="center" wrapText="1"/>
    </xf>
    <xf numFmtId="0" fontId="20" fillId="2" borderId="0" xfId="1" applyFont="1" applyFill="1"/>
    <xf numFmtId="0" fontId="15" fillId="6" borderId="20" xfId="1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20" fillId="0" borderId="39" xfId="0" applyNumberFormat="1" applyFont="1" applyBorder="1" applyAlignment="1">
      <alignment horizontal="center"/>
    </xf>
    <xf numFmtId="0" fontId="50" fillId="0" borderId="0" xfId="17" applyFont="1"/>
    <xf numFmtId="0" fontId="12" fillId="0" borderId="0" xfId="17"/>
    <xf numFmtId="0" fontId="51" fillId="0" borderId="0" xfId="17" applyFont="1" applyAlignment="1">
      <alignment horizontal="center" wrapText="1"/>
    </xf>
    <xf numFmtId="0" fontId="49" fillId="0" borderId="0" xfId="17" applyFont="1" applyAlignment="1">
      <alignment vertical="center" wrapText="1"/>
    </xf>
    <xf numFmtId="165" fontId="12" fillId="0" borderId="0" xfId="1" applyNumberFormat="1"/>
    <xf numFmtId="0" fontId="32" fillId="0" borderId="0" xfId="1" applyFont="1"/>
    <xf numFmtId="0" fontId="15" fillId="0" borderId="21" xfId="1" applyFont="1" applyBorder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15" fillId="0" borderId="19" xfId="1" applyFont="1" applyBorder="1" applyAlignment="1">
      <alignment horizontal="left" vertical="center"/>
    </xf>
    <xf numFmtId="0" fontId="13" fillId="0" borderId="23" xfId="1" applyFont="1" applyBorder="1" applyAlignment="1">
      <alignment horizontal="center"/>
    </xf>
    <xf numFmtId="0" fontId="19" fillId="0" borderId="39" xfId="1" applyFont="1" applyBorder="1" applyAlignment="1">
      <alignment horizontal="center" vertical="center"/>
    </xf>
    <xf numFmtId="0" fontId="19" fillId="0" borderId="24" xfId="1" applyFont="1" applyBorder="1" applyAlignment="1">
      <alignment horizontal="center" vertical="center"/>
    </xf>
    <xf numFmtId="0" fontId="14" fillId="0" borderId="22" xfId="1" applyFont="1" applyBorder="1" applyAlignment="1">
      <alignment horizontal="left"/>
    </xf>
    <xf numFmtId="0" fontId="14" fillId="0" borderId="39" xfId="1" applyFont="1" applyBorder="1" applyAlignment="1">
      <alignment horizontal="center"/>
    </xf>
    <xf numFmtId="0" fontId="14" fillId="0" borderId="24" xfId="1" applyFont="1" applyBorder="1" applyAlignment="1">
      <alignment horizontal="center"/>
    </xf>
    <xf numFmtId="0" fontId="20" fillId="0" borderId="39" xfId="1" applyFont="1" applyBorder="1" applyAlignment="1">
      <alignment horizontal="center" vertical="center"/>
    </xf>
    <xf numFmtId="0" fontId="20" fillId="0" borderId="24" xfId="1" applyFont="1" applyBorder="1" applyAlignment="1">
      <alignment horizontal="center" vertical="center"/>
    </xf>
    <xf numFmtId="0" fontId="30" fillId="5" borderId="60" xfId="1" applyFont="1" applyFill="1" applyBorder="1" applyAlignment="1">
      <alignment horizontal="center"/>
    </xf>
    <xf numFmtId="0" fontId="30" fillId="5" borderId="39" xfId="1" applyFont="1" applyFill="1" applyBorder="1" applyAlignment="1">
      <alignment horizontal="center"/>
    </xf>
    <xf numFmtId="0" fontId="30" fillId="0" borderId="0" xfId="1" applyFont="1"/>
    <xf numFmtId="0" fontId="13" fillId="5" borderId="86" xfId="0" applyFont="1" applyFill="1" applyBorder="1" applyAlignment="1">
      <alignment horizontal="center"/>
    </xf>
    <xf numFmtId="0" fontId="13" fillId="5" borderId="59" xfId="0" applyFont="1" applyFill="1" applyBorder="1" applyAlignment="1">
      <alignment horizontal="center"/>
    </xf>
    <xf numFmtId="0" fontId="20" fillId="0" borderId="52" xfId="0" applyFont="1" applyBorder="1" applyAlignment="1">
      <alignment horizontal="center" vertical="center"/>
    </xf>
    <xf numFmtId="0" fontId="15" fillId="7" borderId="2" xfId="1" applyFont="1" applyFill="1" applyBorder="1" applyAlignment="1">
      <alignment horizontal="left" vertical="center"/>
    </xf>
    <xf numFmtId="0" fontId="15" fillId="7" borderId="2" xfId="1" applyFont="1" applyFill="1" applyBorder="1" applyAlignment="1">
      <alignment horizontal="center" vertical="center"/>
    </xf>
    <xf numFmtId="0" fontId="22" fillId="0" borderId="0" xfId="10" applyFont="1"/>
    <xf numFmtId="0" fontId="25" fillId="0" borderId="0" xfId="1" applyFont="1" applyAlignment="1">
      <alignment horizontal="center"/>
    </xf>
    <xf numFmtId="0" fontId="25" fillId="0" borderId="0" xfId="0" applyFont="1" applyFill="1" applyAlignment="1">
      <alignment horizontal="center"/>
    </xf>
    <xf numFmtId="166" fontId="8" fillId="0" borderId="0" xfId="0" applyNumberFormat="1" applyFont="1" applyFill="1" applyBorder="1" applyAlignment="1">
      <alignment vertical="center"/>
    </xf>
    <xf numFmtId="0" fontId="20" fillId="0" borderId="17" xfId="1" applyFont="1" applyFill="1" applyBorder="1" applyAlignment="1">
      <alignment horizontal="center" vertical="center"/>
    </xf>
    <xf numFmtId="0" fontId="55" fillId="0" borderId="0" xfId="1" applyFont="1" applyFill="1"/>
    <xf numFmtId="0" fontId="56" fillId="0" borderId="0" xfId="1" applyFont="1" applyFill="1" applyAlignment="1"/>
    <xf numFmtId="0" fontId="57" fillId="0" borderId="0" xfId="1" applyFont="1"/>
    <xf numFmtId="0" fontId="55" fillId="0" borderId="0" xfId="0" applyFont="1" applyFill="1"/>
    <xf numFmtId="0" fontId="57" fillId="0" borderId="0" xfId="0" applyFont="1" applyFill="1"/>
    <xf numFmtId="0" fontId="57" fillId="0" borderId="0" xfId="0" applyFont="1" applyFill="1" applyAlignment="1"/>
    <xf numFmtId="0" fontId="57" fillId="0" borderId="0" xfId="0" applyFont="1"/>
    <xf numFmtId="0" fontId="55" fillId="0" borderId="0" xfId="0" applyFont="1"/>
    <xf numFmtId="0" fontId="55" fillId="0" borderId="0" xfId="1" applyFont="1"/>
    <xf numFmtId="0" fontId="54" fillId="0" borderId="0" xfId="17" applyFont="1" applyAlignment="1"/>
    <xf numFmtId="0" fontId="25" fillId="0" borderId="0" xfId="0" applyFont="1" applyFill="1" applyAlignment="1">
      <alignment horizontal="center"/>
    </xf>
    <xf numFmtId="0" fontId="20" fillId="3" borderId="22" xfId="1" applyFont="1" applyFill="1" applyBorder="1"/>
    <xf numFmtId="1" fontId="20" fillId="3" borderId="24" xfId="1" applyNumberFormat="1" applyFont="1" applyFill="1" applyBorder="1" applyAlignment="1">
      <alignment horizontal="center" vertical="center"/>
    </xf>
    <xf numFmtId="0" fontId="12" fillId="3" borderId="0" xfId="1" applyFill="1"/>
    <xf numFmtId="0" fontId="20" fillId="3" borderId="22" xfId="1" applyFont="1" applyFill="1" applyBorder="1" applyAlignment="1">
      <alignment vertical="center"/>
    </xf>
    <xf numFmtId="0" fontId="34" fillId="3" borderId="22" xfId="1" applyFont="1" applyFill="1" applyBorder="1" applyAlignment="1" applyProtection="1">
      <alignment vertical="center"/>
      <protection locked="0"/>
    </xf>
    <xf numFmtId="0" fontId="34" fillId="3" borderId="24" xfId="1" applyFont="1" applyFill="1" applyBorder="1" applyAlignment="1" applyProtection="1">
      <alignment horizontal="center" vertical="center"/>
      <protection locked="0"/>
    </xf>
    <xf numFmtId="0" fontId="34" fillId="3" borderId="24" xfId="1" applyNumberFormat="1" applyFont="1" applyFill="1" applyBorder="1" applyAlignment="1" applyProtection="1">
      <alignment horizontal="center" vertical="center"/>
      <protection locked="0"/>
    </xf>
    <xf numFmtId="1" fontId="34" fillId="3" borderId="24" xfId="1" applyNumberFormat="1" applyFont="1" applyFill="1" applyBorder="1" applyAlignment="1" applyProtection="1">
      <alignment horizontal="center" vertical="center"/>
      <protection locked="0"/>
    </xf>
    <xf numFmtId="0" fontId="22" fillId="3" borderId="23" xfId="1" applyFont="1" applyFill="1" applyBorder="1" applyAlignment="1" applyProtection="1">
      <alignment horizontal="center" vertical="center"/>
    </xf>
    <xf numFmtId="0" fontId="34" fillId="3" borderId="16" xfId="1" applyFont="1" applyFill="1" applyBorder="1" applyAlignment="1" applyProtection="1">
      <alignment vertical="center"/>
      <protection locked="0"/>
    </xf>
    <xf numFmtId="0" fontId="34" fillId="3" borderId="17" xfId="1" applyFont="1" applyFill="1" applyBorder="1" applyAlignment="1" applyProtection="1">
      <alignment horizontal="center" vertical="center"/>
      <protection locked="0"/>
    </xf>
    <xf numFmtId="0" fontId="34" fillId="3" borderId="17" xfId="1" applyNumberFormat="1" applyFont="1" applyFill="1" applyBorder="1" applyAlignment="1" applyProtection="1">
      <alignment horizontal="center" vertical="center"/>
      <protection locked="0"/>
    </xf>
    <xf numFmtId="1" fontId="34" fillId="3" borderId="17" xfId="1" applyNumberFormat="1" applyFont="1" applyFill="1" applyBorder="1" applyAlignment="1" applyProtection="1">
      <alignment horizontal="center" vertical="center"/>
      <protection locked="0"/>
    </xf>
    <xf numFmtId="0" fontId="20" fillId="3" borderId="22" xfId="1" applyFont="1" applyFill="1" applyBorder="1" applyAlignment="1" applyProtection="1">
      <alignment vertical="center"/>
      <protection locked="0"/>
    </xf>
    <xf numFmtId="0" fontId="20" fillId="3" borderId="24" xfId="1" applyFont="1" applyFill="1" applyBorder="1" applyAlignment="1" applyProtection="1">
      <alignment horizontal="center" vertical="center"/>
      <protection locked="0"/>
    </xf>
    <xf numFmtId="0" fontId="20" fillId="3" borderId="24" xfId="1" applyNumberFormat="1" applyFont="1" applyFill="1" applyBorder="1" applyAlignment="1" applyProtection="1">
      <alignment horizontal="center" vertical="center"/>
      <protection locked="0"/>
    </xf>
    <xf numFmtId="1" fontId="20" fillId="3" borderId="24" xfId="1" applyNumberFormat="1" applyFont="1" applyFill="1" applyBorder="1" applyAlignment="1" applyProtection="1">
      <alignment horizontal="center" vertical="center"/>
      <protection locked="0"/>
    </xf>
    <xf numFmtId="0" fontId="20" fillId="3" borderId="24" xfId="1" applyFont="1" applyFill="1" applyBorder="1" applyAlignment="1">
      <alignment horizontal="center"/>
    </xf>
    <xf numFmtId="0" fontId="20" fillId="3" borderId="24" xfId="1" applyNumberFormat="1" applyFont="1" applyFill="1" applyBorder="1" applyAlignment="1">
      <alignment horizontal="center"/>
    </xf>
    <xf numFmtId="0" fontId="20" fillId="0" borderId="19" xfId="1" applyFont="1" applyBorder="1" applyAlignment="1">
      <alignment horizontal="left" vertical="center"/>
    </xf>
    <xf numFmtId="3" fontId="20" fillId="0" borderId="20" xfId="1" applyNumberFormat="1" applyFont="1" applyBorder="1" applyAlignment="1">
      <alignment horizontal="center" vertical="center"/>
    </xf>
    <xf numFmtId="3" fontId="23" fillId="0" borderId="20" xfId="1" applyNumberFormat="1" applyFont="1" applyBorder="1" applyAlignment="1">
      <alignment horizontal="center" vertical="center"/>
    </xf>
    <xf numFmtId="0" fontId="20" fillId="0" borderId="20" xfId="1" applyFont="1" applyFill="1" applyBorder="1" applyAlignment="1">
      <alignment horizontal="center" vertical="center"/>
    </xf>
    <xf numFmtId="3" fontId="20" fillId="0" borderId="20" xfId="1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15" fillId="5" borderId="44" xfId="0" applyFont="1" applyFill="1" applyBorder="1" applyAlignment="1">
      <alignment horizontal="center"/>
    </xf>
    <xf numFmtId="0" fontId="15" fillId="5" borderId="85" xfId="0" applyFont="1" applyFill="1" applyBorder="1" applyAlignment="1">
      <alignment horizontal="center"/>
    </xf>
    <xf numFmtId="0" fontId="30" fillId="6" borderId="26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15" fillId="5" borderId="44" xfId="0" applyFont="1" applyFill="1" applyBorder="1" applyAlignment="1">
      <alignment horizontal="center"/>
    </xf>
    <xf numFmtId="0" fontId="25" fillId="0" borderId="0" xfId="1" applyFont="1" applyFill="1" applyAlignment="1">
      <alignment horizontal="center"/>
    </xf>
    <xf numFmtId="9" fontId="34" fillId="3" borderId="22" xfId="4" applyFont="1" applyFill="1" applyBorder="1" applyAlignment="1" applyProtection="1">
      <alignment vertical="center"/>
      <protection locked="0"/>
    </xf>
    <xf numFmtId="1" fontId="34" fillId="3" borderId="24" xfId="4" applyNumberFormat="1" applyFont="1" applyFill="1" applyBorder="1" applyAlignment="1" applyProtection="1">
      <alignment horizontal="center" vertical="center"/>
      <protection locked="0"/>
    </xf>
    <xf numFmtId="9" fontId="12" fillId="3" borderId="0" xfId="4" applyFont="1" applyFill="1"/>
    <xf numFmtId="0" fontId="15" fillId="0" borderId="23" xfId="1" applyFont="1" applyFill="1" applyBorder="1" applyAlignment="1">
      <alignment horizontal="center" vertical="center"/>
    </xf>
    <xf numFmtId="0" fontId="15" fillId="0" borderId="21" xfId="1" applyFont="1" applyFill="1" applyBorder="1" applyAlignment="1">
      <alignment horizontal="center" vertical="center"/>
    </xf>
    <xf numFmtId="0" fontId="25" fillId="0" borderId="0" xfId="1" applyFont="1" applyFill="1" applyAlignment="1">
      <alignment horizontal="center"/>
    </xf>
    <xf numFmtId="0" fontId="15" fillId="6" borderId="17" xfId="1" applyFont="1" applyFill="1" applyBorder="1" applyAlignment="1">
      <alignment horizontal="center" vertical="center" wrapText="1"/>
    </xf>
    <xf numFmtId="1" fontId="15" fillId="7" borderId="2" xfId="1" applyNumberFormat="1" applyFont="1" applyFill="1" applyBorder="1" applyAlignment="1">
      <alignment horizontal="center" vertical="center"/>
    </xf>
    <xf numFmtId="2" fontId="20" fillId="0" borderId="20" xfId="1" applyNumberFormat="1" applyFont="1" applyBorder="1" applyAlignment="1">
      <alignment horizontal="center" vertical="center"/>
    </xf>
    <xf numFmtId="0" fontId="15" fillId="7" borderId="11" xfId="1" applyFont="1" applyFill="1" applyBorder="1" applyAlignment="1">
      <alignment horizontal="left" vertical="center"/>
    </xf>
    <xf numFmtId="0" fontId="15" fillId="7" borderId="11" xfId="1" applyFont="1" applyFill="1" applyBorder="1" applyAlignment="1">
      <alignment horizontal="center" vertical="center"/>
    </xf>
    <xf numFmtId="0" fontId="23" fillId="3" borderId="22" xfId="1" applyFont="1" applyFill="1" applyBorder="1" applyAlignment="1" applyProtection="1">
      <alignment vertical="center"/>
      <protection locked="0"/>
    </xf>
    <xf numFmtId="0" fontId="20" fillId="3" borderId="19" xfId="1" applyFont="1" applyFill="1" applyBorder="1" applyAlignment="1" applyProtection="1">
      <alignment vertical="center"/>
      <protection locked="0"/>
    </xf>
    <xf numFmtId="0" fontId="20" fillId="3" borderId="20" xfId="1" applyFont="1" applyFill="1" applyBorder="1" applyAlignment="1" applyProtection="1">
      <alignment horizontal="center" vertical="center"/>
      <protection locked="0"/>
    </xf>
    <xf numFmtId="0" fontId="20" fillId="3" borderId="20" xfId="1" applyNumberFormat="1" applyFont="1" applyFill="1" applyBorder="1" applyAlignment="1" applyProtection="1">
      <alignment horizontal="center" vertical="center"/>
      <protection locked="0"/>
    </xf>
    <xf numFmtId="1" fontId="20" fillId="3" borderId="20" xfId="1" applyNumberFormat="1" applyFont="1" applyFill="1" applyBorder="1" applyAlignment="1" applyProtection="1">
      <alignment horizontal="center" vertical="center"/>
      <protection locked="0"/>
    </xf>
    <xf numFmtId="0" fontId="20" fillId="0" borderId="16" xfId="1" applyFont="1" applyFill="1" applyBorder="1" applyAlignment="1" applyProtection="1">
      <alignment horizontal="left" wrapText="1"/>
      <protection locked="0"/>
    </xf>
    <xf numFmtId="0" fontId="20" fillId="0" borderId="17" xfId="1" applyFont="1" applyFill="1" applyBorder="1" applyAlignment="1">
      <alignment horizontal="center"/>
    </xf>
    <xf numFmtId="0" fontId="15" fillId="0" borderId="18" xfId="1" applyFont="1" applyFill="1" applyBorder="1" applyAlignment="1" applyProtection="1">
      <alignment horizontal="center"/>
      <protection locked="0"/>
    </xf>
    <xf numFmtId="0" fontId="20" fillId="0" borderId="22" xfId="1" applyFont="1" applyFill="1" applyBorder="1" applyAlignment="1" applyProtection="1">
      <alignment horizontal="left" wrapText="1"/>
      <protection locked="0"/>
    </xf>
    <xf numFmtId="0" fontId="20" fillId="0" borderId="24" xfId="1" applyFont="1" applyFill="1" applyBorder="1" applyAlignment="1">
      <alignment horizontal="center"/>
    </xf>
    <xf numFmtId="0" fontId="20" fillId="0" borderId="24" xfId="1" applyFont="1" applyFill="1" applyBorder="1" applyAlignment="1">
      <alignment horizontal="center" vertical="center"/>
    </xf>
    <xf numFmtId="0" fontId="20" fillId="3" borderId="19" xfId="1" applyFont="1" applyFill="1" applyBorder="1" applyAlignment="1">
      <alignment vertical="center"/>
    </xf>
    <xf numFmtId="1" fontId="20" fillId="3" borderId="20" xfId="1" applyNumberFormat="1" applyFont="1" applyFill="1" applyBorder="1" applyAlignment="1">
      <alignment horizontal="center" vertical="center"/>
    </xf>
    <xf numFmtId="0" fontId="20" fillId="3" borderId="25" xfId="1" applyFont="1" applyFill="1" applyBorder="1" applyAlignment="1">
      <alignment vertical="center"/>
    </xf>
    <xf numFmtId="1" fontId="20" fillId="3" borderId="26" xfId="1" applyNumberFormat="1" applyFont="1" applyFill="1" applyBorder="1" applyAlignment="1">
      <alignment horizontal="center" vertical="center"/>
    </xf>
    <xf numFmtId="0" fontId="57" fillId="0" borderId="0" xfId="1" applyFont="1" applyAlignment="1">
      <alignment vertical="center"/>
    </xf>
    <xf numFmtId="0" fontId="25" fillId="0" borderId="0" xfId="1" applyFont="1" applyAlignment="1">
      <alignment vertical="center"/>
    </xf>
    <xf numFmtId="0" fontId="30" fillId="0" borderId="0" xfId="1" applyFont="1" applyFill="1" applyAlignment="1"/>
    <xf numFmtId="0" fontId="31" fillId="0" borderId="0" xfId="1" applyFont="1" applyFill="1" applyBorder="1" applyAlignment="1">
      <alignment horizontal="center" vertical="center"/>
    </xf>
    <xf numFmtId="0" fontId="32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12" fillId="0" borderId="0" xfId="1" applyAlignment="1">
      <alignment vertical="center"/>
    </xf>
    <xf numFmtId="0" fontId="32" fillId="0" borderId="22" xfId="1" applyFont="1" applyFill="1" applyBorder="1" applyAlignment="1">
      <alignment horizontal="left" vertical="center"/>
    </xf>
    <xf numFmtId="0" fontId="32" fillId="0" borderId="24" xfId="1" applyFont="1" applyBorder="1" applyAlignment="1">
      <alignment horizontal="center" vertical="center"/>
    </xf>
    <xf numFmtId="0" fontId="32" fillId="0" borderId="24" xfId="1" applyFont="1" applyFill="1" applyBorder="1" applyAlignment="1">
      <alignment horizontal="center" vertical="center"/>
    </xf>
    <xf numFmtId="0" fontId="24" fillId="0" borderId="24" xfId="1" applyFont="1" applyFill="1" applyBorder="1" applyAlignment="1">
      <alignment horizontal="center" vertical="center"/>
    </xf>
    <xf numFmtId="2" fontId="33" fillId="0" borderId="23" xfId="1" applyNumberFormat="1" applyFont="1" applyFill="1" applyBorder="1" applyAlignment="1">
      <alignment horizontal="center" vertical="center"/>
    </xf>
    <xf numFmtId="0" fontId="32" fillId="0" borderId="22" xfId="1" applyFont="1" applyFill="1" applyBorder="1" applyAlignment="1">
      <alignment vertical="center"/>
    </xf>
    <xf numFmtId="0" fontId="32" fillId="0" borderId="0" xfId="1" applyFont="1" applyFill="1" applyAlignment="1">
      <alignment vertical="center"/>
    </xf>
    <xf numFmtId="0" fontId="24" fillId="0" borderId="25" xfId="1" applyFont="1" applyFill="1" applyBorder="1" applyAlignment="1">
      <alignment horizontal="left" vertical="center"/>
    </xf>
    <xf numFmtId="0" fontId="24" fillId="0" borderId="26" xfId="1" applyFont="1" applyFill="1" applyBorder="1" applyAlignment="1">
      <alignment horizontal="center" vertical="center"/>
    </xf>
    <xf numFmtId="0" fontId="32" fillId="0" borderId="27" xfId="1" applyFont="1" applyFill="1" applyBorder="1" applyAlignment="1">
      <alignment vertical="center"/>
    </xf>
    <xf numFmtId="0" fontId="20" fillId="0" borderId="0" xfId="1" applyFont="1" applyFill="1" applyAlignment="1">
      <alignment vertical="center"/>
    </xf>
    <xf numFmtId="0" fontId="12" fillId="0" borderId="0" xfId="1" applyFill="1" applyAlignment="1">
      <alignment vertical="center"/>
    </xf>
    <xf numFmtId="2" fontId="24" fillId="0" borderId="30" xfId="1" applyNumberFormat="1" applyFont="1" applyFill="1" applyBorder="1" applyAlignment="1">
      <alignment horizontal="center" vertical="center"/>
    </xf>
    <xf numFmtId="0" fontId="20" fillId="0" borderId="0" xfId="1" applyFont="1" applyBorder="1" applyAlignment="1">
      <alignment vertical="center"/>
    </xf>
    <xf numFmtId="0" fontId="15" fillId="0" borderId="0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2" fontId="35" fillId="0" borderId="0" xfId="1" applyNumberFormat="1" applyFont="1" applyFill="1" applyBorder="1" applyAlignment="1">
      <alignment horizontal="center" vertical="center"/>
    </xf>
    <xf numFmtId="0" fontId="20" fillId="0" borderId="0" xfId="1" applyFont="1" applyAlignment="1">
      <alignment horizontal="center"/>
    </xf>
    <xf numFmtId="0" fontId="33" fillId="4" borderId="89" xfId="1" applyFont="1" applyFill="1" applyBorder="1" applyAlignment="1">
      <alignment horizontal="center"/>
    </xf>
    <xf numFmtId="0" fontId="32" fillId="0" borderId="16" xfId="1" applyFont="1" applyFill="1" applyBorder="1" applyAlignment="1">
      <alignment vertical="center"/>
    </xf>
    <xf numFmtId="0" fontId="32" fillId="0" borderId="17" xfId="1" applyFont="1" applyBorder="1" applyAlignment="1">
      <alignment horizontal="center" vertical="center"/>
    </xf>
    <xf numFmtId="0" fontId="32" fillId="0" borderId="17" xfId="1" applyFont="1" applyFill="1" applyBorder="1" applyAlignment="1">
      <alignment horizontal="center" vertical="center"/>
    </xf>
    <xf numFmtId="0" fontId="24" fillId="0" borderId="17" xfId="1" applyFont="1" applyFill="1" applyBorder="1" applyAlignment="1">
      <alignment horizontal="center" vertical="center"/>
    </xf>
    <xf numFmtId="0" fontId="32" fillId="0" borderId="22" xfId="1" applyFont="1" applyFill="1" applyBorder="1" applyAlignment="1">
      <alignment vertical="center" wrapText="1"/>
    </xf>
    <xf numFmtId="0" fontId="32" fillId="0" borderId="24" xfId="1" applyFont="1" applyBorder="1" applyAlignment="1">
      <alignment horizontal="center" vertical="center" wrapText="1"/>
    </xf>
    <xf numFmtId="0" fontId="32" fillId="0" borderId="24" xfId="1" applyFont="1" applyFill="1" applyBorder="1" applyAlignment="1">
      <alignment horizontal="center" vertical="center" wrapText="1"/>
    </xf>
    <xf numFmtId="0" fontId="32" fillId="0" borderId="22" xfId="1" applyFont="1" applyBorder="1" applyAlignment="1">
      <alignment vertical="center"/>
    </xf>
    <xf numFmtId="0" fontId="24" fillId="0" borderId="19" xfId="1" applyFont="1" applyFill="1" applyBorder="1" applyAlignment="1">
      <alignment horizontal="left" vertical="center"/>
    </xf>
    <xf numFmtId="0" fontId="24" fillId="0" borderId="20" xfId="1" applyFont="1" applyFill="1" applyBorder="1" applyAlignment="1">
      <alignment horizontal="center" vertical="center"/>
    </xf>
    <xf numFmtId="2" fontId="24" fillId="0" borderId="21" xfId="1" applyNumberFormat="1" applyFont="1" applyFill="1" applyBorder="1" applyAlignment="1">
      <alignment horizontal="center" vertical="center"/>
    </xf>
    <xf numFmtId="2" fontId="33" fillId="0" borderId="30" xfId="1" applyNumberFormat="1" applyFont="1" applyFill="1" applyBorder="1" applyAlignment="1">
      <alignment horizontal="center" vertical="center"/>
    </xf>
    <xf numFmtId="0" fontId="32" fillId="0" borderId="0" xfId="1" applyFont="1" applyFill="1"/>
    <xf numFmtId="0" fontId="32" fillId="0" borderId="0" xfId="1" applyFont="1" applyFill="1" applyBorder="1"/>
    <xf numFmtId="0" fontId="24" fillId="0" borderId="0" xfId="1" applyFont="1" applyFill="1" applyBorder="1" applyAlignment="1">
      <alignment horizontal="center" vertical="center"/>
    </xf>
    <xf numFmtId="2" fontId="24" fillId="0" borderId="0" xfId="1" applyNumberFormat="1" applyFont="1" applyFill="1" applyBorder="1" applyAlignment="1">
      <alignment horizontal="center" vertical="center"/>
    </xf>
    <xf numFmtId="0" fontId="33" fillId="4" borderId="43" xfId="1" applyFont="1" applyFill="1" applyBorder="1" applyAlignment="1">
      <alignment horizontal="center"/>
    </xf>
    <xf numFmtId="0" fontId="33" fillId="4" borderId="61" xfId="1" applyFont="1" applyFill="1" applyBorder="1" applyAlignment="1">
      <alignment horizontal="center"/>
    </xf>
    <xf numFmtId="0" fontId="32" fillId="0" borderId="54" xfId="1" applyFont="1" applyFill="1" applyBorder="1" applyAlignment="1">
      <alignment vertical="center" wrapText="1"/>
    </xf>
    <xf numFmtId="0" fontId="32" fillId="0" borderId="55" xfId="1" applyFont="1" applyBorder="1" applyAlignment="1">
      <alignment horizontal="center" vertical="center" wrapText="1"/>
    </xf>
    <xf numFmtId="0" fontId="32" fillId="0" borderId="55" xfId="1" applyFont="1" applyFill="1" applyBorder="1" applyAlignment="1">
      <alignment horizontal="center" vertical="center"/>
    </xf>
    <xf numFmtId="0" fontId="32" fillId="0" borderId="4" xfId="1" applyFont="1" applyBorder="1" applyAlignment="1">
      <alignment vertical="center" wrapText="1"/>
    </xf>
    <xf numFmtId="0" fontId="32" fillId="0" borderId="1" xfId="1" applyFont="1" applyBorder="1" applyAlignment="1">
      <alignment horizontal="center" vertical="center" wrapText="1"/>
    </xf>
    <xf numFmtId="0" fontId="32" fillId="0" borderId="1" xfId="1" applyFont="1" applyFill="1" applyBorder="1" applyAlignment="1">
      <alignment horizontal="center" vertical="center"/>
    </xf>
    <xf numFmtId="0" fontId="32" fillId="0" borderId="12" xfId="1" applyFont="1" applyFill="1" applyBorder="1" applyAlignment="1">
      <alignment horizontal="center" vertical="center"/>
    </xf>
    <xf numFmtId="0" fontId="32" fillId="0" borderId="0" xfId="1" applyFont="1" applyFill="1" applyBorder="1" applyAlignment="1">
      <alignment horizontal="center" vertical="center"/>
    </xf>
    <xf numFmtId="0" fontId="24" fillId="0" borderId="11" xfId="1" applyFont="1" applyFill="1" applyBorder="1" applyAlignment="1">
      <alignment horizontal="center" vertical="center"/>
    </xf>
    <xf numFmtId="0" fontId="32" fillId="0" borderId="9" xfId="1" applyFont="1" applyBorder="1" applyAlignment="1">
      <alignment vertical="center" wrapText="1"/>
    </xf>
    <xf numFmtId="0" fontId="32" fillId="0" borderId="5" xfId="1" applyFont="1" applyBorder="1" applyAlignment="1">
      <alignment horizontal="center" vertical="center" wrapText="1"/>
    </xf>
    <xf numFmtId="0" fontId="32" fillId="0" borderId="5" xfId="1" applyFont="1" applyFill="1" applyBorder="1" applyAlignment="1">
      <alignment horizontal="center" vertical="center"/>
    </xf>
    <xf numFmtId="0" fontId="32" fillId="0" borderId="13" xfId="1" applyFont="1" applyFill="1" applyBorder="1" applyAlignment="1">
      <alignment horizontal="center" vertical="center"/>
    </xf>
    <xf numFmtId="0" fontId="24" fillId="0" borderId="2" xfId="1" applyFont="1" applyFill="1" applyBorder="1" applyAlignment="1">
      <alignment horizontal="center" vertical="center"/>
    </xf>
    <xf numFmtId="0" fontId="32" fillId="0" borderId="3" xfId="1" applyFont="1" applyBorder="1" applyAlignment="1">
      <alignment vertical="center" wrapText="1"/>
    </xf>
    <xf numFmtId="0" fontId="32" fillId="0" borderId="6" xfId="1" applyFont="1" applyBorder="1" applyAlignment="1">
      <alignment horizontal="center" vertical="center" wrapText="1"/>
    </xf>
    <xf numFmtId="0" fontId="32" fillId="0" borderId="6" xfId="1" applyFont="1" applyFill="1" applyBorder="1" applyAlignment="1">
      <alignment horizontal="center" vertical="center"/>
    </xf>
    <xf numFmtId="0" fontId="32" fillId="0" borderId="8" xfId="1" applyFont="1" applyFill="1" applyBorder="1" applyAlignment="1">
      <alignment horizontal="center" vertical="center"/>
    </xf>
    <xf numFmtId="0" fontId="32" fillId="0" borderId="47" xfId="1" applyFont="1" applyFill="1" applyBorder="1" applyAlignment="1">
      <alignment horizontal="center" vertical="center"/>
    </xf>
    <xf numFmtId="0" fontId="24" fillId="3" borderId="0" xfId="1" applyFont="1" applyFill="1" applyBorder="1" applyAlignment="1">
      <alignment horizontal="center" vertical="center"/>
    </xf>
    <xf numFmtId="2" fontId="24" fillId="3" borderId="0" xfId="1" applyNumberFormat="1" applyFont="1" applyFill="1" applyBorder="1" applyAlignment="1">
      <alignment horizontal="center" vertical="center" wrapText="1"/>
    </xf>
    <xf numFmtId="0" fontId="32" fillId="0" borderId="55" xfId="1" applyFont="1" applyBorder="1" applyAlignment="1">
      <alignment horizontal="center" vertical="center"/>
    </xf>
    <xf numFmtId="0" fontId="20" fillId="0" borderId="7" xfId="1" applyFont="1" applyBorder="1" applyAlignment="1">
      <alignment horizontal="center"/>
    </xf>
    <xf numFmtId="0" fontId="20" fillId="0" borderId="14" xfId="1" applyFont="1" applyBorder="1" applyAlignment="1">
      <alignment horizontal="center"/>
    </xf>
    <xf numFmtId="0" fontId="20" fillId="0" borderId="15" xfId="1" applyFont="1" applyBorder="1" applyAlignment="1">
      <alignment horizontal="center"/>
    </xf>
    <xf numFmtId="0" fontId="24" fillId="0" borderId="7" xfId="1" applyFont="1" applyFill="1" applyBorder="1" applyAlignment="1">
      <alignment vertical="center" wrapText="1"/>
    </xf>
    <xf numFmtId="0" fontId="24" fillId="0" borderId="14" xfId="1" applyFont="1" applyFill="1" applyBorder="1" applyAlignment="1">
      <alignment vertical="center"/>
    </xf>
    <xf numFmtId="2" fontId="24" fillId="0" borderId="15" xfId="1" applyNumberFormat="1" applyFont="1" applyFill="1" applyBorder="1" applyAlignment="1">
      <alignment horizontal="center" vertical="center" wrapText="1"/>
    </xf>
    <xf numFmtId="0" fontId="20" fillId="0" borderId="0" xfId="1" applyFont="1" applyFill="1" applyAlignment="1">
      <alignment horizontal="center"/>
    </xf>
    <xf numFmtId="2" fontId="20" fillId="0" borderId="0" xfId="1" applyNumberFormat="1" applyFont="1" applyAlignment="1">
      <alignment horizontal="center"/>
    </xf>
    <xf numFmtId="0" fontId="33" fillId="4" borderId="39" xfId="1" applyFont="1" applyFill="1" applyBorder="1" applyAlignment="1">
      <alignment horizontal="center"/>
    </xf>
    <xf numFmtId="0" fontId="33" fillId="4" borderId="60" xfId="1" applyFont="1" applyFill="1" applyBorder="1" applyAlignment="1">
      <alignment horizontal="center"/>
    </xf>
    <xf numFmtId="0" fontId="33" fillId="4" borderId="63" xfId="1" applyFont="1" applyFill="1" applyBorder="1" applyAlignment="1">
      <alignment horizontal="center"/>
    </xf>
    <xf numFmtId="0" fontId="32" fillId="0" borderId="25" xfId="1" applyFont="1" applyBorder="1" applyAlignment="1">
      <alignment vertical="center"/>
    </xf>
    <xf numFmtId="0" fontId="32" fillId="0" borderId="26" xfId="1" applyFont="1" applyBorder="1" applyAlignment="1">
      <alignment horizontal="center" vertical="center"/>
    </xf>
    <xf numFmtId="0" fontId="32" fillId="0" borderId="26" xfId="1" applyFont="1" applyFill="1" applyBorder="1" applyAlignment="1">
      <alignment horizontal="center" vertical="center"/>
    </xf>
    <xf numFmtId="0" fontId="58" fillId="0" borderId="0" xfId="25"/>
    <xf numFmtId="0" fontId="58" fillId="0" borderId="0" xfId="25" applyFill="1"/>
    <xf numFmtId="0" fontId="20" fillId="0" borderId="0" xfId="25" applyFont="1"/>
    <xf numFmtId="0" fontId="20" fillId="0" borderId="0" xfId="25" applyFont="1" applyFill="1"/>
    <xf numFmtId="0" fontId="32" fillId="0" borderId="0" xfId="25" applyFont="1"/>
    <xf numFmtId="0" fontId="15" fillId="0" borderId="21" xfId="25" applyFont="1" applyFill="1" applyBorder="1" applyAlignment="1">
      <alignment horizontal="center" vertical="center"/>
    </xf>
    <xf numFmtId="0" fontId="15" fillId="0" borderId="20" xfId="25" applyFont="1" applyFill="1" applyBorder="1" applyAlignment="1">
      <alignment horizontal="center" vertical="center"/>
    </xf>
    <xf numFmtId="0" fontId="15" fillId="0" borderId="19" xfId="25" applyFont="1" applyFill="1" applyBorder="1" applyAlignment="1">
      <alignment horizontal="left"/>
    </xf>
    <xf numFmtId="0" fontId="15" fillId="0" borderId="23" xfId="25" applyFont="1" applyFill="1" applyBorder="1" applyAlignment="1">
      <alignment horizontal="center"/>
    </xf>
    <xf numFmtId="0" fontId="20" fillId="0" borderId="39" xfId="25" applyFont="1" applyBorder="1" applyAlignment="1">
      <alignment horizontal="center"/>
    </xf>
    <xf numFmtId="0" fontId="20" fillId="0" borderId="24" xfId="25" applyFont="1" applyBorder="1" applyAlignment="1">
      <alignment horizontal="center"/>
    </xf>
    <xf numFmtId="0" fontId="20" fillId="0" borderId="24" xfId="25" applyNumberFormat="1" applyFont="1" applyBorder="1" applyAlignment="1">
      <alignment horizontal="center"/>
    </xf>
    <xf numFmtId="0" fontId="20" fillId="0" borderId="22" xfId="25" applyFont="1" applyFill="1" applyBorder="1" applyAlignment="1">
      <alignment horizontal="left"/>
    </xf>
    <xf numFmtId="0" fontId="20" fillId="0" borderId="39" xfId="25" applyFont="1" applyFill="1" applyBorder="1" applyAlignment="1">
      <alignment horizontal="center"/>
    </xf>
    <xf numFmtId="0" fontId="20" fillId="0" borderId="24" xfId="25" applyFont="1" applyFill="1" applyBorder="1" applyAlignment="1">
      <alignment horizontal="center"/>
    </xf>
    <xf numFmtId="0" fontId="58" fillId="0" borderId="0" xfId="25" applyNumberFormat="1" applyAlignment="1">
      <alignment horizontal="center"/>
    </xf>
    <xf numFmtId="0" fontId="15" fillId="0" borderId="23" xfId="25" applyFont="1" applyBorder="1" applyAlignment="1">
      <alignment horizontal="center"/>
    </xf>
    <xf numFmtId="0" fontId="19" fillId="0" borderId="39" xfId="25" applyFont="1" applyFill="1" applyBorder="1" applyAlignment="1">
      <alignment horizontal="center" vertical="center"/>
    </xf>
    <xf numFmtId="0" fontId="19" fillId="0" borderId="24" xfId="25" applyFont="1" applyFill="1" applyBorder="1" applyAlignment="1">
      <alignment horizontal="center" vertical="center"/>
    </xf>
    <xf numFmtId="0" fontId="30" fillId="5" borderId="60" xfId="25" applyFont="1" applyFill="1" applyBorder="1" applyAlignment="1">
      <alignment horizontal="center"/>
    </xf>
    <xf numFmtId="0" fontId="30" fillId="5" borderId="39" xfId="25" applyFont="1" applyFill="1" applyBorder="1" applyAlignment="1">
      <alignment horizontal="center"/>
    </xf>
    <xf numFmtId="0" fontId="30" fillId="0" borderId="0" xfId="25" applyFont="1" applyFill="1" applyAlignment="1"/>
    <xf numFmtId="0" fontId="27" fillId="0" borderId="0" xfId="25" applyFont="1" applyFill="1" applyAlignment="1">
      <alignment horizontal="center"/>
    </xf>
    <xf numFmtId="0" fontId="25" fillId="0" borderId="0" xfId="25" applyFont="1" applyFill="1" applyAlignment="1">
      <alignment horizontal="center"/>
    </xf>
    <xf numFmtId="0" fontId="55" fillId="0" borderId="0" xfId="25" applyFont="1"/>
    <xf numFmtId="0" fontId="55" fillId="0" borderId="0" xfId="25" applyFont="1" applyFill="1"/>
    <xf numFmtId="2" fontId="33" fillId="0" borderId="24" xfId="1" applyNumberFormat="1" applyFont="1" applyFill="1" applyBorder="1" applyAlignment="1">
      <alignment horizontal="center" vertical="center"/>
    </xf>
    <xf numFmtId="2" fontId="33" fillId="0" borderId="87" xfId="1" applyNumberFormat="1" applyFont="1" applyFill="1" applyBorder="1" applyAlignment="1">
      <alignment horizontal="center" vertical="center"/>
    </xf>
    <xf numFmtId="2" fontId="33" fillId="0" borderId="42" xfId="1" applyNumberFormat="1" applyFont="1" applyFill="1" applyBorder="1" applyAlignment="1">
      <alignment horizontal="center" vertical="center"/>
    </xf>
    <xf numFmtId="0" fontId="20" fillId="0" borderId="91" xfId="1" applyFont="1" applyBorder="1"/>
    <xf numFmtId="2" fontId="33" fillId="0" borderId="39" xfId="1" applyNumberFormat="1" applyFont="1" applyFill="1" applyBorder="1" applyAlignment="1">
      <alignment horizontal="center" vertical="center"/>
    </xf>
    <xf numFmtId="0" fontId="24" fillId="0" borderId="74" xfId="1" applyFont="1" applyFill="1" applyBorder="1" applyAlignment="1">
      <alignment horizontal="center" vertical="center"/>
    </xf>
    <xf numFmtId="2" fontId="33" fillId="0" borderId="2" xfId="1" applyNumberFormat="1" applyFont="1" applyFill="1" applyBorder="1" applyAlignment="1">
      <alignment horizontal="center" vertical="center"/>
    </xf>
    <xf numFmtId="0" fontId="12" fillId="3" borderId="0" xfId="1" applyFill="1" applyBorder="1"/>
    <xf numFmtId="0" fontId="34" fillId="3" borderId="25" xfId="1" applyFont="1" applyFill="1" applyBorder="1" applyAlignment="1" applyProtection="1">
      <alignment vertical="center"/>
      <protection locked="0"/>
    </xf>
    <xf numFmtId="0" fontId="34" fillId="3" borderId="26" xfId="1" applyFont="1" applyFill="1" applyBorder="1" applyAlignment="1" applyProtection="1">
      <alignment horizontal="center" vertical="center"/>
      <protection locked="0"/>
    </xf>
    <xf numFmtId="0" fontId="34" fillId="3" borderId="26" xfId="1" applyNumberFormat="1" applyFont="1" applyFill="1" applyBorder="1" applyAlignment="1" applyProtection="1">
      <alignment horizontal="center" vertical="center"/>
      <protection locked="0"/>
    </xf>
    <xf numFmtId="1" fontId="34" fillId="3" borderId="26" xfId="1" applyNumberFormat="1" applyFont="1" applyFill="1" applyBorder="1" applyAlignment="1" applyProtection="1">
      <alignment horizontal="center" vertical="center"/>
      <protection locked="0"/>
    </xf>
    <xf numFmtId="0" fontId="34" fillId="3" borderId="37" xfId="1" applyFont="1" applyFill="1" applyBorder="1" applyAlignment="1" applyProtection="1">
      <alignment vertical="center"/>
      <protection locked="0"/>
    </xf>
    <xf numFmtId="0" fontId="34" fillId="3" borderId="38" xfId="1" applyFont="1" applyFill="1" applyBorder="1" applyAlignment="1" applyProtection="1">
      <alignment horizontal="center" vertical="center"/>
      <protection locked="0"/>
    </xf>
    <xf numFmtId="0" fontId="34" fillId="3" borderId="38" xfId="1" applyNumberFormat="1" applyFont="1" applyFill="1" applyBorder="1" applyAlignment="1" applyProtection="1">
      <alignment horizontal="center" vertical="center"/>
      <protection locked="0"/>
    </xf>
    <xf numFmtId="1" fontId="34" fillId="3" borderId="38" xfId="1" applyNumberFormat="1" applyFont="1" applyFill="1" applyBorder="1" applyAlignment="1" applyProtection="1">
      <alignment horizontal="center" vertical="center"/>
      <protection locked="0"/>
    </xf>
    <xf numFmtId="0" fontId="22" fillId="3" borderId="46" xfId="1" applyFont="1" applyFill="1" applyBorder="1" applyAlignment="1" applyProtection="1">
      <alignment horizontal="center" vertical="center"/>
    </xf>
    <xf numFmtId="0" fontId="22" fillId="3" borderId="21" xfId="1" applyFont="1" applyFill="1" applyBorder="1" applyAlignment="1" applyProtection="1">
      <alignment horizontal="center" vertical="center"/>
    </xf>
    <xf numFmtId="0" fontId="15" fillId="6" borderId="26" xfId="1" applyFont="1" applyFill="1" applyBorder="1" applyAlignment="1">
      <alignment horizontal="center" vertical="center"/>
    </xf>
    <xf numFmtId="0" fontId="15" fillId="0" borderId="23" xfId="1" applyFont="1" applyFill="1" applyBorder="1" applyAlignment="1" applyProtection="1">
      <alignment horizontal="center"/>
      <protection locked="0"/>
    </xf>
    <xf numFmtId="0" fontId="15" fillId="0" borderId="21" xfId="1" applyFont="1" applyFill="1" applyBorder="1" applyAlignment="1" applyProtection="1">
      <alignment horizontal="center"/>
      <protection locked="0"/>
    </xf>
    <xf numFmtId="1" fontId="15" fillId="0" borderId="2" xfId="1" applyNumberFormat="1" applyFont="1" applyFill="1" applyBorder="1" applyAlignment="1">
      <alignment horizontal="center" vertical="center"/>
    </xf>
    <xf numFmtId="0" fontId="33" fillId="4" borderId="20" xfId="1" applyFont="1" applyFill="1" applyBorder="1" applyAlignment="1">
      <alignment horizontal="center"/>
    </xf>
    <xf numFmtId="0" fontId="52" fillId="0" borderId="0" xfId="17" applyFont="1" applyAlignment="1">
      <alignment horizontal="center" wrapText="1"/>
    </xf>
    <xf numFmtId="0" fontId="49" fillId="0" borderId="0" xfId="17" applyFont="1" applyAlignment="1">
      <alignment horizontal="justify" vertical="center" wrapText="1"/>
    </xf>
    <xf numFmtId="0" fontId="53" fillId="0" borderId="0" xfId="17" applyFont="1" applyAlignment="1">
      <alignment horizontal="center"/>
    </xf>
    <xf numFmtId="0" fontId="51" fillId="0" borderId="0" xfId="17" applyFont="1" applyAlignment="1">
      <alignment horizontal="center"/>
    </xf>
    <xf numFmtId="0" fontId="51" fillId="0" borderId="0" xfId="17" applyFont="1" applyAlignment="1">
      <alignment horizontal="center" wrapText="1"/>
    </xf>
    <xf numFmtId="17" fontId="53" fillId="0" borderId="0" xfId="17" applyNumberFormat="1" applyFont="1" applyAlignment="1">
      <alignment horizontal="center"/>
    </xf>
    <xf numFmtId="0" fontId="54" fillId="0" borderId="0" xfId="17" applyFont="1" applyAlignment="1">
      <alignment horizontal="center"/>
    </xf>
    <xf numFmtId="0" fontId="26" fillId="0" borderId="0" xfId="1" applyFont="1" applyFill="1" applyBorder="1" applyAlignment="1">
      <alignment horizontal="center" vertical="center" wrapText="1"/>
    </xf>
    <xf numFmtId="0" fontId="15" fillId="0" borderId="0" xfId="1" applyFont="1" applyAlignment="1">
      <alignment horizontal="center"/>
    </xf>
    <xf numFmtId="0" fontId="25" fillId="0" borderId="0" xfId="1" applyFont="1" applyAlignment="1">
      <alignment horizontal="center"/>
    </xf>
    <xf numFmtId="0" fontId="33" fillId="4" borderId="26" xfId="1" applyFont="1" applyFill="1" applyBorder="1" applyAlignment="1">
      <alignment horizontal="center"/>
    </xf>
    <xf numFmtId="0" fontId="33" fillId="4" borderId="55" xfId="1" applyFont="1" applyFill="1" applyBorder="1" applyAlignment="1">
      <alignment horizontal="center"/>
    </xf>
    <xf numFmtId="0" fontId="33" fillId="4" borderId="39" xfId="1" applyFont="1" applyFill="1" applyBorder="1" applyAlignment="1">
      <alignment horizontal="center"/>
    </xf>
    <xf numFmtId="0" fontId="33" fillId="4" borderId="60" xfId="1" applyFont="1" applyFill="1" applyBorder="1" applyAlignment="1">
      <alignment horizontal="center"/>
    </xf>
    <xf numFmtId="0" fontId="33" fillId="4" borderId="27" xfId="1" applyFont="1" applyFill="1" applyBorder="1" applyAlignment="1">
      <alignment horizontal="center" wrapText="1"/>
    </xf>
    <xf numFmtId="0" fontId="33" fillId="4" borderId="87" xfId="1" applyFont="1" applyFill="1" applyBorder="1" applyAlignment="1">
      <alignment horizontal="center" wrapText="1"/>
    </xf>
    <xf numFmtId="0" fontId="33" fillId="4" borderId="62" xfId="1" applyFont="1" applyFill="1" applyBorder="1" applyAlignment="1">
      <alignment horizontal="center"/>
    </xf>
    <xf numFmtId="0" fontId="30" fillId="5" borderId="64" xfId="1" applyFont="1" applyFill="1" applyBorder="1" applyAlignment="1">
      <alignment horizontal="center" vertical="center"/>
    </xf>
    <xf numFmtId="0" fontId="30" fillId="5" borderId="65" xfId="1" applyFont="1" applyFill="1" applyBorder="1" applyAlignment="1">
      <alignment horizontal="center" vertical="center"/>
    </xf>
    <xf numFmtId="0" fontId="30" fillId="5" borderId="66" xfId="1" applyFont="1" applyFill="1" applyBorder="1" applyAlignment="1">
      <alignment horizontal="center" vertical="center"/>
    </xf>
    <xf numFmtId="0" fontId="24" fillId="4" borderId="25" xfId="1" applyFont="1" applyFill="1" applyBorder="1" applyAlignment="1">
      <alignment horizontal="center"/>
    </xf>
    <xf numFmtId="0" fontId="24" fillId="4" borderId="54" xfId="1" applyFont="1" applyFill="1" applyBorder="1" applyAlignment="1">
      <alignment horizontal="center"/>
    </xf>
    <xf numFmtId="0" fontId="24" fillId="0" borderId="54" xfId="1" applyFont="1" applyFill="1" applyBorder="1" applyAlignment="1">
      <alignment horizontal="left" vertical="center"/>
    </xf>
    <xf numFmtId="0" fontId="24" fillId="0" borderId="55" xfId="1" applyFont="1" applyFill="1" applyBorder="1" applyAlignment="1">
      <alignment horizontal="left" vertical="center"/>
    </xf>
    <xf numFmtId="0" fontId="30" fillId="5" borderId="16" xfId="1" applyFont="1" applyFill="1" applyBorder="1" applyAlignment="1">
      <alignment horizontal="center" vertical="center"/>
    </xf>
    <xf numFmtId="0" fontId="30" fillId="5" borderId="17" xfId="1" applyFont="1" applyFill="1" applyBorder="1" applyAlignment="1">
      <alignment horizontal="center" vertical="center"/>
    </xf>
    <xf numFmtId="0" fontId="30" fillId="5" borderId="18" xfId="1" applyFont="1" applyFill="1" applyBorder="1" applyAlignment="1">
      <alignment horizontal="center" vertical="center"/>
    </xf>
    <xf numFmtId="0" fontId="24" fillId="4" borderId="88" xfId="1" applyFont="1" applyFill="1" applyBorder="1" applyAlignment="1">
      <alignment horizontal="center"/>
    </xf>
    <xf numFmtId="0" fontId="33" fillId="4" borderId="50" xfId="1" applyFont="1" applyFill="1" applyBorder="1" applyAlignment="1">
      <alignment horizontal="center" wrapText="1"/>
    </xf>
    <xf numFmtId="0" fontId="33" fillId="4" borderId="63" xfId="1" applyFont="1" applyFill="1" applyBorder="1" applyAlignment="1">
      <alignment horizontal="center"/>
    </xf>
    <xf numFmtId="0" fontId="33" fillId="4" borderId="44" xfId="1" applyFont="1" applyFill="1" applyBorder="1" applyAlignment="1">
      <alignment horizontal="center"/>
    </xf>
    <xf numFmtId="0" fontId="33" fillId="4" borderId="38" xfId="1" applyFont="1" applyFill="1" applyBorder="1" applyAlignment="1">
      <alignment horizontal="center"/>
    </xf>
    <xf numFmtId="0" fontId="24" fillId="0" borderId="28" xfId="1" applyFont="1" applyFill="1" applyBorder="1" applyAlignment="1">
      <alignment horizontal="left" vertical="center"/>
    </xf>
    <xf numFmtId="0" fontId="24" fillId="0" borderId="29" xfId="1" applyFont="1" applyFill="1" applyBorder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30" fillId="0" borderId="0" xfId="1" applyFont="1" applyFill="1" applyAlignment="1">
      <alignment horizontal="center"/>
    </xf>
    <xf numFmtId="0" fontId="30" fillId="5" borderId="57" xfId="1" applyFont="1" applyFill="1" applyBorder="1" applyAlignment="1">
      <alignment horizontal="center" vertical="center"/>
    </xf>
    <xf numFmtId="0" fontId="33" fillId="4" borderId="25" xfId="1" applyFont="1" applyFill="1" applyBorder="1" applyAlignment="1">
      <alignment horizontal="left"/>
    </xf>
    <xf numFmtId="0" fontId="33" fillId="4" borderId="37" xfId="1" applyFont="1" applyFill="1" applyBorder="1" applyAlignment="1">
      <alignment horizontal="left"/>
    </xf>
    <xf numFmtId="0" fontId="33" fillId="4" borderId="46" xfId="1" applyFont="1" applyFill="1" applyBorder="1" applyAlignment="1">
      <alignment horizontal="center" wrapText="1"/>
    </xf>
    <xf numFmtId="0" fontId="15" fillId="5" borderId="57" xfId="25" applyFont="1" applyFill="1" applyBorder="1" applyAlignment="1">
      <alignment horizontal="center"/>
    </xf>
    <xf numFmtId="0" fontId="15" fillId="5" borderId="38" xfId="25" applyFont="1" applyFill="1" applyBorder="1" applyAlignment="1">
      <alignment horizontal="center"/>
    </xf>
    <xf numFmtId="0" fontId="25" fillId="0" borderId="0" xfId="25" applyFont="1" applyFill="1" applyAlignment="1">
      <alignment horizontal="center"/>
    </xf>
    <xf numFmtId="0" fontId="30" fillId="0" borderId="0" xfId="25" applyFont="1" applyFill="1" applyAlignment="1">
      <alignment horizontal="center"/>
    </xf>
    <xf numFmtId="0" fontId="15" fillId="5" borderId="45" xfId="25" applyFont="1" applyFill="1" applyBorder="1" applyAlignment="1">
      <alignment horizontal="center"/>
    </xf>
    <xf numFmtId="0" fontId="15" fillId="5" borderId="46" xfId="25" applyFont="1" applyFill="1" applyBorder="1" applyAlignment="1">
      <alignment horizontal="center"/>
    </xf>
    <xf numFmtId="0" fontId="15" fillId="5" borderId="56" xfId="25" applyFont="1" applyFill="1" applyBorder="1" applyAlignment="1">
      <alignment horizontal="left"/>
    </xf>
    <xf numFmtId="0" fontId="15" fillId="5" borderId="37" xfId="25" applyFont="1" applyFill="1" applyBorder="1" applyAlignment="1">
      <alignment horizontal="left"/>
    </xf>
    <xf numFmtId="0" fontId="30" fillId="5" borderId="42" xfId="25" applyFont="1" applyFill="1" applyBorder="1" applyAlignment="1">
      <alignment horizontal="center"/>
    </xf>
    <xf numFmtId="0" fontId="30" fillId="5" borderId="58" xfId="25" applyFont="1" applyFill="1" applyBorder="1" applyAlignment="1">
      <alignment horizontal="center"/>
    </xf>
    <xf numFmtId="0" fontId="30" fillId="5" borderId="42" xfId="1" applyFont="1" applyFill="1" applyBorder="1" applyAlignment="1">
      <alignment horizontal="center"/>
    </xf>
    <xf numFmtId="0" fontId="30" fillId="5" borderId="58" xfId="1" applyFont="1" applyFill="1" applyBorder="1" applyAlignment="1">
      <alignment horizontal="center"/>
    </xf>
    <xf numFmtId="0" fontId="48" fillId="0" borderId="0" xfId="1" applyFont="1" applyAlignment="1">
      <alignment horizontal="center"/>
    </xf>
    <xf numFmtId="0" fontId="36" fillId="0" borderId="0" xfId="1" applyFont="1" applyAlignment="1">
      <alignment horizontal="center"/>
    </xf>
    <xf numFmtId="0" fontId="13" fillId="5" borderId="45" xfId="1" applyFont="1" applyFill="1" applyBorder="1" applyAlignment="1">
      <alignment horizontal="center"/>
    </xf>
    <xf numFmtId="0" fontId="13" fillId="5" borderId="46" xfId="1" applyFont="1" applyFill="1" applyBorder="1" applyAlignment="1">
      <alignment horizontal="center"/>
    </xf>
    <xf numFmtId="0" fontId="13" fillId="5" borderId="56" xfId="1" applyFont="1" applyFill="1" applyBorder="1" applyAlignment="1">
      <alignment horizontal="center"/>
    </xf>
    <xf numFmtId="0" fontId="13" fillId="5" borderId="37" xfId="1" applyFont="1" applyFill="1" applyBorder="1" applyAlignment="1">
      <alignment horizontal="center"/>
    </xf>
    <xf numFmtId="0" fontId="15" fillId="5" borderId="57" xfId="1" applyFont="1" applyFill="1" applyBorder="1" applyAlignment="1">
      <alignment horizontal="center"/>
    </xf>
    <xf numFmtId="0" fontId="15" fillId="5" borderId="38" xfId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36" fillId="0" borderId="0" xfId="0" applyFont="1" applyAlignment="1">
      <alignment horizontal="center"/>
    </xf>
    <xf numFmtId="0" fontId="15" fillId="5" borderId="45" xfId="0" applyFont="1" applyFill="1" applyBorder="1" applyAlignment="1">
      <alignment horizontal="center"/>
    </xf>
    <xf numFmtId="0" fontId="15" fillId="5" borderId="46" xfId="0" applyFont="1" applyFill="1" applyBorder="1" applyAlignment="1">
      <alignment horizontal="center"/>
    </xf>
    <xf numFmtId="0" fontId="15" fillId="5" borderId="56" xfId="0" applyFont="1" applyFill="1" applyBorder="1" applyAlignment="1">
      <alignment horizontal="center"/>
    </xf>
    <xf numFmtId="0" fontId="15" fillId="5" borderId="37" xfId="0" applyFont="1" applyFill="1" applyBorder="1" applyAlignment="1">
      <alignment horizontal="center"/>
    </xf>
    <xf numFmtId="0" fontId="15" fillId="5" borderId="57" xfId="0" applyFont="1" applyFill="1" applyBorder="1" applyAlignment="1">
      <alignment horizontal="center"/>
    </xf>
    <xf numFmtId="0" fontId="15" fillId="5" borderId="38" xfId="0" applyFont="1" applyFill="1" applyBorder="1" applyAlignment="1">
      <alignment horizontal="center"/>
    </xf>
    <xf numFmtId="0" fontId="30" fillId="5" borderId="42" xfId="0" applyFont="1" applyFill="1" applyBorder="1" applyAlignment="1">
      <alignment horizontal="center"/>
    </xf>
    <xf numFmtId="0" fontId="30" fillId="5" borderId="58" xfId="0" applyFont="1" applyFill="1" applyBorder="1" applyAlignment="1">
      <alignment horizontal="center"/>
    </xf>
    <xf numFmtId="0" fontId="38" fillId="0" borderId="0" xfId="0" applyFont="1" applyFill="1" applyAlignment="1">
      <alignment horizontal="center"/>
    </xf>
    <xf numFmtId="0" fontId="13" fillId="5" borderId="45" xfId="0" applyFont="1" applyFill="1" applyBorder="1" applyAlignment="1">
      <alignment horizontal="center"/>
    </xf>
    <xf numFmtId="0" fontId="13" fillId="5" borderId="46" xfId="0" applyFont="1" applyFill="1" applyBorder="1" applyAlignment="1">
      <alignment horizontal="center"/>
    </xf>
    <xf numFmtId="0" fontId="13" fillId="5" borderId="56" xfId="0" applyFont="1" applyFill="1" applyBorder="1" applyAlignment="1">
      <alignment horizontal="center"/>
    </xf>
    <xf numFmtId="0" fontId="13" fillId="5" borderId="37" xfId="0" applyFont="1" applyFill="1" applyBorder="1" applyAlignment="1">
      <alignment horizontal="center"/>
    </xf>
    <xf numFmtId="0" fontId="15" fillId="5" borderId="44" xfId="0" applyFont="1" applyFill="1" applyBorder="1" applyAlignment="1">
      <alignment horizontal="center"/>
    </xf>
    <xf numFmtId="0" fontId="13" fillId="5" borderId="57" xfId="0" applyFont="1" applyFill="1" applyBorder="1" applyAlignment="1">
      <alignment horizontal="center"/>
    </xf>
    <xf numFmtId="0" fontId="13" fillId="5" borderId="38" xfId="0" applyFont="1" applyFill="1" applyBorder="1" applyAlignment="1">
      <alignment horizontal="center"/>
    </xf>
    <xf numFmtId="0" fontId="30" fillId="5" borderId="71" xfId="0" applyFont="1" applyFill="1" applyBorder="1" applyAlignment="1">
      <alignment horizontal="center"/>
    </xf>
    <xf numFmtId="0" fontId="30" fillId="5" borderId="69" xfId="0" applyFont="1" applyFill="1" applyBorder="1" applyAlignment="1">
      <alignment horizontal="center"/>
    </xf>
    <xf numFmtId="0" fontId="30" fillId="5" borderId="40" xfId="0" applyFont="1" applyFill="1" applyBorder="1" applyAlignment="1">
      <alignment horizontal="center" wrapText="1"/>
    </xf>
    <xf numFmtId="0" fontId="30" fillId="5" borderId="41" xfId="0" applyFont="1" applyFill="1" applyBorder="1" applyAlignment="1">
      <alignment horizontal="center" wrapText="1"/>
    </xf>
    <xf numFmtId="0" fontId="30" fillId="5" borderId="72" xfId="0" applyFont="1" applyFill="1" applyBorder="1" applyAlignment="1">
      <alignment horizontal="center" wrapText="1"/>
    </xf>
    <xf numFmtId="0" fontId="30" fillId="5" borderId="73" xfId="0" applyFont="1" applyFill="1" applyBorder="1" applyAlignment="1">
      <alignment horizontal="center" wrapText="1"/>
    </xf>
    <xf numFmtId="0" fontId="41" fillId="0" borderId="0" xfId="0" applyFont="1" applyAlignment="1">
      <alignment horizontal="center"/>
    </xf>
    <xf numFmtId="0" fontId="15" fillId="5" borderId="57" xfId="0" applyFont="1" applyFill="1" applyBorder="1" applyAlignment="1">
      <alignment horizontal="center" wrapText="1"/>
    </xf>
    <xf numFmtId="0" fontId="15" fillId="5" borderId="38" xfId="0" applyFont="1" applyFill="1" applyBorder="1" applyAlignment="1">
      <alignment horizontal="center" wrapText="1"/>
    </xf>
    <xf numFmtId="0" fontId="15" fillId="5" borderId="45" xfId="0" applyFont="1" applyFill="1" applyBorder="1" applyAlignment="1">
      <alignment horizontal="center" wrapText="1"/>
    </xf>
    <xf numFmtId="0" fontId="15" fillId="5" borderId="46" xfId="0" applyFont="1" applyFill="1" applyBorder="1" applyAlignment="1">
      <alignment horizontal="center" wrapText="1"/>
    </xf>
    <xf numFmtId="0" fontId="15" fillId="5" borderId="56" xfId="0" applyFont="1" applyFill="1" applyBorder="1" applyAlignment="1">
      <alignment horizontal="left"/>
    </xf>
    <xf numFmtId="0" fontId="15" fillId="5" borderId="37" xfId="0" applyFont="1" applyFill="1" applyBorder="1" applyAlignment="1">
      <alignment horizontal="left"/>
    </xf>
    <xf numFmtId="0" fontId="22" fillId="5" borderId="57" xfId="1" applyFont="1" applyFill="1" applyBorder="1" applyAlignment="1">
      <alignment horizontal="center"/>
    </xf>
    <xf numFmtId="0" fontId="22" fillId="5" borderId="55" xfId="1" applyFont="1" applyFill="1" applyBorder="1" applyAlignment="1">
      <alignment horizontal="center"/>
    </xf>
    <xf numFmtId="0" fontId="43" fillId="0" borderId="0" xfId="1" applyFont="1" applyAlignment="1">
      <alignment horizontal="center" vertical="center"/>
    </xf>
    <xf numFmtId="0" fontId="22" fillId="5" borderId="16" xfId="1" applyFont="1" applyFill="1" applyBorder="1" applyAlignment="1">
      <alignment horizontal="center"/>
    </xf>
    <xf numFmtId="0" fontId="22" fillId="5" borderId="19" xfId="1" applyFont="1" applyFill="1" applyBorder="1" applyAlignment="1">
      <alignment horizontal="center"/>
    </xf>
    <xf numFmtId="0" fontId="22" fillId="5" borderId="17" xfId="1" applyFont="1" applyFill="1" applyBorder="1" applyAlignment="1">
      <alignment horizontal="center"/>
    </xf>
    <xf numFmtId="0" fontId="22" fillId="5" borderId="20" xfId="1" applyFont="1" applyFill="1" applyBorder="1" applyAlignment="1">
      <alignment horizontal="center"/>
    </xf>
    <xf numFmtId="0" fontId="22" fillId="5" borderId="43" xfId="1" applyFont="1" applyFill="1" applyBorder="1" applyAlignment="1">
      <alignment horizontal="center"/>
    </xf>
    <xf numFmtId="0" fontId="30" fillId="5" borderId="17" xfId="0" applyFont="1" applyFill="1" applyBorder="1" applyAlignment="1">
      <alignment horizontal="center"/>
    </xf>
    <xf numFmtId="0" fontId="22" fillId="5" borderId="17" xfId="1" applyFont="1" applyFill="1" applyBorder="1" applyAlignment="1">
      <alignment horizontal="center" wrapText="1"/>
    </xf>
    <xf numFmtId="0" fontId="22" fillId="5" borderId="20" xfId="1" applyFont="1" applyFill="1" applyBorder="1" applyAlignment="1">
      <alignment horizontal="center" wrapText="1"/>
    </xf>
    <xf numFmtId="0" fontId="22" fillId="5" borderId="18" xfId="1" applyFont="1" applyFill="1" applyBorder="1" applyAlignment="1">
      <alignment horizontal="center" wrapText="1"/>
    </xf>
    <xf numFmtId="0" fontId="22" fillId="5" borderId="21" xfId="1" applyFont="1" applyFill="1" applyBorder="1" applyAlignment="1">
      <alignment horizontal="center" wrapText="1"/>
    </xf>
    <xf numFmtId="0" fontId="48" fillId="0" borderId="47" xfId="1" applyFont="1" applyBorder="1" applyAlignment="1">
      <alignment horizontal="center"/>
    </xf>
    <xf numFmtId="0" fontId="48" fillId="5" borderId="76" xfId="1" applyFont="1" applyFill="1" applyBorder="1" applyAlignment="1">
      <alignment horizontal="center" vertical="center"/>
    </xf>
    <xf numFmtId="0" fontId="48" fillId="5" borderId="77" xfId="1" applyFont="1" applyFill="1" applyBorder="1" applyAlignment="1">
      <alignment horizontal="center" vertical="center"/>
    </xf>
    <xf numFmtId="0" fontId="48" fillId="5" borderId="78" xfId="1" applyFont="1" applyFill="1" applyBorder="1" applyAlignment="1">
      <alignment horizontal="center" vertical="center"/>
    </xf>
    <xf numFmtId="0" fontId="30" fillId="6" borderId="69" xfId="1" applyFont="1" applyFill="1" applyBorder="1" applyAlignment="1">
      <alignment horizontal="left"/>
    </xf>
    <xf numFmtId="0" fontId="30" fillId="6" borderId="31" xfId="1" applyFont="1" applyFill="1" applyBorder="1" applyAlignment="1">
      <alignment horizontal="left"/>
    </xf>
    <xf numFmtId="0" fontId="30" fillId="6" borderId="34" xfId="1" applyFont="1" applyFill="1" applyBorder="1" applyAlignment="1">
      <alignment horizontal="left"/>
    </xf>
    <xf numFmtId="0" fontId="30" fillId="6" borderId="41" xfId="1" applyFont="1" applyFill="1" applyBorder="1" applyAlignment="1">
      <alignment horizontal="center" wrapText="1"/>
    </xf>
    <xf numFmtId="0" fontId="30" fillId="6" borderId="32" xfId="1" applyFont="1" applyFill="1" applyBorder="1" applyAlignment="1">
      <alignment horizontal="center" wrapText="1"/>
    </xf>
    <xf numFmtId="0" fontId="30" fillId="6" borderId="35" xfId="1" applyFont="1" applyFill="1" applyBorder="1" applyAlignment="1">
      <alignment horizontal="center" wrapText="1"/>
    </xf>
    <xf numFmtId="0" fontId="30" fillId="6" borderId="70" xfId="1" applyFont="1" applyFill="1" applyBorder="1" applyAlignment="1">
      <alignment horizontal="center" wrapText="1"/>
    </xf>
    <xf numFmtId="0" fontId="30" fillId="6" borderId="33" xfId="1" applyFont="1" applyFill="1" applyBorder="1" applyAlignment="1">
      <alignment horizontal="center" wrapText="1"/>
    </xf>
    <xf numFmtId="0" fontId="30" fillId="6" borderId="36" xfId="1" applyFont="1" applyFill="1" applyBorder="1" applyAlignment="1">
      <alignment horizontal="center" wrapText="1"/>
    </xf>
    <xf numFmtId="0" fontId="22" fillId="6" borderId="41" xfId="1" applyFont="1" applyFill="1" applyBorder="1" applyAlignment="1">
      <alignment horizontal="center"/>
    </xf>
    <xf numFmtId="0" fontId="22" fillId="6" borderId="32" xfId="1" applyFont="1" applyFill="1" applyBorder="1" applyAlignment="1">
      <alignment horizontal="center"/>
    </xf>
    <xf numFmtId="0" fontId="22" fillId="6" borderId="35" xfId="1" applyFont="1" applyFill="1" applyBorder="1" applyAlignment="1">
      <alignment horizontal="center"/>
    </xf>
    <xf numFmtId="0" fontId="22" fillId="6" borderId="75" xfId="1" applyFont="1" applyFill="1" applyBorder="1" applyAlignment="1">
      <alignment horizontal="center"/>
    </xf>
    <xf numFmtId="0" fontId="22" fillId="6" borderId="67" xfId="1" applyFont="1" applyFill="1" applyBorder="1" applyAlignment="1">
      <alignment horizontal="center"/>
    </xf>
    <xf numFmtId="0" fontId="22" fillId="6" borderId="48" xfId="1" applyFont="1" applyFill="1" applyBorder="1" applyAlignment="1">
      <alignment horizontal="center"/>
    </xf>
    <xf numFmtId="0" fontId="30" fillId="6" borderId="41" xfId="0" applyFont="1" applyFill="1" applyBorder="1" applyAlignment="1">
      <alignment horizontal="center"/>
    </xf>
    <xf numFmtId="0" fontId="30" fillId="6" borderId="32" xfId="0" applyFont="1" applyFill="1" applyBorder="1" applyAlignment="1">
      <alignment horizontal="center"/>
    </xf>
    <xf numFmtId="0" fontId="30" fillId="6" borderId="41" xfId="1" applyFont="1" applyFill="1" applyBorder="1" applyAlignment="1">
      <alignment horizontal="center"/>
    </xf>
    <xf numFmtId="0" fontId="30" fillId="6" borderId="32" xfId="1" applyFont="1" applyFill="1" applyBorder="1" applyAlignment="1">
      <alignment horizontal="center"/>
    </xf>
    <xf numFmtId="0" fontId="30" fillId="6" borderId="35" xfId="1" applyFont="1" applyFill="1" applyBorder="1" applyAlignment="1">
      <alignment horizontal="center"/>
    </xf>
    <xf numFmtId="0" fontId="22" fillId="6" borderId="57" xfId="1" applyFont="1" applyFill="1" applyBorder="1" applyAlignment="1">
      <alignment horizontal="center"/>
    </xf>
    <xf numFmtId="0" fontId="22" fillId="6" borderId="62" xfId="1" applyFont="1" applyFill="1" applyBorder="1" applyAlignment="1">
      <alignment horizontal="center"/>
    </xf>
    <xf numFmtId="0" fontId="22" fillId="6" borderId="55" xfId="1" applyFont="1" applyFill="1" applyBorder="1" applyAlignment="1">
      <alignment horizontal="center"/>
    </xf>
    <xf numFmtId="0" fontId="22" fillId="6" borderId="82" xfId="1" applyFont="1" applyFill="1" applyBorder="1" applyAlignment="1">
      <alignment horizontal="center"/>
    </xf>
    <xf numFmtId="0" fontId="22" fillId="6" borderId="83" xfId="1" applyFont="1" applyFill="1" applyBorder="1" applyAlignment="1">
      <alignment horizontal="center"/>
    </xf>
    <xf numFmtId="0" fontId="22" fillId="6" borderId="84" xfId="1" applyFont="1" applyFill="1" applyBorder="1" applyAlignment="1">
      <alignment horizontal="center"/>
    </xf>
    <xf numFmtId="0" fontId="22" fillId="6" borderId="79" xfId="1" applyFont="1" applyFill="1" applyBorder="1" applyAlignment="1">
      <alignment horizontal="center"/>
    </xf>
    <xf numFmtId="0" fontId="22" fillId="6" borderId="80" xfId="1" applyFont="1" applyFill="1" applyBorder="1" applyAlignment="1">
      <alignment horizontal="center"/>
    </xf>
    <xf numFmtId="0" fontId="22" fillId="6" borderId="81" xfId="1" applyFont="1" applyFill="1" applyBorder="1" applyAlignment="1">
      <alignment horizontal="center"/>
    </xf>
    <xf numFmtId="0" fontId="25" fillId="0" borderId="0" xfId="1" applyFont="1" applyFill="1" applyAlignment="1">
      <alignment horizontal="center"/>
    </xf>
    <xf numFmtId="0" fontId="15" fillId="5" borderId="16" xfId="1" applyFont="1" applyFill="1" applyBorder="1" applyAlignment="1">
      <alignment horizontal="center" vertical="center" wrapText="1"/>
    </xf>
    <xf numFmtId="0" fontId="15" fillId="5" borderId="17" xfId="1" applyFont="1" applyFill="1" applyBorder="1" applyAlignment="1">
      <alignment horizontal="center" vertical="center" wrapText="1"/>
    </xf>
    <xf numFmtId="0" fontId="15" fillId="5" borderId="18" xfId="1" applyFont="1" applyFill="1" applyBorder="1" applyAlignment="1">
      <alignment horizontal="center" vertical="center" wrapText="1"/>
    </xf>
    <xf numFmtId="0" fontId="15" fillId="5" borderId="25" xfId="1" applyFont="1" applyFill="1" applyBorder="1" applyAlignment="1">
      <alignment horizontal="center" vertical="center" wrapText="1"/>
    </xf>
    <xf numFmtId="0" fontId="15" fillId="5" borderId="26" xfId="1" applyFont="1" applyFill="1" applyBorder="1" applyAlignment="1">
      <alignment horizontal="center" vertical="center" wrapText="1"/>
    </xf>
    <xf numFmtId="0" fontId="15" fillId="5" borderId="27" xfId="1" applyFont="1" applyFill="1" applyBorder="1" applyAlignment="1">
      <alignment horizontal="center" vertical="center" wrapText="1"/>
    </xf>
    <xf numFmtId="0" fontId="22" fillId="6" borderId="16" xfId="1" applyFont="1" applyFill="1" applyBorder="1" applyAlignment="1" applyProtection="1">
      <alignment horizontal="left" wrapText="1"/>
      <protection locked="0"/>
    </xf>
    <xf numFmtId="0" fontId="22" fillId="6" borderId="25" xfId="1" applyFont="1" applyFill="1" applyBorder="1" applyAlignment="1" applyProtection="1">
      <alignment horizontal="left" wrapText="1"/>
      <protection locked="0"/>
    </xf>
    <xf numFmtId="0" fontId="22" fillId="6" borderId="17" xfId="1" applyFont="1" applyFill="1" applyBorder="1" applyAlignment="1">
      <alignment horizontal="center"/>
    </xf>
    <xf numFmtId="0" fontId="22" fillId="6" borderId="26" xfId="1" applyFont="1" applyFill="1" applyBorder="1" applyAlignment="1">
      <alignment horizontal="center"/>
    </xf>
    <xf numFmtId="0" fontId="22" fillId="6" borderId="63" xfId="1" applyFont="1" applyFill="1" applyBorder="1" applyAlignment="1">
      <alignment horizontal="center"/>
    </xf>
    <xf numFmtId="0" fontId="30" fillId="6" borderId="17" xfId="0" applyFont="1" applyFill="1" applyBorder="1" applyAlignment="1">
      <alignment horizontal="center"/>
    </xf>
    <xf numFmtId="0" fontId="22" fillId="6" borderId="45" xfId="1" applyFont="1" applyFill="1" applyBorder="1" applyAlignment="1" applyProtection="1">
      <alignment horizontal="center"/>
      <protection locked="0"/>
    </xf>
    <xf numFmtId="0" fontId="22" fillId="6" borderId="50" xfId="1" applyFont="1" applyFill="1" applyBorder="1" applyAlignment="1" applyProtection="1">
      <alignment horizontal="center"/>
      <protection locked="0"/>
    </xf>
    <xf numFmtId="0" fontId="15" fillId="6" borderId="17" xfId="1" applyFont="1" applyFill="1" applyBorder="1" applyAlignment="1">
      <alignment horizontal="center" vertical="center" wrapText="1"/>
    </xf>
    <xf numFmtId="0" fontId="15" fillId="6" borderId="45" xfId="1" applyFont="1" applyFill="1" applyBorder="1" applyAlignment="1" applyProtection="1">
      <alignment horizontal="center"/>
      <protection locked="0"/>
    </xf>
    <xf numFmtId="0" fontId="15" fillId="6" borderId="50" xfId="1" applyFont="1" applyFill="1" applyBorder="1" applyAlignment="1" applyProtection="1">
      <alignment horizontal="center"/>
      <protection locked="0"/>
    </xf>
    <xf numFmtId="0" fontId="20" fillId="0" borderId="10" xfId="1" applyFont="1" applyBorder="1" applyAlignment="1">
      <alignment horizontal="left" vertical="top"/>
    </xf>
    <xf numFmtId="0" fontId="15" fillId="5" borderId="28" xfId="1" applyFont="1" applyFill="1" applyBorder="1" applyAlignment="1">
      <alignment horizontal="center" vertical="center" wrapText="1"/>
    </xf>
    <xf numFmtId="0" fontId="15" fillId="5" borderId="29" xfId="1" applyFont="1" applyFill="1" applyBorder="1" applyAlignment="1">
      <alignment horizontal="center" vertical="center" wrapText="1"/>
    </xf>
    <xf numFmtId="0" fontId="15" fillId="5" borderId="30" xfId="1" applyFont="1" applyFill="1" applyBorder="1" applyAlignment="1">
      <alignment horizontal="center" vertical="center" wrapText="1"/>
    </xf>
    <xf numFmtId="0" fontId="15" fillId="6" borderId="16" xfId="1" applyFont="1" applyFill="1" applyBorder="1" applyAlignment="1" applyProtection="1">
      <alignment horizontal="center" wrapText="1"/>
      <protection locked="0"/>
    </xf>
    <xf numFmtId="0" fontId="15" fillId="6" borderId="19" xfId="1" applyFont="1" applyFill="1" applyBorder="1" applyAlignment="1" applyProtection="1">
      <alignment horizontal="center" wrapText="1"/>
      <protection locked="0"/>
    </xf>
    <xf numFmtId="0" fontId="15" fillId="6" borderId="17" xfId="1" applyFont="1" applyFill="1" applyBorder="1" applyAlignment="1">
      <alignment horizontal="center"/>
    </xf>
    <xf numFmtId="0" fontId="15" fillId="6" borderId="20" xfId="1" applyFont="1" applyFill="1" applyBorder="1" applyAlignment="1">
      <alignment horizontal="center"/>
    </xf>
    <xf numFmtId="0" fontId="15" fillId="6" borderId="57" xfId="1" applyFont="1" applyFill="1" applyBorder="1" applyAlignment="1">
      <alignment horizontal="center"/>
    </xf>
    <xf numFmtId="0" fontId="15" fillId="6" borderId="62" xfId="1" applyFont="1" applyFill="1" applyBorder="1" applyAlignment="1">
      <alignment horizontal="center"/>
    </xf>
    <xf numFmtId="0" fontId="15" fillId="5" borderId="56" xfId="1" applyFont="1" applyFill="1" applyBorder="1" applyAlignment="1">
      <alignment horizontal="center" vertical="center" wrapText="1"/>
    </xf>
    <xf numFmtId="0" fontId="15" fillId="5" borderId="57" xfId="1" applyFont="1" applyFill="1" applyBorder="1" applyAlignment="1">
      <alignment horizontal="center" vertical="center" wrapText="1"/>
    </xf>
    <xf numFmtId="0" fontId="15" fillId="5" borderId="45" xfId="1" applyFont="1" applyFill="1" applyBorder="1" applyAlignment="1">
      <alignment horizontal="center" vertical="center" wrapText="1"/>
    </xf>
    <xf numFmtId="0" fontId="15" fillId="6" borderId="25" xfId="1" applyFont="1" applyFill="1" applyBorder="1" applyAlignment="1" applyProtection="1">
      <alignment horizontal="center" wrapText="1"/>
      <protection locked="0"/>
    </xf>
    <xf numFmtId="0" fontId="15" fillId="6" borderId="26" xfId="1" applyFont="1" applyFill="1" applyBorder="1" applyAlignment="1">
      <alignment horizontal="center"/>
    </xf>
    <xf numFmtId="0" fontId="15" fillId="6" borderId="42" xfId="1" applyFont="1" applyFill="1" applyBorder="1" applyAlignment="1">
      <alignment horizontal="center"/>
    </xf>
    <xf numFmtId="0" fontId="15" fillId="6" borderId="63" xfId="1" applyFont="1" applyFill="1" applyBorder="1" applyAlignment="1">
      <alignment horizontal="center"/>
    </xf>
    <xf numFmtId="0" fontId="15" fillId="6" borderId="85" xfId="1" applyFont="1" applyFill="1" applyBorder="1" applyAlignment="1">
      <alignment horizontal="center"/>
    </xf>
    <xf numFmtId="0" fontId="15" fillId="6" borderId="90" xfId="1" applyFont="1" applyFill="1" applyBorder="1" applyAlignment="1">
      <alignment horizontal="center"/>
    </xf>
    <xf numFmtId="0" fontId="15" fillId="6" borderId="86" xfId="1" applyFont="1" applyFill="1" applyBorder="1" applyAlignment="1">
      <alignment horizontal="center"/>
    </xf>
    <xf numFmtId="0" fontId="15" fillId="6" borderId="92" xfId="1" applyFont="1" applyFill="1" applyBorder="1" applyAlignment="1">
      <alignment horizontal="center"/>
    </xf>
    <xf numFmtId="0" fontId="15" fillId="6" borderId="17" xfId="1" applyFont="1" applyFill="1" applyBorder="1" applyAlignment="1">
      <alignment horizontal="center" vertical="center"/>
    </xf>
    <xf numFmtId="0" fontId="15" fillId="6" borderId="18" xfId="1" applyFont="1" applyFill="1" applyBorder="1" applyAlignment="1" applyProtection="1">
      <alignment horizontal="center"/>
      <protection locked="0"/>
    </xf>
    <xf numFmtId="0" fontId="15" fillId="6" borderId="27" xfId="1" applyFont="1" applyFill="1" applyBorder="1" applyAlignment="1" applyProtection="1">
      <alignment horizontal="center"/>
      <protection locked="0"/>
    </xf>
    <xf numFmtId="3" fontId="20" fillId="0" borderId="17" xfId="1" applyNumberFormat="1" applyFont="1" applyFill="1" applyBorder="1" applyAlignment="1">
      <alignment horizontal="center" vertical="center"/>
    </xf>
    <xf numFmtId="9" fontId="34" fillId="3" borderId="25" xfId="4" applyFont="1" applyFill="1" applyBorder="1" applyAlignment="1" applyProtection="1">
      <alignment vertical="center"/>
      <protection locked="0"/>
    </xf>
    <xf numFmtId="1" fontId="34" fillId="3" borderId="26" xfId="4" applyNumberFormat="1" applyFont="1" applyFill="1" applyBorder="1" applyAlignment="1" applyProtection="1">
      <alignment horizontal="center" vertical="center"/>
      <protection locked="0"/>
    </xf>
    <xf numFmtId="0" fontId="22" fillId="3" borderId="27" xfId="1" applyFont="1" applyFill="1" applyBorder="1" applyAlignment="1" applyProtection="1">
      <alignment horizontal="center" vertical="center"/>
    </xf>
    <xf numFmtId="9" fontId="34" fillId="3" borderId="37" xfId="4" applyFont="1" applyFill="1" applyBorder="1" applyAlignment="1" applyProtection="1">
      <alignment vertical="center"/>
      <protection locked="0"/>
    </xf>
    <xf numFmtId="1" fontId="34" fillId="3" borderId="38" xfId="4" applyNumberFormat="1" applyFont="1" applyFill="1" applyBorder="1" applyAlignment="1" applyProtection="1">
      <alignment horizontal="center" vertical="center"/>
      <protection locked="0"/>
    </xf>
    <xf numFmtId="9" fontId="34" fillId="3" borderId="10" xfId="4" applyFont="1" applyFill="1" applyBorder="1" applyAlignment="1" applyProtection="1">
      <alignment vertical="center"/>
      <protection locked="0"/>
    </xf>
    <xf numFmtId="1" fontId="34" fillId="3" borderId="10" xfId="4" applyNumberFormat="1" applyFont="1" applyFill="1" applyBorder="1" applyAlignment="1" applyProtection="1">
      <alignment horizontal="center" vertical="center"/>
      <protection locked="0"/>
    </xf>
    <xf numFmtId="0" fontId="22" fillId="3" borderId="10" xfId="1" applyFont="1" applyFill="1" applyBorder="1" applyAlignment="1" applyProtection="1">
      <alignment horizontal="center" vertical="center"/>
    </xf>
    <xf numFmtId="9" fontId="34" fillId="3" borderId="47" xfId="4" applyFont="1" applyFill="1" applyBorder="1" applyAlignment="1" applyProtection="1">
      <alignment vertical="center"/>
      <protection locked="0"/>
    </xf>
    <xf numFmtId="1" fontId="34" fillId="3" borderId="47" xfId="4" applyNumberFormat="1" applyFont="1" applyFill="1" applyBorder="1" applyAlignment="1" applyProtection="1">
      <alignment horizontal="center" vertical="center"/>
      <protection locked="0"/>
    </xf>
    <xf numFmtId="0" fontId="22" fillId="3" borderId="47" xfId="1" applyFont="1" applyFill="1" applyBorder="1" applyAlignment="1" applyProtection="1">
      <alignment horizontal="center" vertical="center"/>
    </xf>
    <xf numFmtId="0" fontId="15" fillId="0" borderId="27" xfId="1" applyFont="1" applyFill="1" applyBorder="1" applyAlignment="1" applyProtection="1">
      <alignment horizontal="center"/>
      <protection locked="0"/>
    </xf>
    <xf numFmtId="0" fontId="20" fillId="3" borderId="37" xfId="1" applyFont="1" applyFill="1" applyBorder="1" applyAlignment="1">
      <alignment vertical="center"/>
    </xf>
    <xf numFmtId="1" fontId="20" fillId="3" borderId="38" xfId="1" applyNumberFormat="1" applyFont="1" applyFill="1" applyBorder="1" applyAlignment="1">
      <alignment horizontal="center" vertical="center"/>
    </xf>
    <xf numFmtId="0" fontId="15" fillId="0" borderId="46" xfId="1" applyFont="1" applyFill="1" applyBorder="1" applyAlignment="1" applyProtection="1">
      <alignment horizontal="center"/>
      <protection locked="0"/>
    </xf>
    <xf numFmtId="0" fontId="20" fillId="3" borderId="10" xfId="1" applyFont="1" applyFill="1" applyBorder="1" applyAlignment="1">
      <alignment vertical="center"/>
    </xf>
    <xf numFmtId="1" fontId="20" fillId="3" borderId="10" xfId="1" applyNumberFormat="1" applyFont="1" applyFill="1" applyBorder="1" applyAlignment="1">
      <alignment horizontal="center" vertical="center"/>
    </xf>
    <xf numFmtId="0" fontId="15" fillId="0" borderId="10" xfId="1" applyFont="1" applyFill="1" applyBorder="1" applyAlignment="1" applyProtection="1">
      <alignment horizontal="center"/>
      <protection locked="0"/>
    </xf>
    <xf numFmtId="0" fontId="20" fillId="3" borderId="47" xfId="1" applyFont="1" applyFill="1" applyBorder="1" applyAlignment="1">
      <alignment vertical="center"/>
    </xf>
    <xf numFmtId="1" fontId="20" fillId="3" borderId="47" xfId="1" applyNumberFormat="1" applyFont="1" applyFill="1" applyBorder="1" applyAlignment="1">
      <alignment horizontal="center" vertical="center"/>
    </xf>
    <xf numFmtId="0" fontId="15" fillId="0" borderId="47" xfId="1" applyFont="1" applyFill="1" applyBorder="1" applyAlignment="1" applyProtection="1">
      <alignment horizontal="center"/>
      <protection locked="0"/>
    </xf>
    <xf numFmtId="10" fontId="15" fillId="0" borderId="20" xfId="18" applyNumberFormat="1" applyFont="1" applyFill="1" applyBorder="1" applyAlignment="1">
      <alignment horizontal="center" vertical="center"/>
    </xf>
  </cellXfs>
  <cellStyles count="26">
    <cellStyle name="Moneda 2" xfId="24"/>
    <cellStyle name="Normal" xfId="0" builtinId="0"/>
    <cellStyle name="Normal 2" xfId="1"/>
    <cellStyle name="Normal 2 2" xfId="6"/>
    <cellStyle name="Normal 2 3" xfId="7"/>
    <cellStyle name="Normal 2 4" xfId="8"/>
    <cellStyle name="Normal 2 4 2" xfId="9"/>
    <cellStyle name="Normal 3" xfId="3"/>
    <cellStyle name="Normal 3 2" xfId="10"/>
    <cellStyle name="Normal 3 2 2" xfId="11"/>
    <cellStyle name="Normal 3 2 2 2" xfId="12"/>
    <cellStyle name="Normal 3 3" xfId="13"/>
    <cellStyle name="Normal 3 4" xfId="25"/>
    <cellStyle name="Normal 4" xfId="2"/>
    <cellStyle name="Normal 4 2" xfId="14"/>
    <cellStyle name="Normal 4 2 2" xfId="15"/>
    <cellStyle name="Normal 4 3" xfId="16"/>
    <cellStyle name="Normal 5" xfId="5"/>
    <cellStyle name="Normal 5 2" xfId="17"/>
    <cellStyle name="Normal 5 3" xfId="19"/>
    <cellStyle name="Normal 5 3 2" xfId="20"/>
    <cellStyle name="Normal 5 3 3" xfId="21"/>
    <cellStyle name="Normal 5 3 4" xfId="22"/>
    <cellStyle name="Normal 6" xfId="23"/>
    <cellStyle name="Porcentaje" xfId="18" builtinId="5"/>
    <cellStyle name="Porcentaje 2" xfId="4"/>
  </cellStyles>
  <dxfs count="0"/>
  <tableStyles count="0" defaultTableStyle="TableStyleMedium9" defaultPivotStyle="PivotStyleLight16"/>
  <colors>
    <mruColors>
      <color rgb="FFFF0000"/>
      <color rgb="FF2F75B5"/>
      <color rgb="FF0070C0"/>
      <color rgb="FF000000"/>
      <color rgb="FF9BC2E6"/>
      <color rgb="FF8DB4E2"/>
      <color rgb="FFF24C58"/>
      <color rgb="FFFFCC99"/>
      <color rgb="FFFF9999"/>
      <color rgb="FF948B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 b="1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r>
              <a:rPr lang="es-ES" sz="1000"/>
              <a:t>HOMICIDIOS A NIVEL NACIONAL, </a:t>
            </a:r>
          </a:p>
          <a:p>
            <a:pPr>
              <a:defRPr lang="en-US" sz="1000" b="1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r>
              <a:rPr lang="es-ES" sz="1000"/>
              <a:t>SEGÚN SEXO DE LA VICTIMA</a:t>
            </a:r>
          </a:p>
        </c:rich>
      </c:tx>
      <c:layout>
        <c:manualLayout>
          <c:xMode val="edge"/>
          <c:yMode val="edge"/>
          <c:x val="0.33941363920319639"/>
          <c:y val="6.05290141841078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315340897348462"/>
          <c:y val="0.19779255572328069"/>
          <c:w val="0.47163383646809598"/>
          <c:h val="0.57708042592233832"/>
        </c:manualLayout>
      </c:layout>
      <c:pieChart>
        <c:varyColors val="1"/>
        <c:ser>
          <c:idx val="0"/>
          <c:order val="0"/>
          <c:tx>
            <c:strRef>
              <c:f>SEXO!$C$14:$C$15</c:f>
              <c:strCache>
                <c:ptCount val="2"/>
                <c:pt idx="0">
                  <c:v>Masculino</c:v>
                </c:pt>
                <c:pt idx="1">
                  <c:v>Femenino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"/>
          <c:dPt>
            <c:idx val="0"/>
            <c:bubble3D val="0"/>
            <c:spPr>
              <a:solidFill>
                <a:schemeClr val="tx2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703-46B3-9370-0498421C26CE}"/>
              </c:ext>
            </c:extLst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703-46B3-9370-0498421C26CE}"/>
              </c:ext>
            </c:extLst>
          </c:dPt>
          <c:dLbls>
            <c:dLbl>
              <c:idx val="0"/>
              <c:layout>
                <c:manualLayout>
                  <c:x val="1.5036766073532147E-2"/>
                  <c:y val="6.58458107244366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703-46B3-9370-0498421C26CE}"/>
                </c:ext>
              </c:extLst>
            </c:dLbl>
            <c:dLbl>
              <c:idx val="1"/>
              <c:layout>
                <c:manualLayout>
                  <c:x val="-0.17360824215154924"/>
                  <c:y val="-1.12517337771803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703-46B3-9370-0498421C26CE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D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SEXO!$C$14:$C$15</c:f>
              <c:strCache>
                <c:ptCount val="2"/>
                <c:pt idx="0">
                  <c:v>Masculino</c:v>
                </c:pt>
                <c:pt idx="1">
                  <c:v>Femenino</c:v>
                </c:pt>
              </c:strCache>
            </c:strRef>
          </c:cat>
          <c:val>
            <c:numRef>
              <c:f>SEXO!$D$14:$D$15</c:f>
              <c:numCache>
                <c:formatCode>General</c:formatCode>
                <c:ptCount val="2"/>
                <c:pt idx="0">
                  <c:v>493</c:v>
                </c:pt>
                <c:pt idx="1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03-46B3-9370-0498421C26C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Gill Sans MT" panose="020B0502020104020203" pitchFamily="34" charset="0"/>
              </a:defRPr>
            </a:pPr>
            <a:r>
              <a:rPr lang="es-ES" sz="1200">
                <a:latin typeface="Gill Sans MT" panose="020B0502020104020203" pitchFamily="34" charset="0"/>
              </a:rPr>
              <a:t>HOMICIDIOS SEGÚN DÍA DE LA </a:t>
            </a:r>
          </a:p>
          <a:p>
            <a:pPr>
              <a:defRPr sz="1200">
                <a:latin typeface="Gill Sans MT" panose="020B0502020104020203" pitchFamily="34" charset="0"/>
              </a:defRPr>
            </a:pPr>
            <a:r>
              <a:rPr lang="es-ES" sz="1200">
                <a:latin typeface="Gill Sans MT" panose="020B0502020104020203" pitchFamily="34" charset="0"/>
              </a:rPr>
              <a:t>SEMANA</a:t>
            </a:r>
          </a:p>
        </c:rich>
      </c:tx>
      <c:layout>
        <c:manualLayout>
          <c:xMode val="edge"/>
          <c:yMode val="edge"/>
          <c:x val="0.31469069491536411"/>
          <c:y val="2.82927990821616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1926365811123569"/>
          <c:y val="0.1940034485700155"/>
          <c:w val="0.40037327686884011"/>
          <c:h val="0.5408012690532634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6.698387301620555E-2"/>
                  <c:y val="-2.05029882591902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0CE-4368-BBEB-7287D3E28F60}"/>
                </c:ext>
              </c:extLst>
            </c:dLbl>
            <c:dLbl>
              <c:idx val="1"/>
              <c:layout>
                <c:manualLayout>
                  <c:x val="4.5887195830986008E-2"/>
                  <c:y val="-6.340843501273317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0CE-4368-BBEB-7287D3E28F60}"/>
                </c:ext>
              </c:extLst>
            </c:dLbl>
            <c:dLbl>
              <c:idx val="2"/>
              <c:layout>
                <c:manualLayout>
                  <c:x val="0.15753480459495672"/>
                  <c:y val="4.26259061817741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0CE-4368-BBEB-7287D3E28F60}"/>
                </c:ext>
              </c:extLst>
            </c:dLbl>
            <c:dLbl>
              <c:idx val="3"/>
              <c:layout>
                <c:manualLayout>
                  <c:x val="-1.6288148103528806E-2"/>
                  <c:y val="2.17649720895812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0CE-4368-BBEB-7287D3E28F60}"/>
                </c:ext>
              </c:extLst>
            </c:dLbl>
            <c:dLbl>
              <c:idx val="4"/>
              <c:layout>
                <c:manualLayout>
                  <c:x val="-0.10951939973452508"/>
                  <c:y val="7.68175050964444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0CE-4368-BBEB-7287D3E28F60}"/>
                </c:ext>
              </c:extLst>
            </c:dLbl>
            <c:dLbl>
              <c:idx val="5"/>
              <c:layout>
                <c:manualLayout>
                  <c:x val="-8.9298808721211903E-2"/>
                  <c:y val="-6.727442959285599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0CE-4368-BBEB-7287D3E28F60}"/>
                </c:ext>
              </c:extLst>
            </c:dLbl>
            <c:dLbl>
              <c:idx val="6"/>
              <c:layout>
                <c:manualLayout>
                  <c:x val="-0.11195206291055594"/>
                  <c:y val="-4.03235374197549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0CE-4368-BBEB-7287D3E28F60}"/>
                </c:ext>
              </c:extLst>
            </c:dLbl>
            <c:dLbl>
              <c:idx val="7"/>
              <c:layout>
                <c:manualLayout>
                  <c:x val="-0.11787883427058717"/>
                  <c:y val="-5.10554568251842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0CE-4368-BBEB-7287D3E28F60}"/>
                </c:ext>
              </c:extLst>
            </c:dLbl>
            <c:dLbl>
              <c:idx val="8"/>
              <c:layout>
                <c:manualLayout>
                  <c:x val="-0.15379762545693468"/>
                  <c:y val="-8.89752403956746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0CE-4368-BBEB-7287D3E28F60}"/>
                </c:ext>
              </c:extLst>
            </c:dLbl>
            <c:dLbl>
              <c:idx val="9"/>
              <c:layout>
                <c:manualLayout>
                  <c:x val="-4.7460515490175284E-2"/>
                  <c:y val="-6.4438733058789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0CE-4368-BBEB-7287D3E28F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1">
                    <a:latin typeface="Gill Sans MT" pitchFamily="34" charset="0"/>
                  </a:defRPr>
                </a:pPr>
                <a:endParaRPr lang="es-D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DIAS!$D$12:$J$12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DIAS!$D$26:$J$26</c:f>
              <c:numCache>
                <c:formatCode>General</c:formatCode>
                <c:ptCount val="7"/>
                <c:pt idx="0">
                  <c:v>126</c:v>
                </c:pt>
                <c:pt idx="1">
                  <c:v>46</c:v>
                </c:pt>
                <c:pt idx="2">
                  <c:v>58</c:v>
                </c:pt>
                <c:pt idx="3">
                  <c:v>47</c:v>
                </c:pt>
                <c:pt idx="4">
                  <c:v>70</c:v>
                </c:pt>
                <c:pt idx="5">
                  <c:v>86</c:v>
                </c:pt>
                <c:pt idx="6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0CE-4368-BBEB-7287D3E28F6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744" l="0.70000000000000062" r="0.70000000000000062" t="0.75000000000000744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Gill Sans MT" panose="020B0502020104020203" pitchFamily="34" charset="0"/>
              </a:defRPr>
            </a:pPr>
            <a:r>
              <a:rPr lang="es-ES" sz="1200">
                <a:latin typeface="Gill Sans MT" panose="020B0502020104020203" pitchFamily="34" charset="0"/>
              </a:rPr>
              <a:t>HOMICIDIOS SEGÚN HORA DE COMISIÓN</a:t>
            </a:r>
          </a:p>
        </c:rich>
      </c:tx>
      <c:layout>
        <c:manualLayout>
          <c:xMode val="edge"/>
          <c:yMode val="edge"/>
          <c:x val="0.21723109099433172"/>
          <c:y val="0.1112299736838264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1463995236583"/>
          <c:y val="0.40420555538775094"/>
          <c:w val="0.47325565559248212"/>
          <c:h val="0.63771198056104617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4.6323248182098521E-2"/>
                  <c:y val="-6.43354094560975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668356344662208"/>
                      <c:h val="0.11973003612518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F0A6-49D7-8A96-2B3BC7A8B410}"/>
                </c:ext>
              </c:extLst>
            </c:dLbl>
            <c:dLbl>
              <c:idx val="1"/>
              <c:layout>
                <c:manualLayout>
                  <c:x val="-1.302379231556273E-2"/>
                  <c:y val="0.127296558085656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0A6-49D7-8A96-2B3BC7A8B410}"/>
                </c:ext>
              </c:extLst>
            </c:dLbl>
            <c:dLbl>
              <c:idx val="2"/>
              <c:layout>
                <c:manualLayout>
                  <c:x val="-0.12585297309685245"/>
                  <c:y val="-6.82091105080818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0A6-49D7-8A96-2B3BC7A8B410}"/>
                </c:ext>
              </c:extLst>
            </c:dLbl>
            <c:dLbl>
              <c:idx val="3"/>
              <c:layout>
                <c:manualLayout>
                  <c:x val="5.9993971822046091E-2"/>
                  <c:y val="8.80922830710943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A6-49D7-8A96-2B3BC7A8B410}"/>
                </c:ext>
              </c:extLst>
            </c:dLbl>
            <c:dLbl>
              <c:idx val="4"/>
              <c:layout>
                <c:manualLayout>
                  <c:x val="-0.10951939973452508"/>
                  <c:y val="7.68175050964444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0A6-49D7-8A96-2B3BC7A8B410}"/>
                </c:ext>
              </c:extLst>
            </c:dLbl>
            <c:dLbl>
              <c:idx val="5"/>
              <c:layout>
                <c:manualLayout>
                  <c:x val="-8.9298808721211903E-2"/>
                  <c:y val="-6.727442959285599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0A6-49D7-8A96-2B3BC7A8B410}"/>
                </c:ext>
              </c:extLst>
            </c:dLbl>
            <c:dLbl>
              <c:idx val="6"/>
              <c:layout>
                <c:manualLayout>
                  <c:x val="-9.1166536391975972E-2"/>
                  <c:y val="-0.111321138156062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0A6-49D7-8A96-2B3BC7A8B410}"/>
                </c:ext>
              </c:extLst>
            </c:dLbl>
            <c:dLbl>
              <c:idx val="7"/>
              <c:layout>
                <c:manualLayout>
                  <c:x val="-0.11787883427058717"/>
                  <c:y val="-5.10554568251842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0A6-49D7-8A96-2B3BC7A8B410}"/>
                </c:ext>
              </c:extLst>
            </c:dLbl>
            <c:dLbl>
              <c:idx val="8"/>
              <c:layout>
                <c:manualLayout>
                  <c:x val="-0.15379762545693468"/>
                  <c:y val="-8.89752403956746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0A6-49D7-8A96-2B3BC7A8B410}"/>
                </c:ext>
              </c:extLst>
            </c:dLbl>
            <c:dLbl>
              <c:idx val="9"/>
              <c:layout>
                <c:manualLayout>
                  <c:x val="-4.7460515490175284E-2"/>
                  <c:y val="-6.4438733058789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0A6-49D7-8A96-2B3BC7A8B4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1">
                    <a:latin typeface="Gill Sans MT" pitchFamily="34" charset="0"/>
                  </a:defRPr>
                </a:pPr>
                <a:endParaRPr lang="es-D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HORARD!$E$11:$G$11</c:f>
              <c:strCache>
                <c:ptCount val="3"/>
                <c:pt idx="0">
                  <c:v>6:00am - 5:59pm</c:v>
                </c:pt>
                <c:pt idx="1">
                  <c:v>6:00pm - 5:59am</c:v>
                </c:pt>
                <c:pt idx="2">
                  <c:v>Desconocida</c:v>
                </c:pt>
              </c:strCache>
            </c:strRef>
          </c:cat>
          <c:val>
            <c:numRef>
              <c:f>HORARD!$E$25:$G$25</c:f>
              <c:numCache>
                <c:formatCode>General</c:formatCode>
                <c:ptCount val="3"/>
                <c:pt idx="0">
                  <c:v>185</c:v>
                </c:pt>
                <c:pt idx="1">
                  <c:v>361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0A6-49D7-8A96-2B3BC7A8B41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744" l="0.70000000000000062" r="0.70000000000000062" t="0.75000000000000744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HOMICIDIOS POR TIPO DE ARMAS A NIVEL NACIONAL</a:t>
            </a:r>
          </a:p>
        </c:rich>
      </c:tx>
      <c:layout>
        <c:manualLayout>
          <c:xMode val="edge"/>
          <c:yMode val="edge"/>
          <c:x val="0.22564082785032905"/>
          <c:y val="7.11274930204550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459901620435511"/>
          <c:y val="0.24963272489137861"/>
          <c:w val="0.47802891488046417"/>
          <c:h val="0.55041168727142165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5.7805293873868464E-2"/>
                  <c:y val="0.1146971565861872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A39-4CF9-9ADA-B76859C73E63}"/>
                </c:ext>
              </c:extLst>
            </c:dLbl>
            <c:dLbl>
              <c:idx val="1"/>
              <c:layout>
                <c:manualLayout>
                  <c:x val="-6.2813883698862275E-2"/>
                  <c:y val="7.55337702315703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A39-4CF9-9ADA-B76859C73E63}"/>
                </c:ext>
              </c:extLst>
            </c:dLbl>
            <c:dLbl>
              <c:idx val="2"/>
              <c:layout>
                <c:manualLayout>
                  <c:x val="-0.20631104743012624"/>
                  <c:y val="-1.904495628155491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A39-4CF9-9ADA-B76859C73E63}"/>
                </c:ext>
              </c:extLst>
            </c:dLbl>
            <c:dLbl>
              <c:idx val="3"/>
              <c:layout>
                <c:manualLayout>
                  <c:x val="5.9993971822046091E-2"/>
                  <c:y val="8.80922830710943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A39-4CF9-9ADA-B76859C73E63}"/>
                </c:ext>
              </c:extLst>
            </c:dLbl>
            <c:dLbl>
              <c:idx val="4"/>
              <c:layout>
                <c:manualLayout>
                  <c:x val="-0.10951939973452508"/>
                  <c:y val="7.68175050964444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A39-4CF9-9ADA-B76859C73E63}"/>
                </c:ext>
              </c:extLst>
            </c:dLbl>
            <c:dLbl>
              <c:idx val="5"/>
              <c:layout>
                <c:manualLayout>
                  <c:x val="-8.9298808721211903E-2"/>
                  <c:y val="-6.727442959285599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A39-4CF9-9ADA-B76859C73E63}"/>
                </c:ext>
              </c:extLst>
            </c:dLbl>
            <c:dLbl>
              <c:idx val="6"/>
              <c:layout>
                <c:manualLayout>
                  <c:x val="-9.1166536391975972E-2"/>
                  <c:y val="-0.111321138156062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A39-4CF9-9ADA-B76859C73E63}"/>
                </c:ext>
              </c:extLst>
            </c:dLbl>
            <c:dLbl>
              <c:idx val="7"/>
              <c:layout>
                <c:manualLayout>
                  <c:x val="-0.11787883427058717"/>
                  <c:y val="-5.10554568251842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A39-4CF9-9ADA-B76859C73E63}"/>
                </c:ext>
              </c:extLst>
            </c:dLbl>
            <c:dLbl>
              <c:idx val="8"/>
              <c:layout>
                <c:manualLayout>
                  <c:x val="-0.15379762545693468"/>
                  <c:y val="-8.89752403956746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A39-4CF9-9ADA-B76859C73E63}"/>
                </c:ext>
              </c:extLst>
            </c:dLbl>
            <c:dLbl>
              <c:idx val="9"/>
              <c:layout>
                <c:manualLayout>
                  <c:x val="-4.7460515490175284E-2"/>
                  <c:y val="-6.4438733058789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A39-4CF9-9ADA-B76859C73E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1">
                    <a:latin typeface="Gill Sans MT" pitchFamily="34" charset="0"/>
                  </a:defRPr>
                </a:pPr>
                <a:endParaRPr lang="es-D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ARMASRD!$E$13:$G$13</c:f>
              <c:strCache>
                <c:ptCount val="3"/>
                <c:pt idx="0">
                  <c:v>Armas de fuego</c:v>
                </c:pt>
                <c:pt idx="1">
                  <c:v>Armas blancas</c:v>
                </c:pt>
                <c:pt idx="2">
                  <c:v>Otras</c:v>
                </c:pt>
              </c:strCache>
            </c:strRef>
          </c:cat>
          <c:val>
            <c:numRef>
              <c:f>ARMASRD!$E$27:$G$27</c:f>
              <c:numCache>
                <c:formatCode>General</c:formatCode>
                <c:ptCount val="3"/>
                <c:pt idx="0">
                  <c:v>340</c:v>
                </c:pt>
                <c:pt idx="1">
                  <c:v>143</c:v>
                </c:pt>
                <c:pt idx="2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A39-4CF9-9ADA-B76859C73E6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744" l="0.70000000000000062" r="0.70000000000000062" t="0.75000000000000744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Gill Sans MT" panose="020B0502020104020203" pitchFamily="34" charset="0"/>
              </a:defRPr>
            </a:pPr>
            <a:r>
              <a:rPr lang="es-ES" sz="1200">
                <a:latin typeface="Gill Sans MT" panose="020B0502020104020203" pitchFamily="34" charset="0"/>
              </a:rPr>
              <a:t>HOMICIDIOS SEGÚN EDAD DE LA VICTIMA</a:t>
            </a:r>
          </a:p>
        </c:rich>
      </c:tx>
      <c:layout>
        <c:manualLayout>
          <c:xMode val="edge"/>
          <c:yMode val="edge"/>
          <c:x val="0.34368689353253995"/>
          <c:y val="2.41526499328429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5046417413965064"/>
          <c:y val="0.26230164343229551"/>
          <c:w val="0.40422860560721857"/>
          <c:h val="0.60869232663282358"/>
        </c:manualLayout>
      </c:layout>
      <c:pieChart>
        <c:varyColors val="1"/>
        <c:ser>
          <c:idx val="0"/>
          <c:order val="0"/>
          <c:tx>
            <c:strRef>
              <c:f>EDAD!$E$12:$J$12</c:f>
              <c:strCache>
                <c:ptCount val="6"/>
                <c:pt idx="0">
                  <c:v>0 a 17 años</c:v>
                </c:pt>
                <c:pt idx="1">
                  <c:v>18 a 34 años</c:v>
                </c:pt>
                <c:pt idx="2">
                  <c:v>35 a 51 años</c:v>
                </c:pt>
                <c:pt idx="3">
                  <c:v>52 a 68 años</c:v>
                </c:pt>
                <c:pt idx="4">
                  <c:v>Más de 68</c:v>
                </c:pt>
                <c:pt idx="5">
                  <c:v>Indeterminados</c:v>
                </c:pt>
              </c:strCache>
            </c:strRef>
          </c:tx>
          <c:dLbls>
            <c:dLbl>
              <c:idx val="0"/>
              <c:layout>
                <c:manualLayout>
                  <c:x val="0.10866903254528079"/>
                  <c:y val="2.57080589477213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976139629763819"/>
                      <c:h val="0.102939946156403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C9CF-4AE1-85DC-A5AF5F096211}"/>
                </c:ext>
              </c:extLst>
            </c:dLbl>
            <c:dLbl>
              <c:idx val="1"/>
              <c:layout>
                <c:manualLayout>
                  <c:x val="6.3998829787172598E-2"/>
                  <c:y val="0.1463670588740038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9CF-4AE1-85DC-A5AF5F096211}"/>
                </c:ext>
              </c:extLst>
            </c:dLbl>
            <c:dLbl>
              <c:idx val="2"/>
              <c:layout>
                <c:manualLayout>
                  <c:x val="-0.13869014716610381"/>
                  <c:y val="0.2096753295506954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9CF-4AE1-85DC-A5AF5F096211}"/>
                </c:ext>
              </c:extLst>
            </c:dLbl>
            <c:dLbl>
              <c:idx val="3"/>
              <c:layout>
                <c:manualLayout>
                  <c:x val="-9.0383634579384753E-2"/>
                  <c:y val="8.80921991140476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9CF-4AE1-85DC-A5AF5F096211}"/>
                </c:ext>
              </c:extLst>
            </c:dLbl>
            <c:dLbl>
              <c:idx val="4"/>
              <c:layout>
                <c:manualLayout>
                  <c:x val="-0.13886140486764642"/>
                  <c:y val="-5.94004268874754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9CF-4AE1-85DC-A5AF5F096211}"/>
                </c:ext>
              </c:extLst>
            </c:dLbl>
            <c:dLbl>
              <c:idx val="5"/>
              <c:layout>
                <c:manualLayout>
                  <c:x val="3.0231124751644675E-2"/>
                  <c:y val="-7.19927074983890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9CF-4AE1-85DC-A5AF5F096211}"/>
                </c:ext>
              </c:extLst>
            </c:dLbl>
            <c:dLbl>
              <c:idx val="6"/>
              <c:layout>
                <c:manualLayout>
                  <c:x val="-9.1166536391975972E-2"/>
                  <c:y val="-0.111321138156062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9CF-4AE1-85DC-A5AF5F096211}"/>
                </c:ext>
              </c:extLst>
            </c:dLbl>
            <c:dLbl>
              <c:idx val="7"/>
              <c:layout>
                <c:manualLayout>
                  <c:x val="-0.11787883427058717"/>
                  <c:y val="-5.10554568251842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9CF-4AE1-85DC-A5AF5F096211}"/>
                </c:ext>
              </c:extLst>
            </c:dLbl>
            <c:dLbl>
              <c:idx val="8"/>
              <c:layout>
                <c:manualLayout>
                  <c:x val="-0.15379762545693468"/>
                  <c:y val="-8.89752403956746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9CF-4AE1-85DC-A5AF5F096211}"/>
                </c:ext>
              </c:extLst>
            </c:dLbl>
            <c:dLbl>
              <c:idx val="9"/>
              <c:layout>
                <c:manualLayout>
                  <c:x val="-4.7460515490175284E-2"/>
                  <c:y val="-6.4438733058789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9CF-4AE1-85DC-A5AF5F0962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1">
                    <a:latin typeface="Gill Sans MT" pitchFamily="34" charset="0"/>
                  </a:defRPr>
                </a:pPr>
                <a:endParaRPr lang="es-D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EDAD!$E$12:$J$12</c:f>
              <c:strCache>
                <c:ptCount val="6"/>
                <c:pt idx="0">
                  <c:v>0 a 17 años</c:v>
                </c:pt>
                <c:pt idx="1">
                  <c:v>18 a 34 años</c:v>
                </c:pt>
                <c:pt idx="2">
                  <c:v>35 a 51 años</c:v>
                </c:pt>
                <c:pt idx="3">
                  <c:v>52 a 68 años</c:v>
                </c:pt>
                <c:pt idx="4">
                  <c:v>Más de 68</c:v>
                </c:pt>
                <c:pt idx="5">
                  <c:v>Indeterminados</c:v>
                </c:pt>
              </c:strCache>
            </c:strRef>
          </c:cat>
          <c:val>
            <c:numRef>
              <c:f>EDAD!$E$26:$J$26</c:f>
              <c:numCache>
                <c:formatCode>General</c:formatCode>
                <c:ptCount val="6"/>
                <c:pt idx="0">
                  <c:v>22</c:v>
                </c:pt>
                <c:pt idx="1">
                  <c:v>287</c:v>
                </c:pt>
                <c:pt idx="2">
                  <c:v>142</c:v>
                </c:pt>
                <c:pt idx="3">
                  <c:v>54</c:v>
                </c:pt>
                <c:pt idx="4">
                  <c:v>9</c:v>
                </c:pt>
                <c:pt idx="5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9CF-4AE1-85DC-A5AF5F09621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744" l="0.70000000000000062" r="0.70000000000000062" t="0.75000000000000744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708198</xdr:colOff>
      <xdr:row>0</xdr:row>
      <xdr:rowOff>24848</xdr:rowOff>
    </xdr:from>
    <xdr:to>
      <xdr:col>4</xdr:col>
      <xdr:colOff>640963</xdr:colOff>
      <xdr:row>8</xdr:row>
      <xdr:rowOff>128502</xdr:rowOff>
    </xdr:to>
    <xdr:pic>
      <xdr:nvPicPr>
        <xdr:cNvPr id="2" name="Imagen 1" descr="C:\Users\jonathan.munoz\Desktop\BAUL\Trabajos PGR LAPTOP\logo.jf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524" y="24848"/>
          <a:ext cx="1456765" cy="14288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428211</xdr:colOff>
      <xdr:row>0</xdr:row>
      <xdr:rowOff>95250</xdr:rowOff>
    </xdr:from>
    <xdr:to>
      <xdr:col>7</xdr:col>
      <xdr:colOff>685801</xdr:colOff>
      <xdr:row>5</xdr:row>
      <xdr:rowOff>27752</xdr:rowOff>
    </xdr:to>
    <xdr:pic>
      <xdr:nvPicPr>
        <xdr:cNvPr id="4" name="image2.png" title="Image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66561" y="95250"/>
          <a:ext cx="3000790" cy="742127"/>
        </a:xfrm>
        <a:prstGeom prst="rect">
          <a:avLst/>
        </a:prstGeom>
        <a:noFill/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552451</xdr:colOff>
      <xdr:row>0</xdr:row>
      <xdr:rowOff>0</xdr:rowOff>
    </xdr:from>
    <xdr:to>
      <xdr:col>18</xdr:col>
      <xdr:colOff>981076</xdr:colOff>
      <xdr:row>3</xdr:row>
      <xdr:rowOff>5408</xdr:rowOff>
    </xdr:to>
    <xdr:pic>
      <xdr:nvPicPr>
        <xdr:cNvPr id="5" name="image2.png" title="Image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90926" y="0"/>
          <a:ext cx="2400300" cy="576908"/>
        </a:xfrm>
        <a:prstGeom prst="rect">
          <a:avLst/>
        </a:prstGeom>
        <a:noFill/>
      </xdr:spPr>
    </xdr:pic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1139338</xdr:colOff>
      <xdr:row>1</xdr:row>
      <xdr:rowOff>67409</xdr:rowOff>
    </xdr:from>
    <xdr:to>
      <xdr:col>16</xdr:col>
      <xdr:colOff>225670</xdr:colOff>
      <xdr:row>5</xdr:row>
      <xdr:rowOff>16853</xdr:rowOff>
    </xdr:to>
    <xdr:pic>
      <xdr:nvPicPr>
        <xdr:cNvPr id="3" name="image2.png" title="Image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4415" y="228601"/>
          <a:ext cx="2976928" cy="645502"/>
        </a:xfrm>
        <a:prstGeom prst="rect">
          <a:avLst/>
        </a:prstGeom>
        <a:noFill/>
      </xdr:spPr>
    </xdr:pic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1229590</xdr:colOff>
      <xdr:row>0</xdr:row>
      <xdr:rowOff>43296</xdr:rowOff>
    </xdr:from>
    <xdr:to>
      <xdr:col>15</xdr:col>
      <xdr:colOff>51954</xdr:colOff>
      <xdr:row>3</xdr:row>
      <xdr:rowOff>143605</xdr:rowOff>
    </xdr:to>
    <xdr:pic>
      <xdr:nvPicPr>
        <xdr:cNvPr id="3" name="image2.png" title="Image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92431" y="43296"/>
          <a:ext cx="3437659" cy="593877"/>
        </a:xfrm>
        <a:prstGeom prst="rect">
          <a:avLst/>
        </a:prstGeom>
        <a:noFill/>
      </xdr:spPr>
    </xdr:pic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1028700</xdr:colOff>
      <xdr:row>0</xdr:row>
      <xdr:rowOff>123825</xdr:rowOff>
    </xdr:from>
    <xdr:to>
      <xdr:col>15</xdr:col>
      <xdr:colOff>136068</xdr:colOff>
      <xdr:row>4</xdr:row>
      <xdr:rowOff>152400</xdr:rowOff>
    </xdr:to>
    <xdr:pic>
      <xdr:nvPicPr>
        <xdr:cNvPr id="3" name="image2.png" title="Image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52600" y="123825"/>
          <a:ext cx="3260268" cy="676275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95250</xdr:rowOff>
    </xdr:from>
    <xdr:to>
      <xdr:col>5</xdr:col>
      <xdr:colOff>485775</xdr:colOff>
      <xdr:row>47</xdr:row>
      <xdr:rowOff>28575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564174</xdr:colOff>
      <xdr:row>0</xdr:row>
      <xdr:rowOff>38100</xdr:rowOff>
    </xdr:from>
    <xdr:to>
      <xdr:col>3</xdr:col>
      <xdr:colOff>1937173</xdr:colOff>
      <xdr:row>4</xdr:row>
      <xdr:rowOff>23902</xdr:rowOff>
    </xdr:to>
    <xdr:pic>
      <xdr:nvPicPr>
        <xdr:cNvPr id="6" name="image2.png" title="Image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78649" y="38100"/>
          <a:ext cx="2601724" cy="633502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307416</xdr:colOff>
      <xdr:row>0</xdr:row>
      <xdr:rowOff>55908</xdr:rowOff>
    </xdr:from>
    <xdr:to>
      <xdr:col>13</xdr:col>
      <xdr:colOff>619126</xdr:colOff>
      <xdr:row>3</xdr:row>
      <xdr:rowOff>149223</xdr:rowOff>
    </xdr:to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0" y="55908"/>
          <a:ext cx="0" cy="607665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51289</xdr:colOff>
      <xdr:row>0</xdr:row>
      <xdr:rowOff>59189</xdr:rowOff>
    </xdr:from>
    <xdr:to>
      <xdr:col>17</xdr:col>
      <xdr:colOff>43962</xdr:colOff>
      <xdr:row>3</xdr:row>
      <xdr:rowOff>157251</xdr:rowOff>
    </xdr:to>
    <xdr:pic>
      <xdr:nvPicPr>
        <xdr:cNvPr id="3" name="image2.png" title="Image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27739" y="59189"/>
          <a:ext cx="2659673" cy="612412"/>
        </a:xfrm>
        <a:prstGeom prst="rect">
          <a:avLst/>
        </a:prstGeom>
        <a:noFill/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107016</xdr:colOff>
      <xdr:row>27</xdr:row>
      <xdr:rowOff>63876</xdr:rowOff>
    </xdr:from>
    <xdr:to>
      <xdr:col>12</xdr:col>
      <xdr:colOff>142876</xdr:colOff>
      <xdr:row>49</xdr:row>
      <xdr:rowOff>104775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219075</xdr:colOff>
      <xdr:row>0</xdr:row>
      <xdr:rowOff>9525</xdr:rowOff>
    </xdr:from>
    <xdr:to>
      <xdr:col>10</xdr:col>
      <xdr:colOff>158193</xdr:colOff>
      <xdr:row>4</xdr:row>
      <xdr:rowOff>38100</xdr:rowOff>
    </xdr:to>
    <xdr:pic>
      <xdr:nvPicPr>
        <xdr:cNvPr id="3" name="image2.png" title="Image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029075" y="9525"/>
          <a:ext cx="3749118" cy="790575"/>
        </a:xfrm>
        <a:prstGeom prst="rect">
          <a:avLst/>
        </a:prstGeom>
        <a:noFill/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105799</xdr:colOff>
      <xdr:row>25</xdr:row>
      <xdr:rowOff>25976</xdr:rowOff>
    </xdr:from>
    <xdr:to>
      <xdr:col>10</xdr:col>
      <xdr:colOff>84667</xdr:colOff>
      <xdr:row>54</xdr:row>
      <xdr:rowOff>31750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986173</xdr:colOff>
      <xdr:row>0</xdr:row>
      <xdr:rowOff>0</xdr:rowOff>
    </xdr:from>
    <xdr:to>
      <xdr:col>8</xdr:col>
      <xdr:colOff>52918</xdr:colOff>
      <xdr:row>3</xdr:row>
      <xdr:rowOff>151663</xdr:rowOff>
    </xdr:to>
    <xdr:pic>
      <xdr:nvPicPr>
        <xdr:cNvPr id="3" name="image2.png" title="Image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97423" y="0"/>
          <a:ext cx="2823828" cy="627913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245408</xdr:colOff>
      <xdr:row>27</xdr:row>
      <xdr:rowOff>173130</xdr:rowOff>
    </xdr:from>
    <xdr:to>
      <xdr:col>11</xdr:col>
      <xdr:colOff>66675</xdr:colOff>
      <xdr:row>53</xdr:row>
      <xdr:rowOff>123825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476251</xdr:colOff>
      <xdr:row>0</xdr:row>
      <xdr:rowOff>95250</xdr:rowOff>
    </xdr:from>
    <xdr:to>
      <xdr:col>8</xdr:col>
      <xdr:colOff>133350</xdr:colOff>
      <xdr:row>5</xdr:row>
      <xdr:rowOff>24751</xdr:rowOff>
    </xdr:to>
    <xdr:pic>
      <xdr:nvPicPr>
        <xdr:cNvPr id="5" name="image2.png" title="Image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90726" y="95250"/>
          <a:ext cx="2809874" cy="739126"/>
        </a:xfrm>
        <a:prstGeom prst="rect">
          <a:avLst/>
        </a:prstGeom>
        <a:noFill/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</xdr:rowOff>
    </xdr:from>
    <xdr:to>
      <xdr:col>12</xdr:col>
      <xdr:colOff>375398</xdr:colOff>
      <xdr:row>53</xdr:row>
      <xdr:rowOff>28575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66675</xdr:colOff>
      <xdr:row>0</xdr:row>
      <xdr:rowOff>28575</xdr:rowOff>
    </xdr:from>
    <xdr:to>
      <xdr:col>9</xdr:col>
      <xdr:colOff>742950</xdr:colOff>
      <xdr:row>4</xdr:row>
      <xdr:rowOff>38100</xdr:rowOff>
    </xdr:to>
    <xdr:pic>
      <xdr:nvPicPr>
        <xdr:cNvPr id="5" name="image2.png" title="Image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24100" y="28575"/>
          <a:ext cx="2914650" cy="657225"/>
        </a:xfrm>
        <a:prstGeom prst="rect">
          <a:avLst/>
        </a:prstGeom>
        <a:noFill/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209550</xdr:colOff>
      <xdr:row>0</xdr:row>
      <xdr:rowOff>171450</xdr:rowOff>
    </xdr:from>
    <xdr:to>
      <xdr:col>15</xdr:col>
      <xdr:colOff>647700</xdr:colOff>
      <xdr:row>4</xdr:row>
      <xdr:rowOff>44638</xdr:rowOff>
    </xdr:to>
    <xdr:pic>
      <xdr:nvPicPr>
        <xdr:cNvPr id="3" name="image2.png" title="Image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47900" y="171450"/>
          <a:ext cx="3009900" cy="635188"/>
        </a:xfrm>
        <a:prstGeom prst="rect">
          <a:avLst/>
        </a:prstGeom>
        <a:noFill/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0</xdr:row>
      <xdr:rowOff>66676</xdr:rowOff>
    </xdr:from>
    <xdr:to>
      <xdr:col>6</xdr:col>
      <xdr:colOff>685800</xdr:colOff>
      <xdr:row>5</xdr:row>
      <xdr:rowOff>10167</xdr:rowOff>
    </xdr:to>
    <xdr:pic>
      <xdr:nvPicPr>
        <xdr:cNvPr id="4" name="image2.png" title="Image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24025" y="66676"/>
          <a:ext cx="3124200" cy="753116"/>
        </a:xfrm>
        <a:prstGeom prst="rect">
          <a:avLst/>
        </a:prstGeom>
        <a:noFill/>
      </xdr:spPr>
    </xdr:pic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ugenio.medina/Downloads/enero-abril%202021%20(7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ugenio.medina/Downloads/Per&#237;odo%20enero-diciembre%202020%20(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ugenio.medina/Downloads/enero-marzo%202021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Descripcion"/>
      <sheetName val="SEXO"/>
      <sheetName val="CIRCUNSTANCIAS"/>
      <sheetName val="DIAS"/>
      <sheetName val="HORARD"/>
      <sheetName val="ARMASRD"/>
      <sheetName val="EDAD"/>
      <sheetName val="NACIONALIDAD"/>
      <sheetName val="HOMICIDIO"/>
      <sheetName val=" HOMICIDIO II"/>
      <sheetName val="COMPARATIVO"/>
      <sheetName val="PROVINCIAS"/>
      <sheetName val="SD"/>
      <sheetName val="DN"/>
      <sheetName val="STG"/>
    </sheetNames>
    <sheetDataSet>
      <sheetData sheetId="0"/>
      <sheetData sheetId="1">
        <row r="1">
          <cell r="A1" t="str">
            <v>REPÚBLICA DOMINICANA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Descripcion"/>
      <sheetName val="SEXO"/>
      <sheetName val="CIRCUNSTANCIAS"/>
      <sheetName val="DIAS"/>
      <sheetName val="HORARD"/>
      <sheetName val="ARMASRD"/>
      <sheetName val="EDAD"/>
      <sheetName val="NACIONALIDAD"/>
      <sheetName val="HOMICIDIO"/>
      <sheetName val="HOMICIDIO II"/>
      <sheetName val="COMPARATIVO"/>
      <sheetName val="PROVINCIAS 2015-16"/>
      <sheetName val="SD"/>
      <sheetName val="DN"/>
      <sheetName val="STG"/>
      <sheetName val="45 (2)"/>
    </sheetNames>
    <sheetDataSet>
      <sheetData sheetId="0"/>
      <sheetData sheetId="1">
        <row r="1">
          <cell r="A1" t="str">
            <v>REPÚBLICA DOMINICANA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Descripcion"/>
      <sheetName val="SEXO"/>
      <sheetName val="CIRCUNSTANCIAS"/>
      <sheetName val="DIAS"/>
      <sheetName val="HORARD"/>
      <sheetName val="ARMASRD"/>
      <sheetName val="EDAD"/>
      <sheetName val="NACIONALIDAD"/>
      <sheetName val="HOMICIDIO"/>
      <sheetName val=" HOMICIDIO II"/>
      <sheetName val="COMPARATIVO"/>
      <sheetName val="PROVINCIAS"/>
      <sheetName val="SD"/>
      <sheetName val="DN"/>
      <sheetName val="STG"/>
      <sheetName val="Hoja1"/>
    </sheetNames>
    <sheetDataSet>
      <sheetData sheetId="0"/>
      <sheetData sheetId="1">
        <row r="1">
          <cell r="A1" t="str">
            <v>REPÚBLICA DOMINICANA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45"/>
  <sheetViews>
    <sheetView topLeftCell="A18" zoomScale="115" zoomScaleNormal="115" workbookViewId="0">
      <selection activeCell="J34" sqref="J34"/>
    </sheetView>
  </sheetViews>
  <sheetFormatPr baseColWidth="10" defaultRowHeight="12.75" x14ac:dyDescent="0.2"/>
  <cols>
    <col min="1" max="1" width="10.42578125" style="143" customWidth="1"/>
    <col min="2" max="2" width="10.85546875" style="143" customWidth="1"/>
    <col min="3" max="6" width="11.42578125" style="143"/>
    <col min="7" max="7" width="4.5703125" style="143" customWidth="1"/>
    <col min="8" max="8" width="4.85546875" style="143" customWidth="1"/>
    <col min="9" max="9" width="9.28515625" style="143" customWidth="1"/>
    <col min="10" max="16384" width="11.42578125" style="143"/>
  </cols>
  <sheetData>
    <row r="10" spans="1:10" ht="20.25" x14ac:dyDescent="0.3">
      <c r="A10" s="372" t="s">
        <v>4</v>
      </c>
      <c r="B10" s="372"/>
      <c r="C10" s="372"/>
      <c r="D10" s="372"/>
      <c r="E10" s="372"/>
      <c r="F10" s="372"/>
      <c r="G10" s="372"/>
      <c r="H10" s="372"/>
      <c r="I10" s="372"/>
      <c r="J10" s="142"/>
    </row>
    <row r="11" spans="1:10" ht="22.5" x14ac:dyDescent="0.3">
      <c r="A11" s="373" t="s">
        <v>23</v>
      </c>
      <c r="B11" s="373"/>
      <c r="C11" s="373"/>
      <c r="D11" s="373"/>
      <c r="E11" s="373"/>
      <c r="F11" s="373"/>
      <c r="G11" s="373"/>
      <c r="H11" s="373"/>
      <c r="I11" s="373"/>
      <c r="J11" s="142"/>
    </row>
    <row r="12" spans="1:10" x14ac:dyDescent="0.2">
      <c r="A12" s="142"/>
      <c r="B12" s="142"/>
      <c r="C12" s="142"/>
      <c r="D12" s="142"/>
      <c r="E12" s="142"/>
      <c r="F12" s="142"/>
      <c r="G12" s="142"/>
      <c r="H12" s="142"/>
      <c r="I12" s="142"/>
      <c r="J12" s="142"/>
    </row>
    <row r="13" spans="1:10" x14ac:dyDescent="0.2">
      <c r="A13" s="142"/>
      <c r="B13" s="142"/>
      <c r="C13" s="142"/>
      <c r="D13" s="142"/>
      <c r="E13" s="142"/>
      <c r="F13" s="142"/>
      <c r="G13" s="142"/>
      <c r="H13" s="142"/>
      <c r="I13" s="142"/>
      <c r="J13" s="142"/>
    </row>
    <row r="14" spans="1:10" x14ac:dyDescent="0.2">
      <c r="A14" s="142"/>
      <c r="B14" s="142"/>
      <c r="C14" s="142"/>
      <c r="D14" s="142"/>
      <c r="E14" s="142"/>
      <c r="F14" s="142"/>
      <c r="G14" s="142"/>
      <c r="H14" s="142"/>
      <c r="I14" s="142"/>
      <c r="J14" s="142"/>
    </row>
    <row r="15" spans="1:10" ht="27" x14ac:dyDescent="0.35">
      <c r="A15" s="376"/>
      <c r="B15" s="376"/>
      <c r="C15" s="376"/>
      <c r="D15" s="376"/>
      <c r="E15" s="376"/>
      <c r="F15" s="376"/>
      <c r="G15" s="376"/>
      <c r="H15" s="376"/>
      <c r="I15" s="376"/>
      <c r="J15" s="142"/>
    </row>
    <row r="16" spans="1:10" x14ac:dyDescent="0.2">
      <c r="A16" s="142"/>
      <c r="B16" s="142"/>
      <c r="C16" s="142"/>
      <c r="D16" s="142"/>
      <c r="E16" s="142"/>
      <c r="F16" s="142"/>
      <c r="G16" s="142"/>
      <c r="H16" s="142"/>
      <c r="I16" s="142"/>
      <c r="J16" s="142"/>
    </row>
    <row r="17" spans="1:11" x14ac:dyDescent="0.2">
      <c r="A17" s="142"/>
      <c r="B17" s="142"/>
      <c r="C17" s="142"/>
      <c r="D17" s="142"/>
      <c r="E17" s="142"/>
      <c r="F17" s="142"/>
      <c r="G17" s="142"/>
      <c r="H17" s="142"/>
      <c r="I17" s="142"/>
      <c r="J17" s="142"/>
    </row>
    <row r="18" spans="1:11" x14ac:dyDescent="0.2">
      <c r="A18" s="142"/>
      <c r="B18" s="142"/>
      <c r="C18" s="142"/>
      <c r="D18" s="142"/>
      <c r="E18" s="142"/>
      <c r="F18" s="142"/>
      <c r="G18" s="142"/>
      <c r="H18" s="142"/>
      <c r="I18" s="142"/>
      <c r="J18" s="142"/>
    </row>
    <row r="19" spans="1:11" ht="45" customHeight="1" x14ac:dyDescent="0.3">
      <c r="A19" s="374" t="s">
        <v>157</v>
      </c>
      <c r="B19" s="374"/>
      <c r="C19" s="374"/>
      <c r="D19" s="374"/>
      <c r="E19" s="374"/>
      <c r="F19" s="374"/>
      <c r="G19" s="374"/>
      <c r="H19" s="374"/>
      <c r="I19" s="374"/>
      <c r="J19" s="142"/>
    </row>
    <row r="20" spans="1:11" ht="13.5" customHeight="1" x14ac:dyDescent="0.3">
      <c r="A20" s="144"/>
      <c r="B20" s="144"/>
      <c r="C20" s="144"/>
      <c r="D20" s="144"/>
      <c r="E20" s="144"/>
      <c r="F20" s="144"/>
      <c r="G20" s="144"/>
      <c r="H20" s="144"/>
      <c r="I20" s="144"/>
      <c r="J20" s="142"/>
    </row>
    <row r="21" spans="1:11" ht="17.25" customHeight="1" x14ac:dyDescent="0.3">
      <c r="A21" s="142"/>
      <c r="B21" s="375" t="s">
        <v>306</v>
      </c>
      <c r="C21" s="372"/>
      <c r="D21" s="372"/>
      <c r="E21" s="372"/>
      <c r="F21" s="372"/>
      <c r="G21" s="372"/>
      <c r="H21" s="372"/>
      <c r="I21" s="142"/>
      <c r="J21" s="142"/>
    </row>
    <row r="22" spans="1:11" x14ac:dyDescent="0.2">
      <c r="A22" s="142"/>
      <c r="B22" s="142"/>
      <c r="C22" s="142"/>
      <c r="D22" s="142"/>
      <c r="E22" s="142"/>
      <c r="F22" s="142"/>
      <c r="G22" s="142"/>
      <c r="H22" s="142"/>
      <c r="I22" s="142"/>
      <c r="J22" s="142"/>
    </row>
    <row r="23" spans="1:11" ht="27" x14ac:dyDescent="0.35">
      <c r="A23" s="376" t="s">
        <v>184</v>
      </c>
      <c r="B23" s="376"/>
      <c r="C23" s="376"/>
      <c r="D23" s="376"/>
      <c r="E23" s="376"/>
      <c r="F23" s="376"/>
      <c r="G23" s="376"/>
      <c r="H23" s="376"/>
      <c r="I23" s="376"/>
      <c r="J23" s="181"/>
      <c r="K23" s="181"/>
    </row>
    <row r="24" spans="1:11" x14ac:dyDescent="0.2">
      <c r="A24" s="142"/>
      <c r="B24" s="142"/>
      <c r="C24" s="142"/>
      <c r="D24" s="142"/>
      <c r="E24" s="142"/>
      <c r="F24" s="142"/>
      <c r="G24" s="142"/>
      <c r="H24" s="142"/>
      <c r="I24" s="142"/>
      <c r="J24" s="142"/>
    </row>
    <row r="25" spans="1:11" ht="15" customHeight="1" x14ac:dyDescent="0.2">
      <c r="B25" s="371" t="s">
        <v>263</v>
      </c>
      <c r="C25" s="371"/>
      <c r="D25" s="371"/>
      <c r="E25" s="371"/>
      <c r="F25" s="371"/>
      <c r="G25" s="371"/>
      <c r="H25" s="371"/>
      <c r="I25" s="145"/>
      <c r="J25" s="142"/>
    </row>
    <row r="26" spans="1:11" ht="12.75" customHeight="1" x14ac:dyDescent="0.2">
      <c r="A26" s="145"/>
      <c r="B26" s="371"/>
      <c r="C26" s="371"/>
      <c r="D26" s="371"/>
      <c r="E26" s="371"/>
      <c r="F26" s="371"/>
      <c r="G26" s="371"/>
      <c r="H26" s="371"/>
      <c r="I26" s="145"/>
      <c r="J26" s="142"/>
    </row>
    <row r="27" spans="1:11" ht="12.75" customHeight="1" x14ac:dyDescent="0.2">
      <c r="A27" s="145"/>
      <c r="B27" s="371"/>
      <c r="C27" s="371"/>
      <c r="D27" s="371"/>
      <c r="E27" s="371"/>
      <c r="F27" s="371"/>
      <c r="G27" s="371"/>
      <c r="H27" s="371"/>
      <c r="I27" s="145"/>
      <c r="J27" s="142"/>
    </row>
    <row r="28" spans="1:11" ht="30" customHeight="1" x14ac:dyDescent="0.2">
      <c r="A28" s="145"/>
      <c r="B28" s="371"/>
      <c r="C28" s="371"/>
      <c r="D28" s="371"/>
      <c r="E28" s="371"/>
      <c r="F28" s="371"/>
      <c r="G28" s="371"/>
      <c r="H28" s="371"/>
      <c r="I28" s="145"/>
      <c r="J28" s="142"/>
    </row>
    <row r="29" spans="1:11" x14ac:dyDescent="0.2">
      <c r="A29" s="142"/>
      <c r="B29" s="142"/>
      <c r="C29" s="142"/>
      <c r="D29" s="142"/>
      <c r="E29" s="142"/>
      <c r="F29" s="142"/>
      <c r="G29" s="142"/>
      <c r="H29" s="142"/>
      <c r="I29" s="142"/>
      <c r="J29" s="142"/>
    </row>
    <row r="30" spans="1:11" x14ac:dyDescent="0.2">
      <c r="A30" s="142"/>
      <c r="B30" s="142"/>
      <c r="C30" s="142"/>
      <c r="D30" s="142"/>
      <c r="E30" s="142"/>
      <c r="F30" s="142"/>
      <c r="G30" s="142"/>
      <c r="H30" s="142"/>
      <c r="I30" s="142"/>
      <c r="J30" s="142"/>
    </row>
    <row r="31" spans="1:11" x14ac:dyDescent="0.2">
      <c r="A31" s="142"/>
      <c r="B31" s="142"/>
      <c r="C31" s="142"/>
      <c r="D31" s="142"/>
      <c r="E31" s="142"/>
      <c r="F31" s="142"/>
      <c r="G31" s="142"/>
      <c r="H31" s="142"/>
      <c r="I31" s="142"/>
      <c r="J31" s="142"/>
    </row>
    <row r="32" spans="1:11" x14ac:dyDescent="0.2">
      <c r="A32" s="142"/>
      <c r="B32" s="142"/>
      <c r="C32" s="142"/>
      <c r="D32" s="142"/>
      <c r="E32" s="142"/>
      <c r="F32" s="142"/>
      <c r="G32" s="142"/>
      <c r="H32" s="142"/>
      <c r="I32" s="142"/>
      <c r="J32" s="142"/>
    </row>
    <row r="33" spans="1:10" x14ac:dyDescent="0.2">
      <c r="A33" s="142"/>
      <c r="B33" s="142"/>
      <c r="C33" s="142"/>
      <c r="D33" s="142"/>
      <c r="E33" s="142"/>
      <c r="F33" s="142"/>
      <c r="G33" s="142"/>
      <c r="H33" s="142"/>
      <c r="I33" s="142"/>
      <c r="J33" s="142"/>
    </row>
    <row r="34" spans="1:10" ht="12.75" customHeight="1" x14ac:dyDescent="0.2">
      <c r="A34" s="370" t="s">
        <v>187</v>
      </c>
      <c r="B34" s="370"/>
      <c r="C34" s="370"/>
      <c r="D34" s="370"/>
      <c r="E34" s="370"/>
      <c r="F34" s="370"/>
      <c r="G34" s="370"/>
      <c r="H34" s="370"/>
      <c r="I34" s="370"/>
      <c r="J34" s="142"/>
    </row>
    <row r="35" spans="1:10" ht="41.25" customHeight="1" x14ac:dyDescent="0.2">
      <c r="A35" s="370"/>
      <c r="B35" s="370"/>
      <c r="C35" s="370"/>
      <c r="D35" s="370"/>
      <c r="E35" s="370"/>
      <c r="F35" s="370"/>
      <c r="G35" s="370"/>
      <c r="H35" s="370"/>
      <c r="I35" s="370"/>
      <c r="J35" s="142"/>
    </row>
    <row r="36" spans="1:10" x14ac:dyDescent="0.2">
      <c r="A36" s="142"/>
      <c r="B36" s="142"/>
      <c r="C36" s="142"/>
      <c r="D36" s="142"/>
      <c r="E36" s="142"/>
      <c r="F36" s="142"/>
      <c r="G36" s="142"/>
      <c r="H36" s="142"/>
      <c r="I36" s="142"/>
      <c r="J36" s="142"/>
    </row>
    <row r="37" spans="1:10" x14ac:dyDescent="0.2">
      <c r="A37" s="142"/>
      <c r="B37" s="142"/>
      <c r="C37" s="142"/>
      <c r="D37" s="142"/>
      <c r="E37" s="142"/>
      <c r="F37" s="142"/>
      <c r="G37" s="142"/>
      <c r="H37" s="142"/>
      <c r="I37" s="142"/>
      <c r="J37" s="142"/>
    </row>
    <row r="38" spans="1:10" x14ac:dyDescent="0.2">
      <c r="A38" s="142"/>
      <c r="B38" s="142"/>
      <c r="C38" s="142"/>
      <c r="D38" s="142"/>
      <c r="E38" s="142"/>
      <c r="F38" s="142"/>
      <c r="G38" s="142"/>
      <c r="H38" s="142"/>
      <c r="I38" s="142"/>
      <c r="J38" s="142"/>
    </row>
    <row r="39" spans="1:10" x14ac:dyDescent="0.2">
      <c r="A39" s="142"/>
      <c r="B39" s="142"/>
      <c r="C39" s="142"/>
      <c r="D39" s="142"/>
      <c r="E39" s="142"/>
      <c r="F39" s="142"/>
      <c r="G39" s="142"/>
      <c r="H39" s="142"/>
      <c r="I39" s="142"/>
      <c r="J39" s="142"/>
    </row>
    <row r="40" spans="1:10" x14ac:dyDescent="0.2">
      <c r="A40" s="142"/>
      <c r="B40" s="142"/>
      <c r="C40" s="142"/>
      <c r="D40" s="142"/>
      <c r="E40" s="142"/>
      <c r="F40" s="142"/>
      <c r="G40" s="142"/>
      <c r="H40" s="142"/>
      <c r="I40" s="142"/>
      <c r="J40" s="142"/>
    </row>
    <row r="41" spans="1:10" x14ac:dyDescent="0.2">
      <c r="A41" s="142"/>
      <c r="B41" s="142"/>
      <c r="C41" s="142"/>
      <c r="D41" s="142"/>
      <c r="E41" s="142"/>
      <c r="F41" s="142"/>
      <c r="G41" s="142"/>
      <c r="H41" s="142"/>
      <c r="I41" s="142"/>
      <c r="J41" s="142"/>
    </row>
    <row r="42" spans="1:10" x14ac:dyDescent="0.2">
      <c r="A42" s="142"/>
      <c r="B42" s="142"/>
      <c r="C42" s="142"/>
      <c r="D42" s="142"/>
      <c r="E42" s="142"/>
      <c r="F42" s="142"/>
      <c r="G42" s="142"/>
      <c r="H42" s="142"/>
      <c r="I42" s="142"/>
      <c r="J42" s="142"/>
    </row>
    <row r="43" spans="1:10" x14ac:dyDescent="0.2">
      <c r="A43" s="142"/>
      <c r="B43" s="142"/>
      <c r="C43" s="142"/>
      <c r="D43" s="142"/>
      <c r="E43" s="142"/>
      <c r="F43" s="142"/>
      <c r="G43" s="142"/>
      <c r="H43" s="142"/>
      <c r="I43" s="142"/>
      <c r="J43" s="142"/>
    </row>
    <row r="44" spans="1:10" x14ac:dyDescent="0.2">
      <c r="A44" s="142"/>
      <c r="B44" s="142"/>
      <c r="C44" s="142"/>
      <c r="D44" s="142"/>
      <c r="E44" s="142"/>
      <c r="F44" s="142"/>
      <c r="G44" s="142"/>
      <c r="H44" s="142"/>
      <c r="I44" s="142"/>
      <c r="J44" s="142"/>
    </row>
    <row r="45" spans="1:10" x14ac:dyDescent="0.2">
      <c r="A45" s="142"/>
      <c r="B45" s="142"/>
      <c r="C45" s="142"/>
      <c r="D45" s="142"/>
      <c r="E45" s="142"/>
      <c r="F45" s="142"/>
      <c r="G45" s="142"/>
      <c r="H45" s="142"/>
      <c r="I45" s="142"/>
      <c r="J45" s="142"/>
    </row>
  </sheetData>
  <mergeCells count="8">
    <mergeCell ref="A34:I35"/>
    <mergeCell ref="B25:H28"/>
    <mergeCell ref="A10:I10"/>
    <mergeCell ref="A11:I11"/>
    <mergeCell ref="A19:I19"/>
    <mergeCell ref="B21:H21"/>
    <mergeCell ref="A15:I15"/>
    <mergeCell ref="A23:I23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6:M52"/>
  <sheetViews>
    <sheetView topLeftCell="A4" zoomScaleNormal="100" workbookViewId="0">
      <selection activeCell="L15" sqref="L15"/>
    </sheetView>
  </sheetViews>
  <sheetFormatPr baseColWidth="10" defaultColWidth="11.42578125" defaultRowHeight="12.75" x14ac:dyDescent="0.2"/>
  <cols>
    <col min="1" max="1" width="0.85546875" customWidth="1"/>
    <col min="2" max="2" width="9" customWidth="1"/>
    <col min="3" max="3" width="9.7109375" customWidth="1"/>
    <col min="4" max="4" width="16.42578125" customWidth="1"/>
    <col min="5" max="5" width="14.85546875" customWidth="1"/>
    <col min="6" max="6" width="11.5703125" customWidth="1"/>
    <col min="7" max="7" width="10.7109375" customWidth="1"/>
    <col min="8" max="8" width="16.140625" customWidth="1"/>
    <col min="9" max="9" width="7.5703125" customWidth="1"/>
  </cols>
  <sheetData>
    <row r="6" spans="1:13" s="1" customFormat="1" ht="18.95" customHeight="1" x14ac:dyDescent="0.45">
      <c r="A6" s="431" t="str">
        <f>Descripcion!A1</f>
        <v>REPÚBLICA DOMINICANA</v>
      </c>
      <c r="B6" s="431"/>
      <c r="C6" s="431"/>
      <c r="D6" s="431"/>
      <c r="E6" s="431"/>
      <c r="F6" s="431"/>
      <c r="G6" s="431"/>
      <c r="H6" s="431"/>
      <c r="I6" s="431"/>
      <c r="J6" s="55"/>
      <c r="K6" s="44"/>
    </row>
    <row r="7" spans="1:13" ht="18.95" customHeight="1" x14ac:dyDescent="0.45">
      <c r="A7" s="431" t="s">
        <v>183</v>
      </c>
      <c r="B7" s="431"/>
      <c r="C7" s="431"/>
      <c r="D7" s="431"/>
      <c r="E7" s="431"/>
      <c r="F7" s="431"/>
      <c r="G7" s="431"/>
      <c r="H7" s="431"/>
      <c r="I7" s="431"/>
      <c r="J7" s="56"/>
      <c r="K7" s="43"/>
    </row>
    <row r="8" spans="1:13" ht="18.95" customHeight="1" x14ac:dyDescent="0.45">
      <c r="A8" s="169"/>
      <c r="B8" s="169"/>
      <c r="C8" s="169"/>
      <c r="D8" s="169"/>
      <c r="E8" s="169"/>
      <c r="F8" s="169"/>
      <c r="G8" s="169"/>
      <c r="H8" s="169"/>
      <c r="I8" s="169"/>
      <c r="J8" s="56"/>
      <c r="K8" s="43"/>
    </row>
    <row r="9" spans="1:13" ht="18.95" customHeight="1" x14ac:dyDescent="0.45">
      <c r="A9" s="169"/>
      <c r="B9" s="169"/>
      <c r="C9" s="169"/>
      <c r="D9" s="169"/>
      <c r="E9" s="169"/>
      <c r="F9" s="169"/>
      <c r="G9" s="169"/>
      <c r="H9" s="169"/>
      <c r="I9" s="169"/>
      <c r="J9" s="56"/>
      <c r="K9" s="43"/>
    </row>
    <row r="10" spans="1:13" ht="18.95" customHeight="1" x14ac:dyDescent="0.45">
      <c r="A10" s="169"/>
      <c r="B10" s="169"/>
      <c r="C10" s="169"/>
      <c r="D10" s="169"/>
      <c r="E10" s="169"/>
      <c r="F10" s="169"/>
      <c r="G10" s="169"/>
      <c r="H10" s="169"/>
      <c r="I10" s="169"/>
      <c r="J10" s="56"/>
      <c r="K10" s="43"/>
    </row>
    <row r="11" spans="1:13" ht="12.75" customHeight="1" x14ac:dyDescent="0.4">
      <c r="A11" s="49"/>
      <c r="B11" s="49"/>
      <c r="C11" s="49"/>
      <c r="D11" s="49"/>
      <c r="E11" s="49"/>
      <c r="F11" s="49"/>
      <c r="G11" s="49"/>
      <c r="H11" s="49"/>
      <c r="I11" s="49"/>
      <c r="J11" s="43"/>
      <c r="K11" s="43"/>
    </row>
    <row r="12" spans="1:13" ht="17.25" customHeight="1" thickBot="1" x14ac:dyDescent="0.45">
      <c r="A12" s="441" t="s">
        <v>127</v>
      </c>
      <c r="B12" s="441"/>
      <c r="C12" s="441"/>
      <c r="D12" s="441"/>
      <c r="E12" s="441"/>
      <c r="F12" s="441"/>
      <c r="G12" s="441"/>
      <c r="H12" s="441"/>
      <c r="I12" s="441"/>
      <c r="J12" s="54"/>
      <c r="K12" s="43"/>
    </row>
    <row r="13" spans="1:13" ht="15" x14ac:dyDescent="0.3">
      <c r="A13" s="43"/>
      <c r="B13" s="43"/>
      <c r="C13" s="449" t="s">
        <v>84</v>
      </c>
      <c r="D13" s="451" t="s">
        <v>89</v>
      </c>
      <c r="E13" s="451" t="s">
        <v>86</v>
      </c>
      <c r="F13" s="439" t="s">
        <v>62</v>
      </c>
      <c r="G13" s="440"/>
      <c r="H13" s="453" t="s">
        <v>87</v>
      </c>
      <c r="I13" s="43"/>
      <c r="J13" s="43"/>
      <c r="K13" s="43"/>
    </row>
    <row r="14" spans="1:13" ht="15" x14ac:dyDescent="0.3">
      <c r="A14" s="43"/>
      <c r="B14" s="43"/>
      <c r="C14" s="450"/>
      <c r="D14" s="452"/>
      <c r="E14" s="452"/>
      <c r="F14" s="116" t="s">
        <v>59</v>
      </c>
      <c r="G14" s="117" t="s">
        <v>58</v>
      </c>
      <c r="H14" s="454"/>
      <c r="I14" s="43"/>
      <c r="J14" s="43"/>
      <c r="K14" s="43"/>
    </row>
    <row r="15" spans="1:13" ht="20.25" customHeight="1" x14ac:dyDescent="0.3">
      <c r="A15" s="43"/>
      <c r="B15" s="43"/>
      <c r="C15" s="59" t="s">
        <v>39</v>
      </c>
      <c r="D15" s="60">
        <v>110</v>
      </c>
      <c r="E15" s="60">
        <v>5</v>
      </c>
      <c r="F15" s="108">
        <v>103</v>
      </c>
      <c r="G15" s="108">
        <v>12</v>
      </c>
      <c r="H15" s="70">
        <f>D15+E15</f>
        <v>115</v>
      </c>
      <c r="I15" s="43"/>
      <c r="J15" s="61"/>
      <c r="K15" s="61"/>
      <c r="L15" s="6"/>
      <c r="M15" s="6"/>
    </row>
    <row r="16" spans="1:13" ht="17.100000000000001" customHeight="1" x14ac:dyDescent="0.3">
      <c r="A16" s="43"/>
      <c r="B16" s="43"/>
      <c r="C16" s="59" t="s">
        <v>40</v>
      </c>
      <c r="D16" s="60">
        <v>82</v>
      </c>
      <c r="E16" s="60">
        <v>10</v>
      </c>
      <c r="F16" s="108">
        <v>84</v>
      </c>
      <c r="G16" s="108">
        <v>8</v>
      </c>
      <c r="H16" s="70">
        <f t="shared" ref="H16:H17" si="0">D16+E16</f>
        <v>92</v>
      </c>
      <c r="I16" s="43"/>
      <c r="J16" s="61"/>
      <c r="K16" s="61"/>
      <c r="L16" s="6"/>
      <c r="M16" s="6"/>
    </row>
    <row r="17" spans="1:13" ht="17.100000000000001" customHeight="1" x14ac:dyDescent="0.3">
      <c r="A17" s="43"/>
      <c r="B17" s="43"/>
      <c r="C17" s="59" t="s">
        <v>41</v>
      </c>
      <c r="D17" s="62">
        <v>117</v>
      </c>
      <c r="E17" s="62">
        <v>8</v>
      </c>
      <c r="F17" s="109">
        <v>100</v>
      </c>
      <c r="G17" s="109">
        <v>25</v>
      </c>
      <c r="H17" s="70">
        <f t="shared" si="0"/>
        <v>125</v>
      </c>
      <c r="I17" s="43"/>
      <c r="J17" s="63"/>
      <c r="K17" s="63"/>
      <c r="L17" s="2"/>
      <c r="M17" s="2"/>
    </row>
    <row r="18" spans="1:13" ht="17.100000000000001" hidden="1" customHeight="1" x14ac:dyDescent="0.3">
      <c r="A18" s="43"/>
      <c r="B18" s="43"/>
      <c r="C18" s="59" t="s">
        <v>42</v>
      </c>
      <c r="D18" s="60"/>
      <c r="E18" s="60"/>
      <c r="F18" s="108"/>
      <c r="G18" s="108"/>
      <c r="H18" s="70">
        <f t="shared" ref="H18:H23" si="1">D18+E18</f>
        <v>0</v>
      </c>
      <c r="I18" s="43"/>
      <c r="J18" s="64"/>
      <c r="K18" s="64"/>
      <c r="L18" s="3"/>
      <c r="M18" s="3"/>
    </row>
    <row r="19" spans="1:13" ht="17.100000000000001" hidden="1" customHeight="1" x14ac:dyDescent="0.3">
      <c r="A19" s="43"/>
      <c r="B19" s="43"/>
      <c r="C19" s="59" t="s">
        <v>43</v>
      </c>
      <c r="D19" s="62"/>
      <c r="E19" s="62"/>
      <c r="F19" s="109"/>
      <c r="G19" s="109"/>
      <c r="H19" s="70">
        <f t="shared" si="1"/>
        <v>0</v>
      </c>
      <c r="I19" s="43"/>
      <c r="J19" s="43"/>
      <c r="K19" s="43"/>
    </row>
    <row r="20" spans="1:13" ht="17.100000000000001" hidden="1" customHeight="1" x14ac:dyDescent="0.3">
      <c r="A20" s="43"/>
      <c r="B20" s="43"/>
      <c r="C20" s="59" t="s">
        <v>44</v>
      </c>
      <c r="D20" s="60"/>
      <c r="E20" s="60"/>
      <c r="F20" s="108"/>
      <c r="G20" s="108"/>
      <c r="H20" s="70">
        <f t="shared" si="1"/>
        <v>0</v>
      </c>
      <c r="I20" s="43"/>
      <c r="J20" s="43"/>
      <c r="K20" s="43"/>
    </row>
    <row r="21" spans="1:13" ht="17.100000000000001" hidden="1" customHeight="1" x14ac:dyDescent="0.3">
      <c r="A21" s="43"/>
      <c r="B21" s="43"/>
      <c r="C21" s="59" t="s">
        <v>45</v>
      </c>
      <c r="D21" s="62"/>
      <c r="E21" s="62"/>
      <c r="F21" s="109"/>
      <c r="G21" s="109"/>
      <c r="H21" s="70">
        <f t="shared" si="1"/>
        <v>0</v>
      </c>
      <c r="I21" s="43"/>
      <c r="J21" s="43"/>
      <c r="K21" s="43"/>
    </row>
    <row r="22" spans="1:13" ht="17.100000000000001" hidden="1" customHeight="1" x14ac:dyDescent="0.3">
      <c r="A22" s="43"/>
      <c r="B22" s="43"/>
      <c r="C22" s="59" t="s">
        <v>46</v>
      </c>
      <c r="D22" s="62"/>
      <c r="E22" s="62"/>
      <c r="F22" s="109"/>
      <c r="G22" s="109"/>
      <c r="H22" s="70">
        <f t="shared" si="1"/>
        <v>0</v>
      </c>
      <c r="I22" s="43"/>
      <c r="J22" s="43"/>
      <c r="K22" s="43"/>
    </row>
    <row r="23" spans="1:13" ht="17.100000000000001" hidden="1" customHeight="1" x14ac:dyDescent="0.3">
      <c r="A23" s="43"/>
      <c r="B23" s="43"/>
      <c r="C23" s="59" t="s">
        <v>47</v>
      </c>
      <c r="D23" s="62"/>
      <c r="E23" s="62"/>
      <c r="F23" s="109"/>
      <c r="G23" s="109"/>
      <c r="H23" s="70">
        <f t="shared" si="1"/>
        <v>0</v>
      </c>
      <c r="I23" s="43"/>
      <c r="J23" s="43"/>
      <c r="K23" s="43"/>
    </row>
    <row r="24" spans="1:13" ht="17.100000000000001" hidden="1" customHeight="1" x14ac:dyDescent="0.3">
      <c r="A24" s="43"/>
      <c r="B24" s="43"/>
      <c r="C24" s="59" t="s">
        <v>48</v>
      </c>
      <c r="D24" s="60"/>
      <c r="E24" s="60"/>
      <c r="F24" s="108"/>
      <c r="G24" s="108"/>
      <c r="H24" s="70">
        <f t="shared" ref="H24:H26" si="2">SUM(D24:E24)</f>
        <v>0</v>
      </c>
      <c r="I24" s="43"/>
      <c r="J24" s="43"/>
      <c r="K24" s="43"/>
    </row>
    <row r="25" spans="1:13" ht="17.100000000000001" hidden="1" customHeight="1" x14ac:dyDescent="0.3">
      <c r="A25" s="43"/>
      <c r="B25" s="43"/>
      <c r="C25" s="59" t="s">
        <v>49</v>
      </c>
      <c r="D25" s="62"/>
      <c r="E25" s="65"/>
      <c r="F25" s="110"/>
      <c r="G25" s="110"/>
      <c r="H25" s="70">
        <f t="shared" si="2"/>
        <v>0</v>
      </c>
      <c r="I25" s="43"/>
      <c r="J25" s="43"/>
      <c r="K25" s="43"/>
    </row>
    <row r="26" spans="1:13" ht="16.5" hidden="1" customHeight="1" x14ac:dyDescent="0.3">
      <c r="A26" s="43"/>
      <c r="B26" s="43"/>
      <c r="C26" s="73" t="s">
        <v>50</v>
      </c>
      <c r="D26" s="164"/>
      <c r="E26" s="74"/>
      <c r="F26" s="111"/>
      <c r="G26" s="111"/>
      <c r="H26" s="72">
        <f t="shared" si="2"/>
        <v>0</v>
      </c>
      <c r="I26" s="43"/>
      <c r="J26" s="43"/>
      <c r="K26" s="43"/>
    </row>
    <row r="27" spans="1:13" ht="20.100000000000001" customHeight="1" thickBot="1" x14ac:dyDescent="0.35">
      <c r="A27" s="43"/>
      <c r="B27" s="43"/>
      <c r="C27" s="66" t="s">
        <v>57</v>
      </c>
      <c r="D27" s="67">
        <f>SUM(D15:D26)</f>
        <v>309</v>
      </c>
      <c r="E27" s="71">
        <f t="shared" ref="E27:G27" si="3">SUM(E15:E26)</f>
        <v>23</v>
      </c>
      <c r="F27" s="71">
        <f t="shared" si="3"/>
        <v>287</v>
      </c>
      <c r="G27" s="71">
        <f t="shared" si="3"/>
        <v>45</v>
      </c>
      <c r="H27" s="75">
        <f>SUM(D27:E27)</f>
        <v>332</v>
      </c>
      <c r="I27" s="43"/>
      <c r="J27" s="43"/>
      <c r="K27" s="43"/>
    </row>
    <row r="28" spans="1:13" ht="15" x14ac:dyDescent="0.3">
      <c r="A28" s="43"/>
      <c r="B28" s="43"/>
      <c r="C28" s="34" t="s">
        <v>160</v>
      </c>
      <c r="D28" s="46"/>
      <c r="E28" s="46"/>
      <c r="F28" s="46"/>
      <c r="G28" s="46"/>
      <c r="H28" s="44"/>
      <c r="I28" s="44"/>
      <c r="J28" s="44"/>
      <c r="K28" s="43"/>
    </row>
    <row r="29" spans="1:13" ht="15" x14ac:dyDescent="0.3">
      <c r="A29" s="47"/>
      <c r="B29" s="47"/>
      <c r="C29" s="47"/>
      <c r="D29" s="47"/>
      <c r="E29" s="47"/>
      <c r="F29" s="47"/>
      <c r="G29" s="47"/>
      <c r="H29" s="43"/>
      <c r="I29" s="43"/>
      <c r="J29" s="43"/>
      <c r="K29" s="43"/>
    </row>
    <row r="30" spans="1:13" ht="15" x14ac:dyDescent="0.3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</row>
    <row r="31" spans="1:13" ht="15" x14ac:dyDescent="0.3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</row>
    <row r="32" spans="1:13" ht="15" x14ac:dyDescent="0.3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 spans="1:11" ht="15" x14ac:dyDescent="0.3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</row>
    <row r="34" spans="1:11" ht="15" x14ac:dyDescent="0.3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</row>
    <row r="35" spans="1:11" ht="15" x14ac:dyDescent="0.3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</row>
    <row r="36" spans="1:11" ht="15" x14ac:dyDescent="0.3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</row>
    <row r="37" spans="1:11" ht="15" x14ac:dyDescent="0.3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</row>
    <row r="38" spans="1:11" ht="15" x14ac:dyDescent="0.3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</row>
    <row r="39" spans="1:11" ht="15" x14ac:dyDescent="0.3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</row>
    <row r="40" spans="1:11" ht="15" x14ac:dyDescent="0.3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</row>
    <row r="41" spans="1:11" ht="15" x14ac:dyDescent="0.3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</row>
    <row r="42" spans="1:11" ht="15" x14ac:dyDescent="0.3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</row>
    <row r="43" spans="1:11" ht="15" x14ac:dyDescent="0.3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</row>
    <row r="44" spans="1:11" ht="15" x14ac:dyDescent="0.3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</row>
    <row r="45" spans="1:11" ht="15" x14ac:dyDescent="0.3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</row>
    <row r="46" spans="1:11" ht="15" x14ac:dyDescent="0.3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</row>
    <row r="47" spans="1:11" ht="15" x14ac:dyDescent="0.3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</row>
    <row r="48" spans="1:11" ht="15" x14ac:dyDescent="0.3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</row>
    <row r="49" spans="1:11" ht="15" x14ac:dyDescent="0.3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</row>
    <row r="50" spans="1:11" ht="15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</row>
    <row r="52" spans="1:11" ht="14.25" x14ac:dyDescent="0.3">
      <c r="A52" s="4"/>
      <c r="B52" s="4"/>
    </row>
  </sheetData>
  <mergeCells count="8">
    <mergeCell ref="A6:I6"/>
    <mergeCell ref="A7:I7"/>
    <mergeCell ref="A12:I12"/>
    <mergeCell ref="C13:C14"/>
    <mergeCell ref="D13:D14"/>
    <mergeCell ref="E13:E14"/>
    <mergeCell ref="F13:G13"/>
    <mergeCell ref="H13:H14"/>
  </mergeCells>
  <pageMargins left="0.19685039370078741" right="0.19685039370078741" top="0.19685039370078741" bottom="0.19685039370078741" header="0.39370078740157483" footer="0.39370078740157483"/>
  <pageSetup paperSize="9" scale="95" orientation="portrait" r:id="rId1"/>
  <headerFooter alignWithMargins="0"/>
  <ignoredErrors>
    <ignoredError sqref="H24:H26" formulaRange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6:T34"/>
  <sheetViews>
    <sheetView topLeftCell="A7" zoomScaleNormal="100" workbookViewId="0">
      <selection activeCell="G26" sqref="G26"/>
    </sheetView>
  </sheetViews>
  <sheetFormatPr baseColWidth="10" defaultColWidth="11.42578125" defaultRowHeight="12.75" x14ac:dyDescent="0.2"/>
  <cols>
    <col min="1" max="1" width="1.140625" customWidth="1"/>
    <col min="2" max="2" width="8.42578125" customWidth="1"/>
    <col min="3" max="3" width="11.28515625" customWidth="1"/>
    <col min="4" max="4" width="9.7109375" customWidth="1"/>
    <col min="5" max="5" width="9.42578125" customWidth="1"/>
    <col min="6" max="6" width="17" customWidth="1"/>
    <col min="7" max="7" width="14.7109375" customWidth="1"/>
    <col min="8" max="8" width="22.140625" customWidth="1"/>
    <col min="9" max="9" width="8.140625" customWidth="1"/>
    <col min="10" max="10" width="19.7109375" customWidth="1"/>
    <col min="11" max="11" width="1.140625" hidden="1" customWidth="1"/>
    <col min="12" max="12" width="2.28515625" customWidth="1"/>
  </cols>
  <sheetData>
    <row r="6" spans="1:20" s="175" customFormat="1" ht="18.95" customHeight="1" x14ac:dyDescent="0.45">
      <c r="A6" s="431" t="str">
        <f>Descripcion!A1</f>
        <v>REPÚBLICA DOMINICANA</v>
      </c>
      <c r="B6" s="431"/>
      <c r="C6" s="431"/>
      <c r="D6" s="431"/>
      <c r="E6" s="431"/>
      <c r="F6" s="431"/>
      <c r="G6" s="431"/>
      <c r="H6" s="431"/>
      <c r="I6" s="431"/>
      <c r="J6" s="431"/>
      <c r="K6" s="431"/>
    </row>
    <row r="7" spans="1:20" s="175" customFormat="1" ht="18.95" customHeight="1" x14ac:dyDescent="0.45">
      <c r="A7" s="431" t="s">
        <v>183</v>
      </c>
      <c r="B7" s="431"/>
      <c r="C7" s="431"/>
      <c r="D7" s="431"/>
      <c r="E7" s="431"/>
      <c r="F7" s="431"/>
      <c r="G7" s="431"/>
      <c r="H7" s="431"/>
      <c r="I7" s="431"/>
      <c r="J7" s="431"/>
      <c r="K7" s="431"/>
    </row>
    <row r="8" spans="1:20" s="175" customFormat="1" ht="18.95" customHeight="1" x14ac:dyDescent="0.45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</row>
    <row r="9" spans="1:20" s="175" customFormat="1" ht="18.95" customHeight="1" x14ac:dyDescent="0.45">
      <c r="A9" s="169"/>
      <c r="B9" s="169"/>
      <c r="C9" s="169"/>
      <c r="D9" s="169"/>
      <c r="E9" s="169"/>
      <c r="F9" s="169"/>
      <c r="G9" s="169"/>
      <c r="H9" s="169"/>
      <c r="I9" s="169"/>
      <c r="J9" s="169"/>
      <c r="K9" s="169"/>
    </row>
    <row r="10" spans="1:20" ht="18" customHeight="1" x14ac:dyDescent="0.4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1:20" ht="18.75" customHeight="1" thickBot="1" x14ac:dyDescent="0.4">
      <c r="A11" s="43"/>
      <c r="B11" s="455" t="s">
        <v>145</v>
      </c>
      <c r="C11" s="455"/>
      <c r="D11" s="455"/>
      <c r="E11" s="455"/>
      <c r="F11" s="455"/>
      <c r="G11" s="455"/>
      <c r="H11" s="455"/>
      <c r="I11" s="455"/>
      <c r="J11" s="455"/>
      <c r="K11" s="57"/>
    </row>
    <row r="12" spans="1:20" ht="15" x14ac:dyDescent="0.3">
      <c r="A12" s="43"/>
      <c r="B12" s="460" t="s">
        <v>84</v>
      </c>
      <c r="C12" s="456" t="s">
        <v>87</v>
      </c>
      <c r="D12" s="439" t="s">
        <v>62</v>
      </c>
      <c r="E12" s="440"/>
      <c r="F12" s="456" t="s">
        <v>88</v>
      </c>
      <c r="G12" s="456" t="s">
        <v>89</v>
      </c>
      <c r="H12" s="456" t="s">
        <v>90</v>
      </c>
      <c r="I12" s="456" t="s">
        <v>86</v>
      </c>
      <c r="J12" s="458" t="s">
        <v>146</v>
      </c>
      <c r="K12" s="43"/>
    </row>
    <row r="13" spans="1:20" ht="31.5" customHeight="1" x14ac:dyDescent="0.3">
      <c r="A13" s="43"/>
      <c r="B13" s="461"/>
      <c r="C13" s="457"/>
      <c r="D13" s="116" t="s">
        <v>59</v>
      </c>
      <c r="E13" s="117" t="s">
        <v>58</v>
      </c>
      <c r="F13" s="457"/>
      <c r="G13" s="457"/>
      <c r="H13" s="457"/>
      <c r="I13" s="457"/>
      <c r="J13" s="459"/>
      <c r="K13" s="43"/>
    </row>
    <row r="14" spans="1:20" ht="18" customHeight="1" x14ac:dyDescent="0.3">
      <c r="A14" s="43"/>
      <c r="B14" s="76" t="s">
        <v>39</v>
      </c>
      <c r="C14" s="53">
        <v>117</v>
      </c>
      <c r="D14" s="53">
        <v>104</v>
      </c>
      <c r="E14" s="53">
        <v>13</v>
      </c>
      <c r="F14" s="77">
        <f xml:space="preserve"> (100000/10535535)*(C14*12)</f>
        <v>13.326328468369191</v>
      </c>
      <c r="G14" s="53">
        <v>112</v>
      </c>
      <c r="H14" s="77">
        <f xml:space="preserve"> (100000/10535535)*(G14*12)</f>
        <v>12.756827251772217</v>
      </c>
      <c r="I14" s="53">
        <v>5</v>
      </c>
      <c r="J14" s="78">
        <f xml:space="preserve"> (100000/10535535)*(I14*12)</f>
        <v>0.56950121659697395</v>
      </c>
      <c r="K14" s="43"/>
      <c r="L14" s="6"/>
      <c r="M14" s="6"/>
      <c r="N14" s="170"/>
      <c r="O14" s="6"/>
      <c r="P14" s="6"/>
      <c r="Q14" s="6"/>
      <c r="R14" s="6"/>
      <c r="S14" s="6"/>
      <c r="T14" s="6"/>
    </row>
    <row r="15" spans="1:20" ht="18" customHeight="1" x14ac:dyDescent="0.3">
      <c r="A15" s="43"/>
      <c r="B15" s="76" t="s">
        <v>40</v>
      </c>
      <c r="C15" s="53">
        <v>92</v>
      </c>
      <c r="D15" s="53">
        <v>84</v>
      </c>
      <c r="E15" s="53">
        <v>8</v>
      </c>
      <c r="F15" s="77">
        <f t="shared" ref="F15:F25" si="0" xml:space="preserve"> (100000/10535535)*(C15*12)</f>
        <v>10.478822385384321</v>
      </c>
      <c r="G15" s="53">
        <v>82</v>
      </c>
      <c r="H15" s="77">
        <f xml:space="preserve"> (100000/10535535)*(G15*12)</f>
        <v>9.3398199521903731</v>
      </c>
      <c r="I15" s="53">
        <v>10</v>
      </c>
      <c r="J15" s="78">
        <f xml:space="preserve"> (100000/10535535)*(I15*12)</f>
        <v>1.1390024331939479</v>
      </c>
      <c r="K15" s="43"/>
      <c r="L15" s="6"/>
      <c r="M15" s="6"/>
      <c r="N15" s="6"/>
      <c r="O15" s="6"/>
      <c r="P15" s="6"/>
      <c r="Q15" s="6"/>
      <c r="R15" s="6"/>
      <c r="S15" s="6"/>
      <c r="T15" s="6"/>
    </row>
    <row r="16" spans="1:20" ht="18" customHeight="1" x14ac:dyDescent="0.3">
      <c r="A16" s="43"/>
      <c r="B16" s="76" t="s">
        <v>41</v>
      </c>
      <c r="C16" s="53">
        <v>126</v>
      </c>
      <c r="D16" s="53">
        <v>101</v>
      </c>
      <c r="E16" s="53">
        <v>25</v>
      </c>
      <c r="F16" s="77">
        <f t="shared" si="0"/>
        <v>14.351430658243743</v>
      </c>
      <c r="G16" s="53">
        <v>118</v>
      </c>
      <c r="H16" s="77">
        <f xml:space="preserve"> (100000/10535535)*(G16*12)</f>
        <v>13.440228711688585</v>
      </c>
      <c r="I16" s="53">
        <v>8</v>
      </c>
      <c r="J16" s="78">
        <f xml:space="preserve"> (100000/10535535)*(I16*12)</f>
        <v>0.91120194655515829</v>
      </c>
      <c r="K16" s="43"/>
      <c r="L16" s="2"/>
      <c r="M16" s="2"/>
      <c r="N16" s="2"/>
      <c r="O16" s="2"/>
      <c r="P16" s="2"/>
      <c r="Q16" s="2"/>
      <c r="R16" s="2"/>
      <c r="S16" s="2"/>
      <c r="T16" s="2"/>
    </row>
    <row r="17" spans="1:16" ht="18" customHeight="1" x14ac:dyDescent="0.3">
      <c r="A17" s="43"/>
      <c r="B17" s="76" t="s">
        <v>42</v>
      </c>
      <c r="C17" s="53">
        <v>94</v>
      </c>
      <c r="D17" s="53">
        <v>84</v>
      </c>
      <c r="E17" s="53">
        <v>10</v>
      </c>
      <c r="F17" s="77">
        <f t="shared" si="0"/>
        <v>10.706622872023109</v>
      </c>
      <c r="G17" s="53">
        <v>90</v>
      </c>
      <c r="H17" s="77">
        <f xml:space="preserve"> (100000/10535535)*(G17*12)</f>
        <v>10.251021898745531</v>
      </c>
      <c r="I17" s="53">
        <v>4</v>
      </c>
      <c r="J17" s="78">
        <f xml:space="preserve"> (100000/10535535)*(I17*12)</f>
        <v>0.45560097327757915</v>
      </c>
      <c r="K17" s="43"/>
    </row>
    <row r="18" spans="1:16" ht="18" customHeight="1" x14ac:dyDescent="0.3">
      <c r="A18" s="43"/>
      <c r="B18" s="76" t="s">
        <v>43</v>
      </c>
      <c r="C18" s="53">
        <v>125</v>
      </c>
      <c r="D18" s="53">
        <v>120</v>
      </c>
      <c r="E18" s="53">
        <v>5</v>
      </c>
      <c r="F18" s="77">
        <f t="shared" si="0"/>
        <v>14.237530414924349</v>
      </c>
      <c r="G18" s="53">
        <v>120</v>
      </c>
      <c r="H18" s="77">
        <f xml:space="preserve"> (100000/10535535)*(G18*12)</f>
        <v>13.668029198327375</v>
      </c>
      <c r="I18" s="53">
        <v>5</v>
      </c>
      <c r="J18" s="78">
        <f xml:space="preserve"> (100000/10535535)*(I18*12)</f>
        <v>0.56950121659697395</v>
      </c>
      <c r="K18" s="43"/>
    </row>
    <row r="19" spans="1:16" ht="18" hidden="1" customHeight="1" x14ac:dyDescent="0.3">
      <c r="A19" s="43"/>
      <c r="B19" s="76" t="s">
        <v>44</v>
      </c>
      <c r="C19" s="53"/>
      <c r="D19" s="53"/>
      <c r="E19" s="53"/>
      <c r="F19" s="77">
        <f t="shared" si="0"/>
        <v>0</v>
      </c>
      <c r="G19" s="53"/>
      <c r="H19" s="77">
        <f t="shared" ref="H19:H25" si="1" xml:space="preserve"> (100000/10535535)*(G19*1)</f>
        <v>0</v>
      </c>
      <c r="I19" s="53"/>
      <c r="J19" s="78">
        <f t="shared" ref="J19:J25" si="2" xml:space="preserve"> (100000/10535535)*(I19*1)</f>
        <v>0</v>
      </c>
      <c r="K19" s="43"/>
    </row>
    <row r="20" spans="1:16" ht="18" hidden="1" customHeight="1" x14ac:dyDescent="0.3">
      <c r="A20" s="43"/>
      <c r="B20" s="76" t="s">
        <v>45</v>
      </c>
      <c r="C20" s="53"/>
      <c r="D20" s="53"/>
      <c r="E20" s="53"/>
      <c r="F20" s="77">
        <f t="shared" si="0"/>
        <v>0</v>
      </c>
      <c r="G20" s="53"/>
      <c r="H20" s="77">
        <f t="shared" si="1"/>
        <v>0</v>
      </c>
      <c r="I20" s="53"/>
      <c r="J20" s="78">
        <f t="shared" si="2"/>
        <v>0</v>
      </c>
      <c r="K20" s="43"/>
    </row>
    <row r="21" spans="1:16" ht="18" hidden="1" customHeight="1" x14ac:dyDescent="0.3">
      <c r="A21" s="43"/>
      <c r="B21" s="76" t="s">
        <v>46</v>
      </c>
      <c r="C21" s="53"/>
      <c r="D21" s="53"/>
      <c r="E21" s="53"/>
      <c r="F21" s="77">
        <f t="shared" si="0"/>
        <v>0</v>
      </c>
      <c r="G21" s="53"/>
      <c r="H21" s="77">
        <f t="shared" si="1"/>
        <v>0</v>
      </c>
      <c r="I21" s="53"/>
      <c r="J21" s="78">
        <f t="shared" si="2"/>
        <v>0</v>
      </c>
      <c r="K21" s="43"/>
    </row>
    <row r="22" spans="1:16" ht="18" hidden="1" customHeight="1" x14ac:dyDescent="0.3">
      <c r="A22" s="43"/>
      <c r="B22" s="76" t="s">
        <v>47</v>
      </c>
      <c r="C22" s="53"/>
      <c r="D22" s="53"/>
      <c r="E22" s="53"/>
      <c r="F22" s="77">
        <f t="shared" si="0"/>
        <v>0</v>
      </c>
      <c r="G22" s="53"/>
      <c r="H22" s="77">
        <f t="shared" si="1"/>
        <v>0</v>
      </c>
      <c r="I22" s="53"/>
      <c r="J22" s="78">
        <f t="shared" si="2"/>
        <v>0</v>
      </c>
      <c r="K22" s="43"/>
    </row>
    <row r="23" spans="1:16" ht="18" hidden="1" customHeight="1" x14ac:dyDescent="0.3">
      <c r="A23" s="43"/>
      <c r="B23" s="76" t="s">
        <v>48</v>
      </c>
      <c r="C23" s="53"/>
      <c r="D23" s="53"/>
      <c r="E23" s="53"/>
      <c r="F23" s="77">
        <f t="shared" si="0"/>
        <v>0</v>
      </c>
      <c r="G23" s="53"/>
      <c r="H23" s="77">
        <f t="shared" si="1"/>
        <v>0</v>
      </c>
      <c r="I23" s="53"/>
      <c r="J23" s="78">
        <f t="shared" si="2"/>
        <v>0</v>
      </c>
      <c r="K23" s="43"/>
    </row>
    <row r="24" spans="1:16" ht="18" hidden="1" customHeight="1" x14ac:dyDescent="0.3">
      <c r="A24" s="43"/>
      <c r="B24" s="76" t="s">
        <v>49</v>
      </c>
      <c r="C24" s="53"/>
      <c r="D24" s="53"/>
      <c r="E24" s="53"/>
      <c r="F24" s="77">
        <f t="shared" si="0"/>
        <v>0</v>
      </c>
      <c r="G24" s="53"/>
      <c r="H24" s="77">
        <f t="shared" si="1"/>
        <v>0</v>
      </c>
      <c r="I24" s="53"/>
      <c r="J24" s="78">
        <f t="shared" si="2"/>
        <v>0</v>
      </c>
      <c r="K24" s="43"/>
    </row>
    <row r="25" spans="1:16" ht="18" hidden="1" customHeight="1" x14ac:dyDescent="0.3">
      <c r="A25" s="43"/>
      <c r="B25" s="76" t="s">
        <v>50</v>
      </c>
      <c r="C25" s="53"/>
      <c r="D25" s="53"/>
      <c r="E25" s="53"/>
      <c r="F25" s="77">
        <f t="shared" si="0"/>
        <v>0</v>
      </c>
      <c r="G25" s="53"/>
      <c r="H25" s="77">
        <f t="shared" si="1"/>
        <v>0</v>
      </c>
      <c r="I25" s="53"/>
      <c r="J25" s="78">
        <f t="shared" si="2"/>
        <v>0</v>
      </c>
      <c r="K25" s="43"/>
    </row>
    <row r="26" spans="1:16" ht="18" customHeight="1" thickBot="1" x14ac:dyDescent="0.35">
      <c r="A26" s="43"/>
      <c r="B26" s="19" t="s">
        <v>0</v>
      </c>
      <c r="C26" s="20">
        <f>SUM(C14:C25)</f>
        <v>554</v>
      </c>
      <c r="D26" s="20">
        <f t="shared" ref="D26:E26" si="3">SUM(D14:D25)</f>
        <v>493</v>
      </c>
      <c r="E26" s="20">
        <f t="shared" si="3"/>
        <v>61</v>
      </c>
      <c r="F26" s="79">
        <f xml:space="preserve"> (100000/10535535)*(C26/5)*12</f>
        <v>12.620146959788942</v>
      </c>
      <c r="G26" s="20">
        <f>SUM(G14:G25)</f>
        <v>522</v>
      </c>
      <c r="H26" s="79">
        <f xml:space="preserve"> (100000/10535535)*(G26/5)*12</f>
        <v>11.891185402544817</v>
      </c>
      <c r="I26" s="20">
        <f>SUM(I14:I25)</f>
        <v>32</v>
      </c>
      <c r="J26" s="80">
        <f xml:space="preserve"> (100000/10535535)*(I26/5)*12</f>
        <v>0.7289615572441267</v>
      </c>
      <c r="K26" s="43"/>
    </row>
    <row r="27" spans="1:16" ht="15" x14ac:dyDescent="0.3">
      <c r="A27" s="43"/>
      <c r="B27" s="34" t="s">
        <v>161</v>
      </c>
      <c r="C27" s="43"/>
      <c r="D27" s="43"/>
      <c r="E27" s="43"/>
      <c r="F27" s="43"/>
      <c r="G27" s="43"/>
      <c r="H27" s="43"/>
      <c r="I27" s="43"/>
      <c r="J27" s="43"/>
      <c r="K27" s="43"/>
    </row>
    <row r="28" spans="1:16" ht="15" x14ac:dyDescent="0.3">
      <c r="A28" s="43"/>
      <c r="B28" s="47"/>
      <c r="C28" s="47"/>
      <c r="D28" s="47"/>
      <c r="E28" s="47"/>
      <c r="F28" s="47"/>
      <c r="G28" s="47"/>
      <c r="H28" s="47"/>
      <c r="I28" s="43"/>
      <c r="J28" s="43"/>
      <c r="K28" s="43"/>
    </row>
    <row r="29" spans="1:16" ht="15" x14ac:dyDescent="0.3">
      <c r="A29" s="43"/>
      <c r="B29" s="47"/>
      <c r="C29" s="46"/>
      <c r="D29" s="46"/>
      <c r="E29" s="46"/>
      <c r="F29" s="46"/>
      <c r="G29" s="46"/>
      <c r="H29" s="46"/>
      <c r="I29" s="44"/>
      <c r="J29" s="44"/>
      <c r="K29" s="44"/>
      <c r="L29" s="1"/>
      <c r="M29" s="1"/>
      <c r="N29" s="1"/>
      <c r="O29" s="1"/>
      <c r="P29" s="1"/>
    </row>
    <row r="30" spans="1:16" ht="15" x14ac:dyDescent="0.3">
      <c r="A30" s="43"/>
      <c r="B30" s="47"/>
      <c r="C30" s="47"/>
      <c r="D30" s="47"/>
      <c r="E30" s="47"/>
      <c r="F30" s="47"/>
      <c r="G30" s="47"/>
      <c r="H30" s="47"/>
      <c r="I30" s="43"/>
      <c r="J30" s="43"/>
      <c r="K30" s="43"/>
    </row>
    <row r="31" spans="1:16" ht="15" x14ac:dyDescent="0.3">
      <c r="A31" s="43"/>
      <c r="B31" s="47"/>
      <c r="C31" s="47"/>
      <c r="D31" s="47"/>
      <c r="E31" s="47"/>
      <c r="F31" s="47"/>
      <c r="G31" s="47"/>
      <c r="H31" s="47"/>
      <c r="I31" s="43"/>
      <c r="J31" s="43"/>
      <c r="K31" s="43"/>
    </row>
    <row r="32" spans="1:16" ht="15" x14ac:dyDescent="0.3">
      <c r="A32" s="43"/>
      <c r="B32" s="47"/>
      <c r="C32" s="47"/>
      <c r="D32" s="47"/>
      <c r="E32" s="47"/>
      <c r="F32" s="47"/>
      <c r="G32" s="47"/>
      <c r="H32" s="47"/>
      <c r="I32" s="43"/>
      <c r="J32" s="43"/>
      <c r="K32" s="43"/>
    </row>
    <row r="33" spans="1:11" ht="15" x14ac:dyDescent="0.3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</row>
    <row r="34" spans="1:11" ht="15" x14ac:dyDescent="0.3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</row>
  </sheetData>
  <mergeCells count="11">
    <mergeCell ref="A6:K6"/>
    <mergeCell ref="A7:K7"/>
    <mergeCell ref="B11:J11"/>
    <mergeCell ref="H12:H13"/>
    <mergeCell ref="I12:I13"/>
    <mergeCell ref="J12:J13"/>
    <mergeCell ref="B12:B13"/>
    <mergeCell ref="C12:C13"/>
    <mergeCell ref="D12:E12"/>
    <mergeCell ref="F12:F13"/>
    <mergeCell ref="G12:G13"/>
  </mergeCells>
  <pageMargins left="0.19685039370078741" right="0.19685039370078741" top="0.39370078740157483" bottom="0.31496062992125984" header="0.39370078740157483" footer="0.39370078740157483"/>
  <pageSetup paperSize="9" scale="80" orientation="portrait" r:id="rId1"/>
  <headerFooter alignWithMargins="0"/>
  <ignoredErrors>
    <ignoredError sqref="G26 I26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17"/>
  <sheetViews>
    <sheetView topLeftCell="A4" zoomScaleNormal="100" workbookViewId="0">
      <selection activeCell="T16" sqref="T16"/>
    </sheetView>
  </sheetViews>
  <sheetFormatPr baseColWidth="10" defaultColWidth="11.42578125" defaultRowHeight="12.75" x14ac:dyDescent="0.2"/>
  <cols>
    <col min="1" max="1" width="1.42578125" style="7" customWidth="1"/>
    <col min="2" max="2" width="5.5703125" style="7" customWidth="1"/>
    <col min="3" max="3" width="11.140625" style="7" customWidth="1"/>
    <col min="4" max="4" width="6.85546875" style="7" customWidth="1"/>
    <col min="5" max="5" width="7.7109375" style="7" customWidth="1"/>
    <col min="6" max="6" width="7.28515625" style="7" customWidth="1"/>
    <col min="7" max="7" width="5.5703125" style="7" customWidth="1"/>
    <col min="8" max="8" width="5.85546875" style="7" customWidth="1"/>
    <col min="9" max="9" width="6.140625" style="7" hidden="1" customWidth="1"/>
    <col min="10" max="10" width="5.5703125" style="7" hidden="1" customWidth="1"/>
    <col min="11" max="11" width="7.7109375" style="7" hidden="1" customWidth="1"/>
    <col min="12" max="12" width="10.7109375" style="7" hidden="1" customWidth="1"/>
    <col min="13" max="13" width="8.42578125" style="7" hidden="1" customWidth="1"/>
    <col min="14" max="14" width="10" style="7" hidden="1" customWidth="1"/>
    <col min="15" max="15" width="9.85546875" style="7" hidden="1" customWidth="1"/>
    <col min="16" max="18" width="9.85546875" style="7" customWidth="1"/>
    <col min="19" max="19" width="19.140625" style="7" customWidth="1"/>
    <col min="20" max="20" width="11.7109375" style="7" customWidth="1"/>
    <col min="21" max="21" width="13" style="7" customWidth="1"/>
    <col min="22" max="22" width="18.28515625" style="7" customWidth="1"/>
    <col min="23" max="23" width="1" style="7" customWidth="1"/>
    <col min="24" max="16384" width="11.42578125" style="7"/>
  </cols>
  <sheetData>
    <row r="1" spans="1:24" ht="15" x14ac:dyDescent="0.3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4" ht="15" x14ac:dyDescent="0.3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4" ht="15" x14ac:dyDescent="0.3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4" spans="1:24" s="174" customFormat="1" ht="18.95" customHeight="1" x14ac:dyDescent="0.45">
      <c r="B4" s="379" t="str">
        <f>Descripcion!A1</f>
        <v>REPÚBLICA DOMINICANA</v>
      </c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379"/>
    </row>
    <row r="5" spans="1:24" s="174" customFormat="1" ht="18.95" customHeight="1" x14ac:dyDescent="0.45">
      <c r="B5" s="379" t="s">
        <v>183</v>
      </c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84"/>
      <c r="X5" s="84"/>
    </row>
    <row r="6" spans="1:24" s="174" customFormat="1" ht="18.95" customHeight="1" x14ac:dyDescent="0.45"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84"/>
      <c r="X6" s="84"/>
    </row>
    <row r="7" spans="1:24" ht="12.75" customHeight="1" x14ac:dyDescent="0.4">
      <c r="A7" s="33"/>
      <c r="B7" s="33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35"/>
      <c r="T7" s="85"/>
      <c r="U7" s="33"/>
      <c r="V7" s="33"/>
    </row>
    <row r="8" spans="1:24" ht="14.25" customHeight="1" x14ac:dyDescent="0.3">
      <c r="A8" s="33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</row>
    <row r="9" spans="1:24" ht="18.75" customHeight="1" thickBot="1" x14ac:dyDescent="0.35">
      <c r="A9" s="33"/>
      <c r="B9" s="464" t="s">
        <v>127</v>
      </c>
      <c r="C9" s="464"/>
      <c r="D9" s="464"/>
      <c r="E9" s="464"/>
      <c r="F9" s="464"/>
      <c r="G9" s="464"/>
      <c r="H9" s="464"/>
      <c r="I9" s="464"/>
      <c r="J9" s="464"/>
      <c r="K9" s="464"/>
      <c r="L9" s="464"/>
      <c r="M9" s="464"/>
      <c r="N9" s="464"/>
      <c r="O9" s="464"/>
      <c r="P9" s="464"/>
      <c r="Q9" s="464"/>
      <c r="R9" s="464"/>
      <c r="S9" s="464"/>
      <c r="T9" s="464"/>
      <c r="U9" s="464"/>
      <c r="V9" s="464"/>
      <c r="W9" s="87"/>
      <c r="X9" s="87"/>
    </row>
    <row r="10" spans="1:24" ht="15.75" customHeight="1" x14ac:dyDescent="0.3">
      <c r="A10" s="33"/>
      <c r="B10" s="465" t="s">
        <v>128</v>
      </c>
      <c r="C10" s="467" t="s">
        <v>60</v>
      </c>
      <c r="D10" s="467" t="s">
        <v>39</v>
      </c>
      <c r="E10" s="467" t="s">
        <v>40</v>
      </c>
      <c r="F10" s="467" t="s">
        <v>41</v>
      </c>
      <c r="G10" s="462" t="s">
        <v>42</v>
      </c>
      <c r="H10" s="462" t="s">
        <v>43</v>
      </c>
      <c r="I10" s="462" t="s">
        <v>44</v>
      </c>
      <c r="J10" s="462" t="s">
        <v>45</v>
      </c>
      <c r="K10" s="462" t="s">
        <v>46</v>
      </c>
      <c r="L10" s="462" t="s">
        <v>47</v>
      </c>
      <c r="M10" s="462" t="s">
        <v>48</v>
      </c>
      <c r="N10" s="462" t="s">
        <v>49</v>
      </c>
      <c r="O10" s="462" t="s">
        <v>50</v>
      </c>
      <c r="P10" s="470" t="s">
        <v>62</v>
      </c>
      <c r="Q10" s="470"/>
      <c r="R10" s="471" t="s">
        <v>129</v>
      </c>
      <c r="S10" s="471" t="s">
        <v>88</v>
      </c>
      <c r="T10" s="471" t="s">
        <v>130</v>
      </c>
      <c r="U10" s="471" t="s">
        <v>131</v>
      </c>
      <c r="V10" s="473" t="s">
        <v>90</v>
      </c>
    </row>
    <row r="11" spans="1:24" ht="30" customHeight="1" thickBot="1" x14ac:dyDescent="0.35">
      <c r="A11" s="33"/>
      <c r="B11" s="466"/>
      <c r="C11" s="468"/>
      <c r="D11" s="468"/>
      <c r="E11" s="468"/>
      <c r="F11" s="469"/>
      <c r="G11" s="463"/>
      <c r="H11" s="463"/>
      <c r="I11" s="463"/>
      <c r="J11" s="463"/>
      <c r="K11" s="463"/>
      <c r="L11" s="463"/>
      <c r="M11" s="463"/>
      <c r="N11" s="463"/>
      <c r="O11" s="463"/>
      <c r="P11" s="118" t="s">
        <v>59</v>
      </c>
      <c r="Q11" s="118" t="s">
        <v>58</v>
      </c>
      <c r="R11" s="472"/>
      <c r="S11" s="472"/>
      <c r="T11" s="472"/>
      <c r="U11" s="472"/>
      <c r="V11" s="474"/>
    </row>
    <row r="12" spans="1:24" ht="25.5" customHeight="1" x14ac:dyDescent="0.3">
      <c r="A12" s="33"/>
      <c r="B12" s="98">
        <v>2020</v>
      </c>
      <c r="C12" s="99">
        <v>10448499</v>
      </c>
      <c r="D12" s="100">
        <v>100</v>
      </c>
      <c r="E12" s="100">
        <v>89</v>
      </c>
      <c r="F12" s="100">
        <v>82</v>
      </c>
      <c r="G12" s="100">
        <v>77</v>
      </c>
      <c r="H12" s="100">
        <v>93</v>
      </c>
      <c r="I12" s="100"/>
      <c r="J12" s="100"/>
      <c r="K12" s="100"/>
      <c r="L12" s="100"/>
      <c r="M12" s="81"/>
      <c r="N12" s="81"/>
      <c r="O12" s="100"/>
      <c r="P12" s="100">
        <v>389</v>
      </c>
      <c r="Q12" s="100">
        <v>52</v>
      </c>
      <c r="R12" s="101">
        <f>SUM(D12:O12)</f>
        <v>441</v>
      </c>
      <c r="S12" s="102">
        <f xml:space="preserve"> (100000/C12)*(R12/5)*12</f>
        <v>10.129684656140562</v>
      </c>
      <c r="T12" s="171">
        <v>29</v>
      </c>
      <c r="U12" s="550">
        <v>319</v>
      </c>
      <c r="V12" s="103">
        <f xml:space="preserve"> (100000/C12)*(U12/5)*12</f>
        <v>7.3273682660064381</v>
      </c>
    </row>
    <row r="13" spans="1:24" ht="25.5" customHeight="1" thickBot="1" x14ac:dyDescent="0.35">
      <c r="A13" s="33"/>
      <c r="B13" s="202">
        <v>2021</v>
      </c>
      <c r="C13" s="203">
        <v>10535535</v>
      </c>
      <c r="D13" s="104">
        <v>117</v>
      </c>
      <c r="E13" s="104">
        <v>92</v>
      </c>
      <c r="F13" s="104">
        <v>126</v>
      </c>
      <c r="G13" s="104">
        <v>94</v>
      </c>
      <c r="H13" s="104">
        <v>125</v>
      </c>
      <c r="I13" s="104"/>
      <c r="J13" s="104"/>
      <c r="K13" s="104"/>
      <c r="L13" s="104"/>
      <c r="M13" s="104"/>
      <c r="N13" s="104"/>
      <c r="O13" s="104"/>
      <c r="P13" s="104">
        <v>493</v>
      </c>
      <c r="Q13" s="104">
        <v>61</v>
      </c>
      <c r="R13" s="204">
        <f>SUM(D13:O13)</f>
        <v>554</v>
      </c>
      <c r="S13" s="222">
        <f xml:space="preserve"> (100000/C13)*(R13/5)*12</f>
        <v>12.620146959788942</v>
      </c>
      <c r="T13" s="205">
        <v>32</v>
      </c>
      <c r="U13" s="206">
        <v>522</v>
      </c>
      <c r="V13" s="88">
        <f xml:space="preserve"> (100000/C13)*(U13/5)*12</f>
        <v>11.891185402544817</v>
      </c>
    </row>
    <row r="14" spans="1:24" ht="20.25" customHeight="1" x14ac:dyDescent="0.3">
      <c r="A14" s="33"/>
      <c r="B14" s="34" t="s">
        <v>161</v>
      </c>
      <c r="C14" s="89"/>
      <c r="D14" s="90"/>
      <c r="E14" s="90"/>
      <c r="F14" s="90"/>
      <c r="G14" s="90"/>
      <c r="H14" s="90"/>
      <c r="I14" s="90"/>
      <c r="J14" s="91"/>
      <c r="K14" s="91"/>
      <c r="L14" s="91"/>
      <c r="M14" s="89"/>
      <c r="N14" s="89"/>
      <c r="O14" s="89"/>
      <c r="P14" s="89"/>
      <c r="Q14" s="89"/>
      <c r="R14" s="92"/>
      <c r="S14" s="93"/>
      <c r="T14" s="93"/>
      <c r="U14" s="93"/>
      <c r="V14" s="93"/>
    </row>
    <row r="15" spans="1:24" ht="12.95" customHeight="1" x14ac:dyDescent="0.3">
      <c r="A15" s="33"/>
      <c r="B15" s="94"/>
      <c r="C15" s="94"/>
      <c r="D15" s="43"/>
      <c r="E15" s="43"/>
      <c r="F15" s="43"/>
      <c r="G15" s="43"/>
      <c r="H15" s="43"/>
      <c r="I15" s="43"/>
      <c r="J15" s="43"/>
      <c r="K15" s="43"/>
      <c r="L15" s="43"/>
      <c r="M15" s="33"/>
      <c r="N15" s="33"/>
      <c r="O15" s="33"/>
      <c r="P15" s="33"/>
      <c r="Q15" s="33"/>
      <c r="R15" s="33"/>
      <c r="S15" s="33"/>
      <c r="T15" s="33"/>
      <c r="U15" s="95"/>
      <c r="V15" s="96"/>
    </row>
    <row r="16" spans="1:24" ht="12.95" customHeight="1" x14ac:dyDescent="0.2">
      <c r="C16" s="97"/>
      <c r="D16" s="89"/>
      <c r="E16" s="89"/>
      <c r="F16" s="89"/>
      <c r="G16" s="89"/>
      <c r="H16" s="89"/>
      <c r="I16" s="89"/>
    </row>
    <row r="17" spans="2:9" x14ac:dyDescent="0.2">
      <c r="B17" s="97"/>
      <c r="C17" s="97"/>
      <c r="D17" s="97"/>
      <c r="E17" s="97"/>
      <c r="F17" s="97"/>
      <c r="G17" s="97"/>
      <c r="H17" s="97"/>
      <c r="I17" s="97"/>
    </row>
  </sheetData>
  <mergeCells count="23">
    <mergeCell ref="B4:V4"/>
    <mergeCell ref="B5:V5"/>
    <mergeCell ref="B10:B11"/>
    <mergeCell ref="C10:C11"/>
    <mergeCell ref="D10:D11"/>
    <mergeCell ref="E10:E11"/>
    <mergeCell ref="F10:F11"/>
    <mergeCell ref="P10:Q10"/>
    <mergeCell ref="R10:R11"/>
    <mergeCell ref="S10:S11"/>
    <mergeCell ref="T10:T11"/>
    <mergeCell ref="U10:U11"/>
    <mergeCell ref="M10:M11"/>
    <mergeCell ref="N10:N11"/>
    <mergeCell ref="O10:O11"/>
    <mergeCell ref="V10:V11"/>
    <mergeCell ref="G10:G11"/>
    <mergeCell ref="H10:H11"/>
    <mergeCell ref="I10:I11"/>
    <mergeCell ref="B9:V9"/>
    <mergeCell ref="J10:J11"/>
    <mergeCell ref="K10:K11"/>
    <mergeCell ref="L10:L11"/>
  </mergeCells>
  <pageMargins left="0.7" right="0.7" top="0.75" bottom="0.75" header="0.3" footer="0.3"/>
  <pageSetup paperSize="9" scale="90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W40"/>
  <sheetViews>
    <sheetView topLeftCell="A25" zoomScale="115" zoomScaleNormal="115" zoomScaleSheetLayoutView="100" workbookViewId="0">
      <selection activeCell="V34" sqref="V34"/>
    </sheetView>
  </sheetViews>
  <sheetFormatPr baseColWidth="10" defaultRowHeight="12.75" x14ac:dyDescent="0.2"/>
  <cols>
    <col min="1" max="1" width="1.28515625" style="7" customWidth="1"/>
    <col min="2" max="2" width="19.85546875" style="12" customWidth="1"/>
    <col min="3" max="3" width="7.140625" style="12" customWidth="1"/>
    <col min="4" max="4" width="8.28515625" style="12" customWidth="1"/>
    <col min="5" max="5" width="7" style="12" customWidth="1"/>
    <col min="6" max="6" width="5.7109375" style="12" customWidth="1"/>
    <col min="7" max="7" width="5.28515625" style="12" customWidth="1"/>
    <col min="8" max="8" width="5.140625" style="12" hidden="1" customWidth="1"/>
    <col min="9" max="9" width="4.5703125" style="12" hidden="1" customWidth="1"/>
    <col min="10" max="10" width="6.7109375" style="12" hidden="1" customWidth="1"/>
    <col min="11" max="11" width="11" style="12" hidden="1" customWidth="1"/>
    <col min="12" max="12" width="7.5703125" style="12" hidden="1" customWidth="1"/>
    <col min="13" max="13" width="10.140625" style="12" hidden="1" customWidth="1"/>
    <col min="14" max="14" width="9.28515625" style="12" hidden="1" customWidth="1"/>
    <col min="15" max="16" width="10" style="12" customWidth="1"/>
    <col min="17" max="17" width="9" style="12" customWidth="1"/>
    <col min="18" max="18" width="10.7109375" style="12" customWidth="1"/>
    <col min="19" max="19" width="14.42578125" style="12" customWidth="1"/>
    <col min="20" max="20" width="8.140625" style="12" customWidth="1"/>
    <col min="21" max="21" width="14" style="12" bestFit="1" customWidth="1"/>
    <col min="22" max="22" width="22.7109375" style="12" bestFit="1" customWidth="1"/>
    <col min="23" max="23" width="1" style="7" customWidth="1"/>
    <col min="24" max="16384" width="11.42578125" style="7"/>
  </cols>
  <sheetData>
    <row r="1" spans="2:23" ht="18" thickBot="1" x14ac:dyDescent="0.4">
      <c r="B1" s="475" t="s">
        <v>156</v>
      </c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5"/>
      <c r="U1" s="475"/>
      <c r="V1" s="475"/>
    </row>
    <row r="2" spans="2:23" s="11" customFormat="1" ht="13.5" customHeight="1" thickBot="1" x14ac:dyDescent="0.25">
      <c r="B2" s="476" t="s">
        <v>127</v>
      </c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  <c r="V2" s="478"/>
    </row>
    <row r="3" spans="2:23" ht="12.95" customHeight="1" x14ac:dyDescent="0.2">
      <c r="B3" s="479" t="s">
        <v>96</v>
      </c>
      <c r="C3" s="488" t="s">
        <v>39</v>
      </c>
      <c r="D3" s="488" t="s">
        <v>40</v>
      </c>
      <c r="E3" s="491" t="s">
        <v>41</v>
      </c>
      <c r="F3" s="499" t="s">
        <v>42</v>
      </c>
      <c r="G3" s="499" t="s">
        <v>43</v>
      </c>
      <c r="H3" s="499" t="s">
        <v>44</v>
      </c>
      <c r="I3" s="505" t="s">
        <v>45</v>
      </c>
      <c r="J3" s="502" t="s">
        <v>46</v>
      </c>
      <c r="K3" s="502" t="s">
        <v>47</v>
      </c>
      <c r="L3" s="502" t="s">
        <v>48</v>
      </c>
      <c r="M3" s="502" t="s">
        <v>49</v>
      </c>
      <c r="N3" s="502" t="s">
        <v>50</v>
      </c>
      <c r="O3" s="494" t="s">
        <v>62</v>
      </c>
      <c r="P3" s="494"/>
      <c r="Q3" s="496" t="s">
        <v>91</v>
      </c>
      <c r="R3" s="482" t="s">
        <v>60</v>
      </c>
      <c r="S3" s="482" t="s">
        <v>150</v>
      </c>
      <c r="T3" s="482" t="s">
        <v>86</v>
      </c>
      <c r="U3" s="482" t="s">
        <v>97</v>
      </c>
      <c r="V3" s="485" t="s">
        <v>92</v>
      </c>
    </row>
    <row r="4" spans="2:23" ht="8.25" customHeight="1" x14ac:dyDescent="0.2">
      <c r="B4" s="480"/>
      <c r="C4" s="489"/>
      <c r="D4" s="489"/>
      <c r="E4" s="492"/>
      <c r="F4" s="500"/>
      <c r="G4" s="500"/>
      <c r="H4" s="500"/>
      <c r="I4" s="506"/>
      <c r="J4" s="503"/>
      <c r="K4" s="503"/>
      <c r="L4" s="503"/>
      <c r="M4" s="503"/>
      <c r="N4" s="503"/>
      <c r="O4" s="495"/>
      <c r="P4" s="495"/>
      <c r="Q4" s="497"/>
      <c r="R4" s="483"/>
      <c r="S4" s="483"/>
      <c r="T4" s="483"/>
      <c r="U4" s="483"/>
      <c r="V4" s="486"/>
    </row>
    <row r="5" spans="2:23" ht="9.75" customHeight="1" x14ac:dyDescent="0.2">
      <c r="B5" s="480"/>
      <c r="C5" s="489"/>
      <c r="D5" s="489"/>
      <c r="E5" s="492"/>
      <c r="F5" s="500"/>
      <c r="G5" s="500"/>
      <c r="H5" s="500"/>
      <c r="I5" s="506"/>
      <c r="J5" s="503"/>
      <c r="K5" s="503"/>
      <c r="L5" s="503"/>
      <c r="M5" s="503"/>
      <c r="N5" s="503"/>
      <c r="O5" s="495"/>
      <c r="P5" s="495"/>
      <c r="Q5" s="497"/>
      <c r="R5" s="483"/>
      <c r="S5" s="483"/>
      <c r="T5" s="483"/>
      <c r="U5" s="483"/>
      <c r="V5" s="486"/>
    </row>
    <row r="6" spans="2:23" ht="30.75" customHeight="1" thickBot="1" x14ac:dyDescent="0.35">
      <c r="B6" s="481"/>
      <c r="C6" s="490"/>
      <c r="D6" s="490"/>
      <c r="E6" s="493"/>
      <c r="F6" s="501"/>
      <c r="G6" s="501"/>
      <c r="H6" s="501"/>
      <c r="I6" s="507"/>
      <c r="J6" s="504"/>
      <c r="K6" s="504"/>
      <c r="L6" s="504"/>
      <c r="M6" s="504"/>
      <c r="N6" s="504"/>
      <c r="O6" s="119" t="s">
        <v>58</v>
      </c>
      <c r="P6" s="119" t="s">
        <v>59</v>
      </c>
      <c r="Q6" s="498"/>
      <c r="R6" s="484"/>
      <c r="S6" s="484"/>
      <c r="T6" s="484"/>
      <c r="U6" s="484"/>
      <c r="V6" s="487"/>
    </row>
    <row r="7" spans="2:23" s="11" customFormat="1" ht="17.100000000000001" customHeight="1" x14ac:dyDescent="0.3">
      <c r="B7" s="120" t="s">
        <v>6</v>
      </c>
      <c r="C7" s="121">
        <v>2</v>
      </c>
      <c r="D7" s="121">
        <v>0</v>
      </c>
      <c r="E7" s="121">
        <v>2</v>
      </c>
      <c r="F7" s="121">
        <v>2</v>
      </c>
      <c r="G7" s="121">
        <v>1</v>
      </c>
      <c r="H7" s="121"/>
      <c r="I7" s="121"/>
      <c r="J7" s="122"/>
      <c r="K7" s="121"/>
      <c r="L7" s="121"/>
      <c r="M7" s="121"/>
      <c r="N7" s="121"/>
      <c r="O7" s="121">
        <v>2</v>
      </c>
      <c r="P7" s="121">
        <v>5</v>
      </c>
      <c r="Q7" s="123">
        <f>SUM(C7:N7)</f>
        <v>7</v>
      </c>
      <c r="R7" s="124">
        <v>222610</v>
      </c>
      <c r="S7" s="125">
        <f xml:space="preserve"> (100000/R7)*(Q7/5)*12</f>
        <v>7.5468307802883956</v>
      </c>
      <c r="T7" s="124">
        <v>0</v>
      </c>
      <c r="U7" s="124">
        <f>Q7-T7</f>
        <v>7</v>
      </c>
      <c r="V7" s="126">
        <f>(100000/R7)*(U7/5)*12</f>
        <v>7.5468307802883956</v>
      </c>
      <c r="W7" s="34"/>
    </row>
    <row r="8" spans="2:23" s="11" customFormat="1" ht="17.100000000000001" customHeight="1" x14ac:dyDescent="0.3">
      <c r="B8" s="127" t="s">
        <v>7</v>
      </c>
      <c r="C8" s="128">
        <v>3</v>
      </c>
      <c r="D8" s="128">
        <v>2</v>
      </c>
      <c r="E8" s="128">
        <v>2</v>
      </c>
      <c r="F8" s="128">
        <v>1</v>
      </c>
      <c r="G8" s="128">
        <v>0</v>
      </c>
      <c r="H8" s="128"/>
      <c r="I8" s="128"/>
      <c r="J8" s="129"/>
      <c r="K8" s="128"/>
      <c r="L8" s="128"/>
      <c r="M8" s="128"/>
      <c r="N8" s="128"/>
      <c r="O8" s="128">
        <v>0</v>
      </c>
      <c r="P8" s="128">
        <v>8</v>
      </c>
      <c r="Q8" s="123">
        <f t="shared" ref="Q8:Q38" si="0">SUM(C8:N8)</f>
        <v>8</v>
      </c>
      <c r="R8" s="130">
        <v>101306</v>
      </c>
      <c r="S8" s="125">
        <f t="shared" ref="S8:S38" si="1" xml:space="preserve"> (100000/R8)*(Q8/5)*12</f>
        <v>18.952480603320634</v>
      </c>
      <c r="T8" s="130">
        <v>0</v>
      </c>
      <c r="U8" s="124">
        <f t="shared" ref="U8:U38" si="2">Q8-T8</f>
        <v>8</v>
      </c>
      <c r="V8" s="126">
        <f t="shared" ref="V8:V38" si="3">(100000/R8)*(U8/5)*12</f>
        <v>18.952480603320634</v>
      </c>
      <c r="W8" s="34"/>
    </row>
    <row r="9" spans="2:23" ht="17.100000000000001" customHeight="1" x14ac:dyDescent="0.3">
      <c r="B9" s="127" t="s">
        <v>8</v>
      </c>
      <c r="C9" s="128">
        <v>1</v>
      </c>
      <c r="D9" s="128">
        <v>3</v>
      </c>
      <c r="E9" s="128">
        <v>2</v>
      </c>
      <c r="F9" s="128">
        <v>2</v>
      </c>
      <c r="G9" s="128">
        <v>1</v>
      </c>
      <c r="H9" s="128"/>
      <c r="I9" s="128"/>
      <c r="J9" s="129"/>
      <c r="K9" s="128"/>
      <c r="L9" s="128"/>
      <c r="M9" s="128"/>
      <c r="N9" s="128"/>
      <c r="O9" s="128">
        <v>0</v>
      </c>
      <c r="P9" s="128">
        <v>9</v>
      </c>
      <c r="Q9" s="123">
        <f t="shared" si="0"/>
        <v>9</v>
      </c>
      <c r="R9" s="130">
        <v>189100</v>
      </c>
      <c r="S9" s="125">
        <f t="shared" si="1"/>
        <v>11.422527763088313</v>
      </c>
      <c r="T9" s="130">
        <v>1</v>
      </c>
      <c r="U9" s="124">
        <f t="shared" si="2"/>
        <v>8</v>
      </c>
      <c r="V9" s="126">
        <f t="shared" si="3"/>
        <v>10.153358011634056</v>
      </c>
      <c r="W9" s="33"/>
    </row>
    <row r="10" spans="2:23" ht="17.100000000000001" customHeight="1" x14ac:dyDescent="0.3">
      <c r="B10" s="127" t="s">
        <v>147</v>
      </c>
      <c r="C10" s="128">
        <v>0</v>
      </c>
      <c r="D10" s="128">
        <v>1</v>
      </c>
      <c r="E10" s="128">
        <v>0</v>
      </c>
      <c r="F10" s="128">
        <v>1</v>
      </c>
      <c r="G10" s="128">
        <v>1</v>
      </c>
      <c r="H10" s="128"/>
      <c r="I10" s="128"/>
      <c r="J10" s="129"/>
      <c r="K10" s="128"/>
      <c r="L10" s="128"/>
      <c r="M10" s="128"/>
      <c r="N10" s="128"/>
      <c r="O10" s="128">
        <v>0</v>
      </c>
      <c r="P10" s="128">
        <v>3</v>
      </c>
      <c r="Q10" s="123">
        <f t="shared" si="0"/>
        <v>3</v>
      </c>
      <c r="R10" s="130">
        <v>66675</v>
      </c>
      <c r="S10" s="125">
        <f t="shared" si="1"/>
        <v>10.798650168728908</v>
      </c>
      <c r="T10" s="130">
        <v>1</v>
      </c>
      <c r="U10" s="124">
        <f t="shared" si="2"/>
        <v>2</v>
      </c>
      <c r="V10" s="126">
        <f t="shared" si="3"/>
        <v>7.1991001124859402</v>
      </c>
      <c r="W10" s="33"/>
    </row>
    <row r="11" spans="2:23" ht="17.100000000000001" customHeight="1" x14ac:dyDescent="0.3">
      <c r="B11" s="127" t="s">
        <v>2</v>
      </c>
      <c r="C11" s="128">
        <v>11</v>
      </c>
      <c r="D11" s="128">
        <v>9</v>
      </c>
      <c r="E11" s="128">
        <v>13</v>
      </c>
      <c r="F11" s="128">
        <v>8</v>
      </c>
      <c r="G11" s="128">
        <v>13</v>
      </c>
      <c r="H11" s="128"/>
      <c r="I11" s="128"/>
      <c r="J11" s="129"/>
      <c r="K11" s="128"/>
      <c r="L11" s="128"/>
      <c r="M11" s="128"/>
      <c r="N11" s="128"/>
      <c r="O11" s="128">
        <v>1</v>
      </c>
      <c r="P11" s="128">
        <v>53</v>
      </c>
      <c r="Q11" s="123">
        <f t="shared" si="0"/>
        <v>54</v>
      </c>
      <c r="R11" s="130">
        <v>1049567</v>
      </c>
      <c r="S11" s="125">
        <f t="shared" si="1"/>
        <v>12.347949201908978</v>
      </c>
      <c r="T11" s="130">
        <v>2</v>
      </c>
      <c r="U11" s="124">
        <f t="shared" si="2"/>
        <v>52</v>
      </c>
      <c r="V11" s="126">
        <f t="shared" si="3"/>
        <v>11.890617749986424</v>
      </c>
      <c r="W11" s="33"/>
    </row>
    <row r="12" spans="2:23" ht="17.100000000000001" customHeight="1" x14ac:dyDescent="0.3">
      <c r="B12" s="127" t="s">
        <v>9</v>
      </c>
      <c r="C12" s="128">
        <v>8</v>
      </c>
      <c r="D12" s="128">
        <v>4</v>
      </c>
      <c r="E12" s="128">
        <v>8</v>
      </c>
      <c r="F12" s="128">
        <v>11</v>
      </c>
      <c r="G12" s="128">
        <v>3</v>
      </c>
      <c r="H12" s="128"/>
      <c r="I12" s="128"/>
      <c r="J12" s="129"/>
      <c r="K12" s="128"/>
      <c r="L12" s="128"/>
      <c r="M12" s="128"/>
      <c r="N12" s="128"/>
      <c r="O12" s="128">
        <v>2</v>
      </c>
      <c r="P12" s="128">
        <v>32</v>
      </c>
      <c r="Q12" s="123">
        <f t="shared" si="0"/>
        <v>34</v>
      </c>
      <c r="R12" s="130">
        <v>299583</v>
      </c>
      <c r="S12" s="125">
        <f t="shared" si="1"/>
        <v>27.237860626270518</v>
      </c>
      <c r="T12" s="130">
        <v>1</v>
      </c>
      <c r="U12" s="124">
        <f t="shared" si="2"/>
        <v>33</v>
      </c>
      <c r="V12" s="126">
        <f t="shared" si="3"/>
        <v>26.43674707843903</v>
      </c>
      <c r="W12" s="33"/>
    </row>
    <row r="13" spans="2:23" ht="17.100000000000001" customHeight="1" x14ac:dyDescent="0.3">
      <c r="B13" s="127" t="s">
        <v>166</v>
      </c>
      <c r="C13" s="128">
        <v>4</v>
      </c>
      <c r="D13" s="128">
        <v>0</v>
      </c>
      <c r="E13" s="128">
        <v>1</v>
      </c>
      <c r="F13" s="128">
        <v>0</v>
      </c>
      <c r="G13" s="128">
        <v>0</v>
      </c>
      <c r="H13" s="128"/>
      <c r="I13" s="128"/>
      <c r="J13" s="129"/>
      <c r="K13" s="128"/>
      <c r="L13" s="128"/>
      <c r="M13" s="128"/>
      <c r="N13" s="128"/>
      <c r="O13" s="128">
        <v>0</v>
      </c>
      <c r="P13" s="128">
        <v>5</v>
      </c>
      <c r="Q13" s="123">
        <f t="shared" si="0"/>
        <v>5</v>
      </c>
      <c r="R13" s="130">
        <v>63303</v>
      </c>
      <c r="S13" s="125">
        <f t="shared" si="1"/>
        <v>18.956447561726932</v>
      </c>
      <c r="T13" s="130">
        <v>0</v>
      </c>
      <c r="U13" s="124">
        <f t="shared" si="2"/>
        <v>5</v>
      </c>
      <c r="V13" s="126">
        <f t="shared" si="3"/>
        <v>18.956447561726932</v>
      </c>
      <c r="W13" s="33"/>
    </row>
    <row r="14" spans="2:23" ht="17.100000000000001" customHeight="1" x14ac:dyDescent="0.3">
      <c r="B14" s="127" t="s">
        <v>10</v>
      </c>
      <c r="C14" s="128">
        <v>0</v>
      </c>
      <c r="D14" s="128">
        <v>1</v>
      </c>
      <c r="E14" s="128">
        <v>5</v>
      </c>
      <c r="F14" s="128">
        <v>0</v>
      </c>
      <c r="G14" s="128">
        <v>5</v>
      </c>
      <c r="H14" s="128"/>
      <c r="I14" s="128"/>
      <c r="J14" s="129"/>
      <c r="K14" s="128"/>
      <c r="L14" s="128"/>
      <c r="M14" s="128"/>
      <c r="N14" s="128"/>
      <c r="O14" s="128">
        <v>1</v>
      </c>
      <c r="P14" s="128">
        <v>10</v>
      </c>
      <c r="Q14" s="123">
        <f t="shared" si="0"/>
        <v>11</v>
      </c>
      <c r="R14" s="130">
        <v>240428</v>
      </c>
      <c r="S14" s="125">
        <f t="shared" si="1"/>
        <v>10.980418254113498</v>
      </c>
      <c r="T14" s="130">
        <v>0</v>
      </c>
      <c r="U14" s="124">
        <f t="shared" si="2"/>
        <v>11</v>
      </c>
      <c r="V14" s="126">
        <f t="shared" si="3"/>
        <v>10.980418254113498</v>
      </c>
      <c r="W14" s="33" t="s">
        <v>116</v>
      </c>
    </row>
    <row r="15" spans="2:23" ht="17.100000000000001" customHeight="1" x14ac:dyDescent="0.3">
      <c r="B15" s="127" t="s">
        <v>186</v>
      </c>
      <c r="C15" s="128">
        <v>1</v>
      </c>
      <c r="D15" s="128">
        <v>0</v>
      </c>
      <c r="E15" s="128">
        <v>1</v>
      </c>
      <c r="F15" s="128">
        <v>1</v>
      </c>
      <c r="G15" s="128">
        <v>2</v>
      </c>
      <c r="H15" s="128"/>
      <c r="I15" s="128"/>
      <c r="J15" s="129"/>
      <c r="K15" s="128"/>
      <c r="L15" s="128"/>
      <c r="M15" s="128"/>
      <c r="N15" s="128"/>
      <c r="O15" s="128">
        <v>2</v>
      </c>
      <c r="P15" s="128">
        <v>3</v>
      </c>
      <c r="Q15" s="123">
        <f t="shared" si="0"/>
        <v>5</v>
      </c>
      <c r="R15" s="130">
        <v>94049</v>
      </c>
      <c r="S15" s="125">
        <f t="shared" si="1"/>
        <v>12.759306319046454</v>
      </c>
      <c r="T15" s="130">
        <v>1</v>
      </c>
      <c r="U15" s="124">
        <f t="shared" si="2"/>
        <v>4</v>
      </c>
      <c r="V15" s="126">
        <f t="shared" si="3"/>
        <v>10.207445055237164</v>
      </c>
      <c r="W15" s="33"/>
    </row>
    <row r="16" spans="2:23" ht="17.100000000000001" customHeight="1" x14ac:dyDescent="0.3">
      <c r="B16" s="127" t="s">
        <v>5</v>
      </c>
      <c r="C16" s="128">
        <v>3</v>
      </c>
      <c r="D16" s="128">
        <v>2</v>
      </c>
      <c r="E16" s="128">
        <v>3</v>
      </c>
      <c r="F16" s="128">
        <v>1</v>
      </c>
      <c r="G16" s="128">
        <v>3</v>
      </c>
      <c r="H16" s="128"/>
      <c r="I16" s="128"/>
      <c r="J16" s="129"/>
      <c r="K16" s="128"/>
      <c r="L16" s="128"/>
      <c r="M16" s="128"/>
      <c r="N16" s="128"/>
      <c r="O16" s="128">
        <v>1</v>
      </c>
      <c r="P16" s="128">
        <v>11</v>
      </c>
      <c r="Q16" s="123">
        <f t="shared" si="0"/>
        <v>12</v>
      </c>
      <c r="R16" s="130">
        <v>85747</v>
      </c>
      <c r="S16" s="125">
        <f t="shared" si="1"/>
        <v>33.58718089262598</v>
      </c>
      <c r="T16" s="130">
        <v>2</v>
      </c>
      <c r="U16" s="124">
        <f t="shared" si="2"/>
        <v>10</v>
      </c>
      <c r="V16" s="126">
        <f t="shared" si="3"/>
        <v>27.98931741052165</v>
      </c>
      <c r="W16" s="33"/>
    </row>
    <row r="17" spans="2:23" ht="17.100000000000001" customHeight="1" x14ac:dyDescent="0.3">
      <c r="B17" s="127" t="s">
        <v>34</v>
      </c>
      <c r="C17" s="128">
        <v>1</v>
      </c>
      <c r="D17" s="128">
        <v>0</v>
      </c>
      <c r="E17" s="128">
        <v>0</v>
      </c>
      <c r="F17" s="128">
        <v>0</v>
      </c>
      <c r="G17" s="128">
        <v>0</v>
      </c>
      <c r="H17" s="128"/>
      <c r="I17" s="128"/>
      <c r="J17" s="129"/>
      <c r="K17" s="128"/>
      <c r="L17" s="128"/>
      <c r="M17" s="128"/>
      <c r="N17" s="128"/>
      <c r="O17" s="128">
        <v>0</v>
      </c>
      <c r="P17" s="128">
        <v>1</v>
      </c>
      <c r="Q17" s="123">
        <f t="shared" si="0"/>
        <v>1</v>
      </c>
      <c r="R17" s="130">
        <v>92045</v>
      </c>
      <c r="S17" s="125">
        <f t="shared" si="1"/>
        <v>2.607420283556956</v>
      </c>
      <c r="T17" s="130">
        <v>0</v>
      </c>
      <c r="U17" s="124">
        <f t="shared" si="2"/>
        <v>1</v>
      </c>
      <c r="V17" s="126">
        <f t="shared" si="3"/>
        <v>2.607420283556956</v>
      </c>
      <c r="W17" s="33"/>
    </row>
    <row r="18" spans="2:23" ht="17.100000000000001" customHeight="1" x14ac:dyDescent="0.3">
      <c r="B18" s="127" t="s">
        <v>11</v>
      </c>
      <c r="C18" s="128">
        <v>0</v>
      </c>
      <c r="D18" s="128">
        <v>1</v>
      </c>
      <c r="E18" s="128">
        <v>0</v>
      </c>
      <c r="F18" s="128">
        <v>1</v>
      </c>
      <c r="G18" s="128">
        <v>0</v>
      </c>
      <c r="H18" s="128"/>
      <c r="I18" s="131"/>
      <c r="J18" s="129"/>
      <c r="K18" s="128"/>
      <c r="L18" s="128"/>
      <c r="M18" s="128"/>
      <c r="N18" s="128"/>
      <c r="O18" s="128">
        <v>0</v>
      </c>
      <c r="P18" s="128">
        <v>2</v>
      </c>
      <c r="Q18" s="123">
        <f t="shared" si="0"/>
        <v>2</v>
      </c>
      <c r="R18" s="130">
        <v>58951</v>
      </c>
      <c r="S18" s="125">
        <f t="shared" si="1"/>
        <v>8.1423555155976999</v>
      </c>
      <c r="T18" s="130">
        <v>0</v>
      </c>
      <c r="U18" s="124">
        <f t="shared" si="2"/>
        <v>2</v>
      </c>
      <c r="V18" s="126">
        <f t="shared" si="3"/>
        <v>8.1423555155976999</v>
      </c>
      <c r="W18" s="33"/>
    </row>
    <row r="19" spans="2:23" ht="17.100000000000001" customHeight="1" x14ac:dyDescent="0.3">
      <c r="B19" s="127" t="s">
        <v>12</v>
      </c>
      <c r="C19" s="128">
        <v>4</v>
      </c>
      <c r="D19" s="128">
        <v>4</v>
      </c>
      <c r="E19" s="128">
        <v>2</v>
      </c>
      <c r="F19" s="128">
        <v>3</v>
      </c>
      <c r="G19" s="128">
        <v>4</v>
      </c>
      <c r="H19" s="128"/>
      <c r="I19" s="131"/>
      <c r="J19" s="129"/>
      <c r="K19" s="128"/>
      <c r="L19" s="128"/>
      <c r="M19" s="128"/>
      <c r="N19" s="128"/>
      <c r="O19" s="128">
        <v>4</v>
      </c>
      <c r="P19" s="128">
        <v>13</v>
      </c>
      <c r="Q19" s="123">
        <f t="shared" si="0"/>
        <v>17</v>
      </c>
      <c r="R19" s="130">
        <v>360874</v>
      </c>
      <c r="S19" s="125">
        <f t="shared" si="1"/>
        <v>11.305885156592051</v>
      </c>
      <c r="T19" s="130">
        <v>2</v>
      </c>
      <c r="U19" s="124">
        <f t="shared" si="2"/>
        <v>15</v>
      </c>
      <c r="V19" s="126">
        <f t="shared" si="3"/>
        <v>9.9757810205223976</v>
      </c>
      <c r="W19" s="33"/>
    </row>
    <row r="20" spans="2:23" s="11" customFormat="1" ht="17.100000000000001" customHeight="1" x14ac:dyDescent="0.3">
      <c r="B20" s="127" t="s">
        <v>13</v>
      </c>
      <c r="C20" s="128">
        <v>5</v>
      </c>
      <c r="D20" s="128">
        <v>1</v>
      </c>
      <c r="E20" s="128">
        <v>4</v>
      </c>
      <c r="F20" s="128">
        <v>4</v>
      </c>
      <c r="G20" s="128">
        <v>7</v>
      </c>
      <c r="H20" s="128"/>
      <c r="I20" s="128"/>
      <c r="J20" s="129"/>
      <c r="K20" s="128"/>
      <c r="L20" s="128"/>
      <c r="M20" s="128"/>
      <c r="N20" s="128"/>
      <c r="O20" s="128">
        <v>1</v>
      </c>
      <c r="P20" s="128">
        <v>20</v>
      </c>
      <c r="Q20" s="123">
        <f t="shared" si="0"/>
        <v>21</v>
      </c>
      <c r="R20" s="130">
        <v>274894</v>
      </c>
      <c r="S20" s="125">
        <f t="shared" si="1"/>
        <v>18.334339781879564</v>
      </c>
      <c r="T20" s="130">
        <v>2</v>
      </c>
      <c r="U20" s="124">
        <f t="shared" si="2"/>
        <v>19</v>
      </c>
      <c r="V20" s="126">
        <f t="shared" si="3"/>
        <v>16.588212183605314</v>
      </c>
      <c r="W20" s="34"/>
    </row>
    <row r="21" spans="2:23" ht="17.100000000000001" customHeight="1" x14ac:dyDescent="0.3">
      <c r="B21" s="127" t="s">
        <v>14</v>
      </c>
      <c r="C21" s="128">
        <v>6</v>
      </c>
      <c r="D21" s="128">
        <v>3</v>
      </c>
      <c r="E21" s="128">
        <v>2</v>
      </c>
      <c r="F21" s="128">
        <v>2</v>
      </c>
      <c r="G21" s="128">
        <v>3</v>
      </c>
      <c r="H21" s="128"/>
      <c r="I21" s="128"/>
      <c r="J21" s="131"/>
      <c r="K21" s="128"/>
      <c r="L21" s="128"/>
      <c r="M21" s="128"/>
      <c r="N21" s="128"/>
      <c r="O21" s="128">
        <v>2</v>
      </c>
      <c r="P21" s="128">
        <v>14</v>
      </c>
      <c r="Q21" s="123">
        <f t="shared" si="0"/>
        <v>16</v>
      </c>
      <c r="R21" s="130">
        <v>412469</v>
      </c>
      <c r="S21" s="125">
        <f t="shared" si="1"/>
        <v>9.3097905539567822</v>
      </c>
      <c r="T21" s="130">
        <v>2</v>
      </c>
      <c r="U21" s="124">
        <f t="shared" si="2"/>
        <v>14</v>
      </c>
      <c r="V21" s="126">
        <f t="shared" si="3"/>
        <v>8.1460667347121838</v>
      </c>
      <c r="W21" s="33"/>
    </row>
    <row r="22" spans="2:23" s="11" customFormat="1" ht="17.100000000000001" customHeight="1" x14ac:dyDescent="0.3">
      <c r="B22" s="127" t="s">
        <v>167</v>
      </c>
      <c r="C22" s="128">
        <v>0</v>
      </c>
      <c r="D22" s="128">
        <v>1</v>
      </c>
      <c r="E22" s="128">
        <v>1</v>
      </c>
      <c r="F22" s="128">
        <v>1</v>
      </c>
      <c r="G22" s="128">
        <v>1</v>
      </c>
      <c r="H22" s="128"/>
      <c r="I22" s="128"/>
      <c r="J22" s="129"/>
      <c r="K22" s="128"/>
      <c r="L22" s="128"/>
      <c r="M22" s="128"/>
      <c r="N22" s="128"/>
      <c r="O22" s="128">
        <v>1</v>
      </c>
      <c r="P22" s="128">
        <v>3</v>
      </c>
      <c r="Q22" s="123">
        <f t="shared" si="0"/>
        <v>4</v>
      </c>
      <c r="R22" s="130">
        <v>140954</v>
      </c>
      <c r="S22" s="125">
        <f t="shared" si="1"/>
        <v>6.8107325794230746</v>
      </c>
      <c r="T22" s="130">
        <v>0</v>
      </c>
      <c r="U22" s="124">
        <f t="shared" si="2"/>
        <v>4</v>
      </c>
      <c r="V22" s="126">
        <f t="shared" si="3"/>
        <v>6.8107325794230746</v>
      </c>
      <c r="W22" s="34"/>
    </row>
    <row r="23" spans="2:23" s="11" customFormat="1" ht="17.100000000000001" customHeight="1" x14ac:dyDescent="0.3">
      <c r="B23" s="127" t="s">
        <v>15</v>
      </c>
      <c r="C23" s="128">
        <v>0</v>
      </c>
      <c r="D23" s="128">
        <v>1</v>
      </c>
      <c r="E23" s="128">
        <v>1</v>
      </c>
      <c r="F23" s="128">
        <v>1</v>
      </c>
      <c r="G23" s="128">
        <v>0</v>
      </c>
      <c r="H23" s="128"/>
      <c r="I23" s="128"/>
      <c r="J23" s="129"/>
      <c r="K23" s="128"/>
      <c r="L23" s="128"/>
      <c r="M23" s="128"/>
      <c r="N23" s="128"/>
      <c r="O23" s="128">
        <v>1</v>
      </c>
      <c r="P23" s="128">
        <v>2</v>
      </c>
      <c r="Q23" s="123">
        <f t="shared" si="0"/>
        <v>3</v>
      </c>
      <c r="R23" s="130">
        <v>174959</v>
      </c>
      <c r="S23" s="125">
        <f t="shared" si="1"/>
        <v>4.1152498585382862</v>
      </c>
      <c r="T23" s="130">
        <v>0</v>
      </c>
      <c r="U23" s="124">
        <f t="shared" si="2"/>
        <v>3</v>
      </c>
      <c r="V23" s="126">
        <f t="shared" si="3"/>
        <v>4.1152498585382862</v>
      </c>
      <c r="W23" s="34"/>
    </row>
    <row r="24" spans="2:23" ht="17.100000000000001" customHeight="1" x14ac:dyDescent="0.3">
      <c r="B24" s="127" t="s">
        <v>16</v>
      </c>
      <c r="C24" s="128">
        <v>0</v>
      </c>
      <c r="D24" s="128">
        <v>6</v>
      </c>
      <c r="E24" s="128">
        <v>0</v>
      </c>
      <c r="F24" s="128">
        <v>1</v>
      </c>
      <c r="G24" s="128">
        <v>3</v>
      </c>
      <c r="H24" s="128"/>
      <c r="I24" s="128"/>
      <c r="J24" s="129"/>
      <c r="K24" s="128"/>
      <c r="L24" s="128"/>
      <c r="M24" s="128"/>
      <c r="N24" s="128"/>
      <c r="O24" s="128">
        <v>3</v>
      </c>
      <c r="P24" s="128">
        <v>7</v>
      </c>
      <c r="Q24" s="123">
        <f t="shared" si="0"/>
        <v>10</v>
      </c>
      <c r="R24" s="130">
        <v>191447</v>
      </c>
      <c r="S24" s="125">
        <f t="shared" si="1"/>
        <v>12.536106598693113</v>
      </c>
      <c r="T24" s="130">
        <v>1</v>
      </c>
      <c r="U24" s="124">
        <f t="shared" si="2"/>
        <v>9</v>
      </c>
      <c r="V24" s="126">
        <f t="shared" si="3"/>
        <v>11.282495938823802</v>
      </c>
      <c r="W24" s="33"/>
    </row>
    <row r="25" spans="2:23" ht="17.100000000000001" customHeight="1" x14ac:dyDescent="0.3">
      <c r="B25" s="127" t="s">
        <v>109</v>
      </c>
      <c r="C25" s="128">
        <v>1</v>
      </c>
      <c r="D25" s="128">
        <v>1</v>
      </c>
      <c r="E25" s="128">
        <v>4</v>
      </c>
      <c r="F25" s="128">
        <v>0</v>
      </c>
      <c r="G25" s="128">
        <v>2</v>
      </c>
      <c r="H25" s="128"/>
      <c r="I25" s="128"/>
      <c r="J25" s="129"/>
      <c r="K25" s="128"/>
      <c r="L25" s="128"/>
      <c r="M25" s="128"/>
      <c r="N25" s="128"/>
      <c r="O25" s="128">
        <v>0</v>
      </c>
      <c r="P25" s="128">
        <v>8</v>
      </c>
      <c r="Q25" s="123">
        <f t="shared" si="0"/>
        <v>8</v>
      </c>
      <c r="R25" s="130">
        <v>117736</v>
      </c>
      <c r="S25" s="125">
        <f t="shared" si="1"/>
        <v>16.307671400421285</v>
      </c>
      <c r="T25" s="130">
        <v>1</v>
      </c>
      <c r="U25" s="124">
        <f t="shared" si="2"/>
        <v>7</v>
      </c>
      <c r="V25" s="126">
        <f t="shared" si="3"/>
        <v>14.269212475368622</v>
      </c>
      <c r="W25" s="33"/>
    </row>
    <row r="26" spans="2:23" s="11" customFormat="1" ht="17.100000000000001" customHeight="1" x14ac:dyDescent="0.3">
      <c r="B26" s="127" t="s">
        <v>17</v>
      </c>
      <c r="C26" s="128">
        <v>0</v>
      </c>
      <c r="D26" s="128">
        <v>2</v>
      </c>
      <c r="E26" s="128">
        <v>1</v>
      </c>
      <c r="F26" s="128">
        <v>0</v>
      </c>
      <c r="G26" s="128"/>
      <c r="H26" s="128"/>
      <c r="I26" s="128"/>
      <c r="J26" s="129"/>
      <c r="K26" s="128"/>
      <c r="L26" s="128"/>
      <c r="M26" s="128"/>
      <c r="N26" s="128"/>
      <c r="O26" s="128">
        <v>1</v>
      </c>
      <c r="P26" s="128">
        <v>2</v>
      </c>
      <c r="Q26" s="123">
        <f t="shared" si="0"/>
        <v>3</v>
      </c>
      <c r="R26" s="130">
        <v>35280</v>
      </c>
      <c r="S26" s="125">
        <f t="shared" si="1"/>
        <v>20.408163265306122</v>
      </c>
      <c r="T26" s="130">
        <v>0</v>
      </c>
      <c r="U26" s="124">
        <f t="shared" si="2"/>
        <v>3</v>
      </c>
      <c r="V26" s="126">
        <f t="shared" si="3"/>
        <v>20.408163265306122</v>
      </c>
      <c r="W26" s="34"/>
    </row>
    <row r="27" spans="2:23" ht="17.100000000000001" customHeight="1" x14ac:dyDescent="0.3">
      <c r="B27" s="127" t="s">
        <v>18</v>
      </c>
      <c r="C27" s="128">
        <v>1</v>
      </c>
      <c r="D27" s="128">
        <v>1</v>
      </c>
      <c r="E27" s="128">
        <v>4</v>
      </c>
      <c r="F27" s="128">
        <v>0</v>
      </c>
      <c r="G27" s="128">
        <v>3</v>
      </c>
      <c r="H27" s="128"/>
      <c r="I27" s="128"/>
      <c r="J27" s="129"/>
      <c r="K27" s="131"/>
      <c r="L27" s="128"/>
      <c r="M27" s="128"/>
      <c r="N27" s="128"/>
      <c r="O27" s="128">
        <v>2</v>
      </c>
      <c r="P27" s="128">
        <v>7</v>
      </c>
      <c r="Q27" s="123">
        <f t="shared" si="0"/>
        <v>9</v>
      </c>
      <c r="R27" s="130">
        <v>198499</v>
      </c>
      <c r="S27" s="125">
        <f t="shared" si="1"/>
        <v>10.881666910160757</v>
      </c>
      <c r="T27" s="130">
        <v>0</v>
      </c>
      <c r="U27" s="124">
        <f t="shared" si="2"/>
        <v>9</v>
      </c>
      <c r="V27" s="126">
        <f t="shared" si="3"/>
        <v>10.881666910160757</v>
      </c>
      <c r="W27" s="33"/>
    </row>
    <row r="28" spans="2:23" ht="17.100000000000001" customHeight="1" x14ac:dyDescent="0.3">
      <c r="B28" s="127" t="s">
        <v>19</v>
      </c>
      <c r="C28" s="128">
        <v>3</v>
      </c>
      <c r="D28" s="128">
        <v>1</v>
      </c>
      <c r="E28" s="128">
        <v>2</v>
      </c>
      <c r="F28" s="128">
        <v>1</v>
      </c>
      <c r="G28" s="128">
        <v>1</v>
      </c>
      <c r="H28" s="128"/>
      <c r="I28" s="128"/>
      <c r="J28" s="129"/>
      <c r="K28" s="131"/>
      <c r="L28" s="128"/>
      <c r="M28" s="128"/>
      <c r="N28" s="128"/>
      <c r="O28" s="128">
        <v>1</v>
      </c>
      <c r="P28" s="128">
        <v>7</v>
      </c>
      <c r="Q28" s="123">
        <f t="shared" si="0"/>
        <v>8</v>
      </c>
      <c r="R28" s="130">
        <v>333940</v>
      </c>
      <c r="S28" s="125">
        <f t="shared" si="1"/>
        <v>5.7495358447625318</v>
      </c>
      <c r="T28" s="130">
        <v>1</v>
      </c>
      <c r="U28" s="124">
        <f t="shared" si="2"/>
        <v>7</v>
      </c>
      <c r="V28" s="126">
        <f t="shared" si="3"/>
        <v>5.0308438641672151</v>
      </c>
      <c r="W28" s="33"/>
    </row>
    <row r="29" spans="2:23" s="11" customFormat="1" ht="17.100000000000001" customHeight="1" x14ac:dyDescent="0.3">
      <c r="B29" s="127" t="s">
        <v>168</v>
      </c>
      <c r="C29" s="128">
        <v>1</v>
      </c>
      <c r="D29" s="128">
        <v>1</v>
      </c>
      <c r="E29" s="128">
        <v>2</v>
      </c>
      <c r="F29" s="128">
        <v>0</v>
      </c>
      <c r="G29" s="128">
        <v>1</v>
      </c>
      <c r="H29" s="128"/>
      <c r="I29" s="128"/>
      <c r="J29" s="129"/>
      <c r="K29" s="128"/>
      <c r="L29" s="128"/>
      <c r="M29" s="128"/>
      <c r="N29" s="128"/>
      <c r="O29" s="128">
        <v>1</v>
      </c>
      <c r="P29" s="128">
        <v>4</v>
      </c>
      <c r="Q29" s="123">
        <f t="shared" si="0"/>
        <v>5</v>
      </c>
      <c r="R29" s="130">
        <v>113036</v>
      </c>
      <c r="S29" s="125">
        <f t="shared" si="1"/>
        <v>10.616086910364841</v>
      </c>
      <c r="T29" s="130">
        <v>2</v>
      </c>
      <c r="U29" s="124">
        <f t="shared" si="2"/>
        <v>3</v>
      </c>
      <c r="V29" s="126">
        <f t="shared" si="3"/>
        <v>6.369652146218904</v>
      </c>
      <c r="W29" s="34"/>
    </row>
    <row r="30" spans="2:23" ht="17.100000000000001" customHeight="1" x14ac:dyDescent="0.3">
      <c r="B30" s="127" t="s">
        <v>148</v>
      </c>
      <c r="C30" s="128">
        <v>10</v>
      </c>
      <c r="D30" s="128">
        <v>14</v>
      </c>
      <c r="E30" s="128">
        <v>4</v>
      </c>
      <c r="F30" s="128">
        <v>4</v>
      </c>
      <c r="G30" s="128">
        <v>12</v>
      </c>
      <c r="H30" s="128"/>
      <c r="I30" s="128"/>
      <c r="J30" s="129"/>
      <c r="K30" s="128"/>
      <c r="L30" s="128"/>
      <c r="M30" s="128"/>
      <c r="N30" s="128"/>
      <c r="O30" s="128">
        <v>6</v>
      </c>
      <c r="P30" s="128">
        <v>38</v>
      </c>
      <c r="Q30" s="123">
        <f t="shared" si="0"/>
        <v>44</v>
      </c>
      <c r="R30" s="130">
        <v>643595</v>
      </c>
      <c r="S30" s="125">
        <f t="shared" si="1"/>
        <v>16.407834119283091</v>
      </c>
      <c r="T30" s="130">
        <v>4</v>
      </c>
      <c r="U30" s="124">
        <f t="shared" si="2"/>
        <v>40</v>
      </c>
      <c r="V30" s="126">
        <f t="shared" si="3"/>
        <v>14.916212835711899</v>
      </c>
      <c r="W30" s="33"/>
    </row>
    <row r="31" spans="2:23" ht="20.25" customHeight="1" x14ac:dyDescent="0.3">
      <c r="B31" s="127" t="s">
        <v>149</v>
      </c>
      <c r="C31" s="128">
        <v>1</v>
      </c>
      <c r="D31" s="128">
        <v>0</v>
      </c>
      <c r="E31" s="128">
        <v>0</v>
      </c>
      <c r="F31" s="128">
        <v>0</v>
      </c>
      <c r="G31" s="128">
        <v>0</v>
      </c>
      <c r="H31" s="128"/>
      <c r="I31" s="128"/>
      <c r="J31" s="129"/>
      <c r="K31" s="128"/>
      <c r="L31" s="128"/>
      <c r="M31" s="128"/>
      <c r="N31" s="128"/>
      <c r="O31" s="128">
        <v>0</v>
      </c>
      <c r="P31" s="128">
        <v>1</v>
      </c>
      <c r="Q31" s="123">
        <f t="shared" si="0"/>
        <v>1</v>
      </c>
      <c r="R31" s="130">
        <v>53833</v>
      </c>
      <c r="S31" s="125">
        <f t="shared" si="1"/>
        <v>4.4582319395166534</v>
      </c>
      <c r="T31" s="130">
        <v>0</v>
      </c>
      <c r="U31" s="124">
        <f t="shared" si="2"/>
        <v>1</v>
      </c>
      <c r="V31" s="126">
        <f t="shared" si="3"/>
        <v>4.4582319395166534</v>
      </c>
      <c r="W31" s="33"/>
    </row>
    <row r="32" spans="2:23" ht="26.25" customHeight="1" x14ac:dyDescent="0.3">
      <c r="B32" s="127" t="s">
        <v>185</v>
      </c>
      <c r="C32" s="128">
        <v>1</v>
      </c>
      <c r="D32" s="128">
        <v>0</v>
      </c>
      <c r="E32" s="128">
        <v>4</v>
      </c>
      <c r="F32" s="128">
        <v>2</v>
      </c>
      <c r="G32" s="128">
        <v>2</v>
      </c>
      <c r="H32" s="128"/>
      <c r="I32" s="128"/>
      <c r="J32" s="129"/>
      <c r="K32" s="128"/>
      <c r="L32" s="128"/>
      <c r="M32" s="128"/>
      <c r="N32" s="128"/>
      <c r="O32" s="128">
        <v>3</v>
      </c>
      <c r="P32" s="128">
        <v>6</v>
      </c>
      <c r="Q32" s="123">
        <f t="shared" si="0"/>
        <v>9</v>
      </c>
      <c r="R32" s="130">
        <v>220264</v>
      </c>
      <c r="S32" s="125">
        <f t="shared" si="1"/>
        <v>9.8064141212363332</v>
      </c>
      <c r="T32" s="130">
        <v>0</v>
      </c>
      <c r="U32" s="124">
        <f t="shared" si="2"/>
        <v>9</v>
      </c>
      <c r="V32" s="126">
        <f t="shared" si="3"/>
        <v>9.8064141212363332</v>
      </c>
      <c r="W32" s="33"/>
    </row>
    <row r="33" spans="2:23" ht="17.100000000000001" customHeight="1" x14ac:dyDescent="0.3">
      <c r="B33" s="127" t="s">
        <v>188</v>
      </c>
      <c r="C33" s="128">
        <v>2</v>
      </c>
      <c r="D33" s="128">
        <v>4</v>
      </c>
      <c r="E33" s="128">
        <v>4</v>
      </c>
      <c r="F33" s="128">
        <v>3</v>
      </c>
      <c r="G33" s="128">
        <v>0</v>
      </c>
      <c r="H33" s="128"/>
      <c r="I33" s="128"/>
      <c r="J33" s="129"/>
      <c r="K33" s="128"/>
      <c r="L33" s="128"/>
      <c r="M33" s="128"/>
      <c r="N33" s="128"/>
      <c r="O33" s="128">
        <v>2</v>
      </c>
      <c r="P33" s="128">
        <v>11</v>
      </c>
      <c r="Q33" s="123">
        <f t="shared" si="0"/>
        <v>13</v>
      </c>
      <c r="R33" s="130">
        <v>306002</v>
      </c>
      <c r="S33" s="125">
        <f t="shared" si="1"/>
        <v>10.196011790772609</v>
      </c>
      <c r="T33" s="130">
        <v>1</v>
      </c>
      <c r="U33" s="124">
        <f t="shared" si="2"/>
        <v>12</v>
      </c>
      <c r="V33" s="126">
        <f t="shared" si="3"/>
        <v>9.4117031914824079</v>
      </c>
      <c r="W33" s="33"/>
    </row>
    <row r="34" spans="2:23" ht="17.100000000000001" customHeight="1" x14ac:dyDescent="0.3">
      <c r="B34" s="127" t="s">
        <v>169</v>
      </c>
      <c r="C34" s="128">
        <v>1</v>
      </c>
      <c r="D34" s="128">
        <v>0</v>
      </c>
      <c r="E34" s="128">
        <v>0</v>
      </c>
      <c r="F34" s="128">
        <v>2</v>
      </c>
      <c r="G34" s="128">
        <v>1</v>
      </c>
      <c r="H34" s="128"/>
      <c r="I34" s="128"/>
      <c r="J34" s="129"/>
      <c r="K34" s="128"/>
      <c r="L34" s="128"/>
      <c r="M34" s="128"/>
      <c r="N34" s="128"/>
      <c r="O34" s="128">
        <v>2</v>
      </c>
      <c r="P34" s="128">
        <v>2</v>
      </c>
      <c r="Q34" s="123">
        <f t="shared" si="0"/>
        <v>4</v>
      </c>
      <c r="R34" s="130">
        <v>151888</v>
      </c>
      <c r="S34" s="125">
        <f t="shared" si="1"/>
        <v>6.32044664489624</v>
      </c>
      <c r="T34" s="130">
        <v>0</v>
      </c>
      <c r="U34" s="124">
        <f t="shared" si="2"/>
        <v>4</v>
      </c>
      <c r="V34" s="126">
        <f t="shared" si="3"/>
        <v>6.32044664489624</v>
      </c>
      <c r="W34" s="33"/>
    </row>
    <row r="35" spans="2:23" ht="17.100000000000001" customHeight="1" x14ac:dyDescent="0.3">
      <c r="B35" s="127" t="s">
        <v>3</v>
      </c>
      <c r="C35" s="128">
        <v>16</v>
      </c>
      <c r="D35" s="128">
        <v>8</v>
      </c>
      <c r="E35" s="128">
        <v>14</v>
      </c>
      <c r="F35" s="128">
        <v>9</v>
      </c>
      <c r="G35" s="128">
        <v>20</v>
      </c>
      <c r="H35" s="128"/>
      <c r="I35" s="128"/>
      <c r="J35" s="129"/>
      <c r="K35" s="128"/>
      <c r="L35" s="128"/>
      <c r="M35" s="128"/>
      <c r="N35" s="128"/>
      <c r="O35" s="128">
        <v>9</v>
      </c>
      <c r="P35" s="128">
        <v>58</v>
      </c>
      <c r="Q35" s="123">
        <f t="shared" si="0"/>
        <v>67</v>
      </c>
      <c r="R35" s="130">
        <v>1052088</v>
      </c>
      <c r="S35" s="125">
        <f t="shared" si="1"/>
        <v>15.283892602139744</v>
      </c>
      <c r="T35" s="130">
        <v>2</v>
      </c>
      <c r="U35" s="124">
        <f t="shared" si="2"/>
        <v>65</v>
      </c>
      <c r="V35" s="126">
        <f t="shared" si="3"/>
        <v>14.827657002075874</v>
      </c>
      <c r="W35" s="33"/>
    </row>
    <row r="36" spans="2:23" s="11" customFormat="1" ht="17.100000000000001" customHeight="1" x14ac:dyDescent="0.3">
      <c r="B36" s="127" t="s">
        <v>170</v>
      </c>
      <c r="C36" s="128">
        <v>0</v>
      </c>
      <c r="D36" s="128">
        <v>0</v>
      </c>
      <c r="E36" s="128">
        <v>3</v>
      </c>
      <c r="F36" s="128">
        <v>0</v>
      </c>
      <c r="G36" s="128">
        <v>0</v>
      </c>
      <c r="H36" s="128"/>
      <c r="I36" s="131"/>
      <c r="J36" s="129"/>
      <c r="K36" s="128"/>
      <c r="L36" s="128"/>
      <c r="M36" s="128"/>
      <c r="N36" s="128"/>
      <c r="O36" s="128">
        <v>1</v>
      </c>
      <c r="P36" s="128">
        <v>2</v>
      </c>
      <c r="Q36" s="123">
        <f t="shared" si="0"/>
        <v>3</v>
      </c>
      <c r="R36" s="130">
        <v>57209</v>
      </c>
      <c r="S36" s="125">
        <f t="shared" si="1"/>
        <v>12.585432362040937</v>
      </c>
      <c r="T36" s="130">
        <v>0</v>
      </c>
      <c r="U36" s="124">
        <f t="shared" si="2"/>
        <v>3</v>
      </c>
      <c r="V36" s="126">
        <f t="shared" si="3"/>
        <v>12.585432362040937</v>
      </c>
      <c r="W36" s="34"/>
    </row>
    <row r="37" spans="2:23" ht="17.100000000000001" customHeight="1" x14ac:dyDescent="0.3">
      <c r="B37" s="127" t="s">
        <v>117</v>
      </c>
      <c r="C37" s="128">
        <v>31</v>
      </c>
      <c r="D37" s="128">
        <v>18</v>
      </c>
      <c r="E37" s="128">
        <v>37</v>
      </c>
      <c r="F37" s="128">
        <v>31</v>
      </c>
      <c r="G37" s="128">
        <v>32</v>
      </c>
      <c r="H37" s="128"/>
      <c r="I37" s="131"/>
      <c r="J37" s="129"/>
      <c r="K37" s="128"/>
      <c r="L37" s="128"/>
      <c r="M37" s="128"/>
      <c r="N37" s="128"/>
      <c r="O37" s="128">
        <v>11</v>
      </c>
      <c r="P37" s="128">
        <v>138</v>
      </c>
      <c r="Q37" s="123">
        <f t="shared" si="0"/>
        <v>149</v>
      </c>
      <c r="R37" s="130">
        <v>2955339</v>
      </c>
      <c r="S37" s="125">
        <f t="shared" si="1"/>
        <v>12.100134705358675</v>
      </c>
      <c r="T37" s="130">
        <v>6</v>
      </c>
      <c r="U37" s="124">
        <f t="shared" si="2"/>
        <v>143</v>
      </c>
      <c r="V37" s="126">
        <f t="shared" si="3"/>
        <v>11.612880958834165</v>
      </c>
      <c r="W37" s="33"/>
    </row>
    <row r="38" spans="2:23" ht="17.100000000000001" customHeight="1" x14ac:dyDescent="0.3">
      <c r="B38" s="127" t="s">
        <v>20</v>
      </c>
      <c r="C38" s="128">
        <v>0</v>
      </c>
      <c r="D38" s="128">
        <v>3</v>
      </c>
      <c r="E38" s="128">
        <v>0</v>
      </c>
      <c r="F38" s="128">
        <v>2</v>
      </c>
      <c r="G38" s="128">
        <v>4</v>
      </c>
      <c r="H38" s="128"/>
      <c r="I38" s="128"/>
      <c r="J38" s="129"/>
      <c r="K38" s="128"/>
      <c r="L38" s="128"/>
      <c r="M38" s="128"/>
      <c r="N38" s="128"/>
      <c r="O38" s="128">
        <v>1</v>
      </c>
      <c r="P38" s="128">
        <v>8</v>
      </c>
      <c r="Q38" s="123">
        <f t="shared" si="0"/>
        <v>9</v>
      </c>
      <c r="R38" s="130">
        <v>177865</v>
      </c>
      <c r="S38" s="125">
        <f t="shared" si="1"/>
        <v>12.144041829477413</v>
      </c>
      <c r="T38" s="130">
        <v>0</v>
      </c>
      <c r="U38" s="124">
        <f t="shared" si="2"/>
        <v>9</v>
      </c>
      <c r="V38" s="126">
        <f t="shared" si="3"/>
        <v>12.144041829477413</v>
      </c>
      <c r="W38" s="33"/>
    </row>
    <row r="39" spans="2:23" ht="17.100000000000001" customHeight="1" thickBot="1" x14ac:dyDescent="0.35">
      <c r="B39" s="132" t="s">
        <v>57</v>
      </c>
      <c r="C39" s="133">
        <f>SUM(C7:C38)</f>
        <v>117</v>
      </c>
      <c r="D39" s="133">
        <f t="shared" ref="D39:P39" si="4">SUM(D7:D38)</f>
        <v>92</v>
      </c>
      <c r="E39" s="133">
        <f t="shared" si="4"/>
        <v>126</v>
      </c>
      <c r="F39" s="133">
        <f t="shared" si="4"/>
        <v>94</v>
      </c>
      <c r="G39" s="133">
        <f t="shared" si="4"/>
        <v>125</v>
      </c>
      <c r="H39" s="133">
        <f t="shared" si="4"/>
        <v>0</v>
      </c>
      <c r="I39" s="133">
        <f t="shared" si="4"/>
        <v>0</v>
      </c>
      <c r="J39" s="133">
        <f t="shared" si="4"/>
        <v>0</v>
      </c>
      <c r="K39" s="133">
        <f t="shared" si="4"/>
        <v>0</v>
      </c>
      <c r="L39" s="133">
        <f t="shared" si="4"/>
        <v>0</v>
      </c>
      <c r="M39" s="133">
        <f t="shared" si="4"/>
        <v>0</v>
      </c>
      <c r="N39" s="133">
        <f t="shared" si="4"/>
        <v>0</v>
      </c>
      <c r="O39" s="133">
        <f>SUM(O7:O38)</f>
        <v>61</v>
      </c>
      <c r="P39" s="133">
        <f t="shared" si="4"/>
        <v>493</v>
      </c>
      <c r="Q39" s="133">
        <f>SUM(Q7:Q38)</f>
        <v>554</v>
      </c>
      <c r="R39" s="134">
        <f>SUM(R7:R38)</f>
        <v>10535535</v>
      </c>
      <c r="S39" s="135">
        <f xml:space="preserve"> (100000/R39)*(Q39/5)*12</f>
        <v>12.620146959788942</v>
      </c>
      <c r="T39" s="134">
        <f t="shared" ref="T39:U39" si="5">SUM(T7:T38)</f>
        <v>32</v>
      </c>
      <c r="U39" s="136">
        <f t="shared" si="5"/>
        <v>522</v>
      </c>
      <c r="V39" s="137">
        <f>(100000/R39)*(U39/5)*12</f>
        <v>11.891185402544817</v>
      </c>
      <c r="W39" s="33"/>
    </row>
    <row r="40" spans="2:23" ht="17.100000000000001" customHeight="1" x14ac:dyDescent="0.3">
      <c r="B40" s="34" t="s">
        <v>161</v>
      </c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33"/>
    </row>
  </sheetData>
  <mergeCells count="22">
    <mergeCell ref="N3:N6"/>
    <mergeCell ref="K3:K6"/>
    <mergeCell ref="G3:G6"/>
    <mergeCell ref="H3:H6"/>
    <mergeCell ref="I3:I6"/>
    <mergeCell ref="J3:J6"/>
    <mergeCell ref="B1:V1"/>
    <mergeCell ref="B2:V2"/>
    <mergeCell ref="B3:B6"/>
    <mergeCell ref="T3:T6"/>
    <mergeCell ref="U3:U6"/>
    <mergeCell ref="V3:V6"/>
    <mergeCell ref="R3:R6"/>
    <mergeCell ref="S3:S6"/>
    <mergeCell ref="C3:C6"/>
    <mergeCell ref="D3:D6"/>
    <mergeCell ref="E3:E6"/>
    <mergeCell ref="O3:P5"/>
    <mergeCell ref="Q3:Q6"/>
    <mergeCell ref="F3:F6"/>
    <mergeCell ref="L3:L6"/>
    <mergeCell ref="M3:M6"/>
  </mergeCells>
  <printOptions horizontalCentered="1"/>
  <pageMargins left="0.19685039370078741" right="0.19685039370078741" top="0.19685039370078741" bottom="0.19685039370078741" header="0.31496062992125984" footer="0.31496062992125984"/>
  <pageSetup scale="87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V82"/>
  <sheetViews>
    <sheetView topLeftCell="A70" zoomScale="130" zoomScaleNormal="130" workbookViewId="0">
      <selection activeCell="W78" sqref="W78"/>
    </sheetView>
  </sheetViews>
  <sheetFormatPr baseColWidth="10" defaultRowHeight="12.75" x14ac:dyDescent="0.2"/>
  <cols>
    <col min="1" max="1" width="4.28515625" style="7" customWidth="1"/>
    <col min="2" max="2" width="2.7109375" style="7" customWidth="1"/>
    <col min="3" max="3" width="22.7109375" style="7" customWidth="1"/>
    <col min="4" max="4" width="7.5703125" style="7" customWidth="1"/>
    <col min="5" max="5" width="7.42578125" style="8" customWidth="1"/>
    <col min="6" max="6" width="6" style="8" customWidth="1"/>
    <col min="7" max="7" width="5" style="8" customWidth="1"/>
    <col min="8" max="8" width="5.28515625" style="9" customWidth="1"/>
    <col min="9" max="9" width="5" style="8" hidden="1" customWidth="1"/>
    <col min="10" max="10" width="4.42578125" style="8" hidden="1" customWidth="1"/>
    <col min="11" max="11" width="7.28515625" style="8" hidden="1" customWidth="1"/>
    <col min="12" max="12" width="10.5703125" style="8" hidden="1" customWidth="1"/>
    <col min="13" max="13" width="7.85546875" style="8" hidden="1" customWidth="1"/>
    <col min="14" max="14" width="9.7109375" style="8" hidden="1" customWidth="1"/>
    <col min="15" max="15" width="9.5703125" style="8" hidden="1" customWidth="1"/>
    <col min="16" max="16" width="9.42578125" style="8" customWidth="1"/>
    <col min="17" max="17" width="10" style="8" customWidth="1"/>
    <col min="18" max="18" width="7.5703125" style="7" customWidth="1"/>
    <col min="19" max="19" width="0.85546875" style="7" customWidth="1"/>
    <col min="20" max="20" width="1.42578125" style="7" customWidth="1"/>
    <col min="21" max="21" width="0.7109375" style="7" customWidth="1"/>
    <col min="22" max="22" width="8.5703125" style="7" customWidth="1"/>
    <col min="23" max="16384" width="11.42578125" style="7"/>
  </cols>
  <sheetData>
    <row r="5" spans="2:21" ht="16.5" customHeight="1" x14ac:dyDescent="0.2">
      <c r="J5" s="10"/>
    </row>
    <row r="6" spans="2:21" s="172" customFormat="1" ht="18.95" customHeight="1" x14ac:dyDescent="0.45">
      <c r="C6" s="508" t="str">
        <f>[2]Descripcion!A1</f>
        <v>REPÚBLICA DOMINICANA</v>
      </c>
      <c r="D6" s="508"/>
      <c r="E6" s="508"/>
      <c r="F6" s="508"/>
      <c r="G6" s="508"/>
      <c r="H6" s="508"/>
      <c r="I6" s="508"/>
      <c r="J6" s="508"/>
      <c r="K6" s="508"/>
      <c r="L6" s="508"/>
      <c r="M6" s="508"/>
      <c r="N6" s="508"/>
      <c r="O6" s="508"/>
      <c r="P6" s="508"/>
      <c r="Q6" s="508"/>
      <c r="R6" s="508"/>
      <c r="S6" s="173"/>
      <c r="T6" s="173"/>
      <c r="U6" s="173"/>
    </row>
    <row r="7" spans="2:21" s="172" customFormat="1" ht="18.95" customHeight="1" x14ac:dyDescent="0.45">
      <c r="C7" s="508" t="s">
        <v>183</v>
      </c>
      <c r="D7" s="508"/>
      <c r="E7" s="508"/>
      <c r="F7" s="508"/>
      <c r="G7" s="508"/>
      <c r="H7" s="508"/>
      <c r="I7" s="508"/>
      <c r="J7" s="508"/>
      <c r="K7" s="508"/>
      <c r="L7" s="508"/>
      <c r="M7" s="508"/>
      <c r="N7" s="508"/>
      <c r="O7" s="508"/>
      <c r="P7" s="508"/>
      <c r="Q7" s="508"/>
      <c r="R7" s="508"/>
      <c r="S7" s="26"/>
      <c r="T7" s="26"/>
      <c r="U7" s="26"/>
    </row>
    <row r="8" spans="2:21" s="11" customFormat="1" ht="18.75" customHeight="1" x14ac:dyDescent="0.45"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6"/>
      <c r="T8" s="26"/>
      <c r="U8" s="26"/>
    </row>
    <row r="9" spans="2:21" ht="8.25" customHeight="1" thickBot="1" x14ac:dyDescent="0.25"/>
    <row r="10" spans="2:21" ht="27" customHeight="1" x14ac:dyDescent="0.3">
      <c r="B10" s="30"/>
      <c r="C10" s="509" t="s">
        <v>115</v>
      </c>
      <c r="D10" s="510"/>
      <c r="E10" s="510"/>
      <c r="F10" s="510"/>
      <c r="G10" s="510"/>
      <c r="H10" s="510"/>
      <c r="I10" s="510"/>
      <c r="J10" s="510"/>
      <c r="K10" s="510"/>
      <c r="L10" s="510"/>
      <c r="M10" s="510"/>
      <c r="N10" s="510"/>
      <c r="O10" s="510"/>
      <c r="P10" s="510"/>
      <c r="Q10" s="510"/>
      <c r="R10" s="511"/>
      <c r="S10" s="30"/>
      <c r="T10" s="30"/>
      <c r="U10" s="30"/>
    </row>
    <row r="11" spans="2:21" s="11" customFormat="1" ht="3.75" customHeight="1" thickBot="1" x14ac:dyDescent="0.25">
      <c r="C11" s="512"/>
      <c r="D11" s="513"/>
      <c r="E11" s="513"/>
      <c r="F11" s="513"/>
      <c r="G11" s="513"/>
      <c r="H11" s="513"/>
      <c r="I11" s="513"/>
      <c r="J11" s="513"/>
      <c r="K11" s="513"/>
      <c r="L11" s="513"/>
      <c r="M11" s="513"/>
      <c r="N11" s="513"/>
      <c r="O11" s="513"/>
      <c r="P11" s="513"/>
      <c r="Q11" s="513"/>
      <c r="R11" s="514"/>
      <c r="S11" s="14"/>
      <c r="T11" s="14"/>
      <c r="U11" s="14"/>
    </row>
    <row r="12" spans="2:21" ht="15.75" customHeight="1" x14ac:dyDescent="0.3">
      <c r="C12" s="515" t="s">
        <v>93</v>
      </c>
      <c r="D12" s="517" t="s">
        <v>39</v>
      </c>
      <c r="E12" s="517" t="s">
        <v>40</v>
      </c>
      <c r="F12" s="517" t="s">
        <v>41</v>
      </c>
      <c r="G12" s="499" t="s">
        <v>42</v>
      </c>
      <c r="H12" s="499" t="s">
        <v>43</v>
      </c>
      <c r="I12" s="499" t="s">
        <v>44</v>
      </c>
      <c r="J12" s="499" t="s">
        <v>45</v>
      </c>
      <c r="K12" s="499" t="s">
        <v>46</v>
      </c>
      <c r="L12" s="499" t="s">
        <v>47</v>
      </c>
      <c r="M12" s="499" t="s">
        <v>48</v>
      </c>
      <c r="N12" s="499" t="s">
        <v>49</v>
      </c>
      <c r="O12" s="499" t="s">
        <v>50</v>
      </c>
      <c r="P12" s="520" t="s">
        <v>62</v>
      </c>
      <c r="Q12" s="520"/>
      <c r="R12" s="521" t="s">
        <v>57</v>
      </c>
    </row>
    <row r="13" spans="2:21" ht="13.5" customHeight="1" thickBot="1" x14ac:dyDescent="0.35">
      <c r="C13" s="516"/>
      <c r="D13" s="518"/>
      <c r="E13" s="518"/>
      <c r="F13" s="519"/>
      <c r="G13" s="500"/>
      <c r="H13" s="500"/>
      <c r="I13" s="500"/>
      <c r="J13" s="500"/>
      <c r="K13" s="500"/>
      <c r="L13" s="500"/>
      <c r="M13" s="500"/>
      <c r="N13" s="500"/>
      <c r="O13" s="500"/>
      <c r="P13" s="210" t="s">
        <v>59</v>
      </c>
      <c r="Q13" s="210" t="s">
        <v>58</v>
      </c>
      <c r="R13" s="522"/>
    </row>
    <row r="14" spans="2:21" s="185" customFormat="1" ht="18.95" customHeight="1" x14ac:dyDescent="0.2">
      <c r="C14" s="192" t="s">
        <v>259</v>
      </c>
      <c r="D14" s="193">
        <v>1</v>
      </c>
      <c r="E14" s="193">
        <v>0</v>
      </c>
      <c r="F14" s="193">
        <v>0</v>
      </c>
      <c r="G14" s="193">
        <v>0</v>
      </c>
      <c r="H14" s="194">
        <v>0</v>
      </c>
      <c r="I14" s="195"/>
      <c r="J14" s="195"/>
      <c r="K14" s="195"/>
      <c r="L14" s="195"/>
      <c r="M14" s="195"/>
      <c r="N14" s="195"/>
      <c r="O14" s="195"/>
      <c r="P14" s="195">
        <v>0</v>
      </c>
      <c r="Q14" s="195">
        <v>1</v>
      </c>
      <c r="R14" s="363">
        <f t="shared" ref="R14:R80" si="0">SUM(D14:O14)</f>
        <v>1</v>
      </c>
    </row>
    <row r="15" spans="2:21" s="185" customFormat="1" ht="18.95" customHeight="1" x14ac:dyDescent="0.2">
      <c r="C15" s="187" t="s">
        <v>214</v>
      </c>
      <c r="D15" s="188">
        <v>0</v>
      </c>
      <c r="E15" s="188">
        <v>1</v>
      </c>
      <c r="F15" s="188">
        <v>1</v>
      </c>
      <c r="G15" s="188">
        <v>0</v>
      </c>
      <c r="H15" s="189">
        <v>0</v>
      </c>
      <c r="I15" s="190"/>
      <c r="J15" s="190"/>
      <c r="K15" s="190"/>
      <c r="L15" s="190"/>
      <c r="M15" s="190"/>
      <c r="N15" s="190"/>
      <c r="O15" s="190"/>
      <c r="P15" s="190">
        <v>1</v>
      </c>
      <c r="Q15" s="190">
        <v>1</v>
      </c>
      <c r="R15" s="191">
        <f t="shared" si="0"/>
        <v>2</v>
      </c>
    </row>
    <row r="16" spans="2:21" s="185" customFormat="1" ht="18.95" customHeight="1" x14ac:dyDescent="0.2">
      <c r="C16" s="187" t="s">
        <v>236</v>
      </c>
      <c r="D16" s="188">
        <v>1</v>
      </c>
      <c r="E16" s="188">
        <v>0</v>
      </c>
      <c r="F16" s="188">
        <v>1</v>
      </c>
      <c r="G16" s="188">
        <v>0</v>
      </c>
      <c r="H16" s="189">
        <v>0</v>
      </c>
      <c r="I16" s="190"/>
      <c r="J16" s="190"/>
      <c r="K16" s="190"/>
      <c r="L16" s="190"/>
      <c r="M16" s="190"/>
      <c r="N16" s="190"/>
      <c r="O16" s="190"/>
      <c r="P16" s="190">
        <v>2</v>
      </c>
      <c r="Q16" s="190">
        <v>0</v>
      </c>
      <c r="R16" s="191">
        <f t="shared" si="0"/>
        <v>2</v>
      </c>
    </row>
    <row r="17" spans="3:18" s="185" customFormat="1" ht="18.95" customHeight="1" x14ac:dyDescent="0.2">
      <c r="C17" s="187" t="s">
        <v>215</v>
      </c>
      <c r="D17" s="188">
        <v>0</v>
      </c>
      <c r="E17" s="188">
        <v>1</v>
      </c>
      <c r="F17" s="188">
        <v>0</v>
      </c>
      <c r="G17" s="188">
        <v>0</v>
      </c>
      <c r="H17" s="189">
        <v>0</v>
      </c>
      <c r="I17" s="190"/>
      <c r="J17" s="190"/>
      <c r="K17" s="190"/>
      <c r="L17" s="190"/>
      <c r="M17" s="190"/>
      <c r="N17" s="190"/>
      <c r="O17" s="190"/>
      <c r="P17" s="190">
        <v>1</v>
      </c>
      <c r="Q17" s="190">
        <v>0</v>
      </c>
      <c r="R17" s="191">
        <f t="shared" si="0"/>
        <v>1</v>
      </c>
    </row>
    <row r="18" spans="3:18" s="185" customFormat="1" ht="18.95" customHeight="1" x14ac:dyDescent="0.2">
      <c r="C18" s="187" t="s">
        <v>110</v>
      </c>
      <c r="D18" s="188">
        <v>1</v>
      </c>
      <c r="E18" s="188">
        <v>0</v>
      </c>
      <c r="F18" s="188">
        <v>2</v>
      </c>
      <c r="G18" s="188">
        <v>0</v>
      </c>
      <c r="H18" s="189">
        <v>0</v>
      </c>
      <c r="I18" s="190"/>
      <c r="J18" s="190"/>
      <c r="K18" s="190"/>
      <c r="L18" s="190"/>
      <c r="M18" s="190"/>
      <c r="N18" s="190"/>
      <c r="O18" s="190"/>
      <c r="P18" s="190">
        <v>3</v>
      </c>
      <c r="Q18" s="190">
        <v>0</v>
      </c>
      <c r="R18" s="191">
        <f t="shared" si="0"/>
        <v>3</v>
      </c>
    </row>
    <row r="19" spans="3:18" s="185" customFormat="1" ht="18.95" customHeight="1" x14ac:dyDescent="0.2">
      <c r="C19" s="187" t="s">
        <v>237</v>
      </c>
      <c r="D19" s="188">
        <v>1</v>
      </c>
      <c r="E19" s="188">
        <v>0</v>
      </c>
      <c r="F19" s="188">
        <v>0</v>
      </c>
      <c r="G19" s="188">
        <v>0</v>
      </c>
      <c r="H19" s="189">
        <v>0</v>
      </c>
      <c r="I19" s="190"/>
      <c r="J19" s="190"/>
      <c r="K19" s="190"/>
      <c r="L19" s="190"/>
      <c r="M19" s="190"/>
      <c r="N19" s="190"/>
      <c r="O19" s="190"/>
      <c r="P19" s="190">
        <v>1</v>
      </c>
      <c r="Q19" s="190">
        <v>0</v>
      </c>
      <c r="R19" s="191">
        <f t="shared" si="0"/>
        <v>1</v>
      </c>
    </row>
    <row r="20" spans="3:18" s="185" customFormat="1" ht="18.95" customHeight="1" x14ac:dyDescent="0.2">
      <c r="C20" s="187" t="s">
        <v>216</v>
      </c>
      <c r="D20" s="188">
        <v>0</v>
      </c>
      <c r="E20" s="188">
        <v>0</v>
      </c>
      <c r="F20" s="188">
        <v>1</v>
      </c>
      <c r="G20" s="188">
        <v>0</v>
      </c>
      <c r="H20" s="189">
        <v>0</v>
      </c>
      <c r="I20" s="190"/>
      <c r="J20" s="190"/>
      <c r="K20" s="190"/>
      <c r="L20" s="190"/>
      <c r="M20" s="190"/>
      <c r="N20" s="190"/>
      <c r="O20" s="190"/>
      <c r="P20" s="190">
        <v>1</v>
      </c>
      <c r="Q20" s="190">
        <v>0</v>
      </c>
      <c r="R20" s="191">
        <f t="shared" si="0"/>
        <v>1</v>
      </c>
    </row>
    <row r="21" spans="3:18" s="185" customFormat="1" ht="18.95" customHeight="1" x14ac:dyDescent="0.2">
      <c r="C21" s="187" t="s">
        <v>272</v>
      </c>
      <c r="D21" s="188">
        <v>0</v>
      </c>
      <c r="E21" s="188">
        <v>0</v>
      </c>
      <c r="F21" s="188">
        <v>0</v>
      </c>
      <c r="G21" s="188">
        <v>1</v>
      </c>
      <c r="H21" s="189">
        <v>0</v>
      </c>
      <c r="I21" s="190"/>
      <c r="J21" s="190"/>
      <c r="K21" s="190"/>
      <c r="L21" s="190"/>
      <c r="M21" s="190"/>
      <c r="N21" s="190"/>
      <c r="O21" s="190"/>
      <c r="P21" s="190">
        <v>1</v>
      </c>
      <c r="Q21" s="190">
        <v>0</v>
      </c>
      <c r="R21" s="191">
        <f t="shared" si="0"/>
        <v>1</v>
      </c>
    </row>
    <row r="22" spans="3:18" s="185" customFormat="1" ht="18.95" customHeight="1" x14ac:dyDescent="0.2">
      <c r="C22" s="187" t="s">
        <v>273</v>
      </c>
      <c r="D22" s="188">
        <v>0</v>
      </c>
      <c r="E22" s="188">
        <v>0</v>
      </c>
      <c r="F22" s="188">
        <v>0</v>
      </c>
      <c r="G22" s="188">
        <v>1</v>
      </c>
      <c r="H22" s="189">
        <v>0</v>
      </c>
      <c r="I22" s="190"/>
      <c r="J22" s="190"/>
      <c r="K22" s="190"/>
      <c r="L22" s="190"/>
      <c r="M22" s="190"/>
      <c r="N22" s="190"/>
      <c r="O22" s="190"/>
      <c r="P22" s="190">
        <v>1</v>
      </c>
      <c r="Q22" s="190">
        <v>0</v>
      </c>
      <c r="R22" s="191">
        <f t="shared" si="0"/>
        <v>1</v>
      </c>
    </row>
    <row r="23" spans="3:18" s="185" customFormat="1" ht="18.95" customHeight="1" x14ac:dyDescent="0.2">
      <c r="C23" s="187" t="s">
        <v>217</v>
      </c>
      <c r="D23" s="188">
        <v>1</v>
      </c>
      <c r="E23" s="188">
        <v>0</v>
      </c>
      <c r="F23" s="188">
        <v>0</v>
      </c>
      <c r="G23" s="188">
        <v>0</v>
      </c>
      <c r="H23" s="189">
        <v>0</v>
      </c>
      <c r="I23" s="190"/>
      <c r="J23" s="190"/>
      <c r="K23" s="190"/>
      <c r="L23" s="190"/>
      <c r="M23" s="190"/>
      <c r="N23" s="190"/>
      <c r="O23" s="190"/>
      <c r="P23" s="190">
        <v>1</v>
      </c>
      <c r="Q23" s="190">
        <v>0</v>
      </c>
      <c r="R23" s="191">
        <f t="shared" si="0"/>
        <v>1</v>
      </c>
    </row>
    <row r="24" spans="3:18" s="185" customFormat="1" ht="18.95" customHeight="1" x14ac:dyDescent="0.2">
      <c r="C24" s="187" t="s">
        <v>284</v>
      </c>
      <c r="D24" s="188">
        <v>0</v>
      </c>
      <c r="E24" s="188">
        <v>0</v>
      </c>
      <c r="F24" s="188">
        <v>0</v>
      </c>
      <c r="G24" s="188">
        <v>0</v>
      </c>
      <c r="H24" s="189">
        <v>2</v>
      </c>
      <c r="I24" s="190"/>
      <c r="J24" s="190"/>
      <c r="K24" s="190"/>
      <c r="L24" s="190"/>
      <c r="M24" s="190"/>
      <c r="N24" s="190"/>
      <c r="O24" s="190"/>
      <c r="P24" s="190">
        <v>2</v>
      </c>
      <c r="Q24" s="190">
        <v>0</v>
      </c>
      <c r="R24" s="191">
        <f t="shared" si="0"/>
        <v>2</v>
      </c>
    </row>
    <row r="25" spans="3:18" s="185" customFormat="1" ht="18.95" customHeight="1" x14ac:dyDescent="0.2">
      <c r="C25" s="187" t="s">
        <v>283</v>
      </c>
      <c r="D25" s="188">
        <v>0</v>
      </c>
      <c r="E25" s="188">
        <v>0</v>
      </c>
      <c r="F25" s="188">
        <v>0</v>
      </c>
      <c r="G25" s="188">
        <v>0</v>
      </c>
      <c r="H25" s="189">
        <v>1</v>
      </c>
      <c r="I25" s="190"/>
      <c r="J25" s="190"/>
      <c r="K25" s="190"/>
      <c r="L25" s="190"/>
      <c r="M25" s="190"/>
      <c r="N25" s="190"/>
      <c r="O25" s="190"/>
      <c r="P25" s="190">
        <v>1</v>
      </c>
      <c r="Q25" s="190">
        <v>0</v>
      </c>
      <c r="R25" s="191">
        <f t="shared" si="0"/>
        <v>1</v>
      </c>
    </row>
    <row r="26" spans="3:18" s="185" customFormat="1" ht="18.95" customHeight="1" x14ac:dyDescent="0.2">
      <c r="C26" s="187" t="s">
        <v>285</v>
      </c>
      <c r="D26" s="188">
        <v>0</v>
      </c>
      <c r="E26" s="188">
        <v>0</v>
      </c>
      <c r="F26" s="188">
        <v>0</v>
      </c>
      <c r="G26" s="188">
        <v>0</v>
      </c>
      <c r="H26" s="189">
        <v>1</v>
      </c>
      <c r="I26" s="190"/>
      <c r="J26" s="190"/>
      <c r="K26" s="190"/>
      <c r="L26" s="190"/>
      <c r="M26" s="190"/>
      <c r="N26" s="190"/>
      <c r="O26" s="190"/>
      <c r="P26" s="190">
        <v>1</v>
      </c>
      <c r="Q26" s="190">
        <v>0</v>
      </c>
      <c r="R26" s="191">
        <f t="shared" si="0"/>
        <v>1</v>
      </c>
    </row>
    <row r="27" spans="3:18" s="185" customFormat="1" ht="18.95" customHeight="1" x14ac:dyDescent="0.2">
      <c r="C27" s="187" t="s">
        <v>231</v>
      </c>
      <c r="D27" s="188">
        <v>1</v>
      </c>
      <c r="E27" s="188">
        <v>0</v>
      </c>
      <c r="F27" s="188">
        <v>0</v>
      </c>
      <c r="G27" s="188">
        <v>0</v>
      </c>
      <c r="H27" s="189">
        <v>0</v>
      </c>
      <c r="I27" s="190"/>
      <c r="J27" s="190"/>
      <c r="K27" s="190"/>
      <c r="L27" s="190"/>
      <c r="M27" s="190"/>
      <c r="N27" s="190"/>
      <c r="O27" s="190"/>
      <c r="P27" s="190">
        <v>1</v>
      </c>
      <c r="Q27" s="190">
        <v>0</v>
      </c>
      <c r="R27" s="191">
        <f t="shared" si="0"/>
        <v>1</v>
      </c>
    </row>
    <row r="28" spans="3:18" s="185" customFormat="1" ht="18.95" customHeight="1" x14ac:dyDescent="0.2">
      <c r="C28" s="187" t="s">
        <v>218</v>
      </c>
      <c r="D28" s="188">
        <v>0</v>
      </c>
      <c r="E28" s="188">
        <v>1</v>
      </c>
      <c r="F28" s="188">
        <v>0</v>
      </c>
      <c r="G28" s="188">
        <v>0</v>
      </c>
      <c r="H28" s="189">
        <v>0</v>
      </c>
      <c r="I28" s="190"/>
      <c r="J28" s="190"/>
      <c r="K28" s="190"/>
      <c r="L28" s="190"/>
      <c r="M28" s="190"/>
      <c r="N28" s="190"/>
      <c r="O28" s="190"/>
      <c r="P28" s="190">
        <v>1</v>
      </c>
      <c r="Q28" s="190">
        <v>0</v>
      </c>
      <c r="R28" s="191">
        <f t="shared" si="0"/>
        <v>1</v>
      </c>
    </row>
    <row r="29" spans="3:18" s="185" customFormat="1" ht="18.95" customHeight="1" x14ac:dyDescent="0.2">
      <c r="C29" s="187" t="s">
        <v>172</v>
      </c>
      <c r="D29" s="188">
        <v>1</v>
      </c>
      <c r="E29" s="188">
        <v>0</v>
      </c>
      <c r="F29" s="188">
        <v>0</v>
      </c>
      <c r="G29" s="188">
        <v>0</v>
      </c>
      <c r="H29" s="189">
        <v>0</v>
      </c>
      <c r="I29" s="190"/>
      <c r="J29" s="190"/>
      <c r="K29" s="190"/>
      <c r="L29" s="190"/>
      <c r="M29" s="190"/>
      <c r="N29" s="190"/>
      <c r="O29" s="190"/>
      <c r="P29" s="190">
        <v>1</v>
      </c>
      <c r="Q29" s="190">
        <v>0</v>
      </c>
      <c r="R29" s="191">
        <f t="shared" si="0"/>
        <v>1</v>
      </c>
    </row>
    <row r="30" spans="3:18" s="185" customFormat="1" ht="18.95" customHeight="1" x14ac:dyDescent="0.2">
      <c r="C30" s="187" t="s">
        <v>195</v>
      </c>
      <c r="D30" s="188">
        <v>0</v>
      </c>
      <c r="E30" s="188">
        <v>0</v>
      </c>
      <c r="F30" s="188">
        <v>2</v>
      </c>
      <c r="G30" s="188">
        <v>0</v>
      </c>
      <c r="H30" s="189">
        <v>0</v>
      </c>
      <c r="I30" s="190"/>
      <c r="J30" s="190"/>
      <c r="K30" s="190"/>
      <c r="L30" s="190"/>
      <c r="M30" s="190"/>
      <c r="N30" s="190"/>
      <c r="O30" s="190"/>
      <c r="P30" s="190">
        <v>2</v>
      </c>
      <c r="Q30" s="190">
        <v>0</v>
      </c>
      <c r="R30" s="191">
        <f t="shared" si="0"/>
        <v>2</v>
      </c>
    </row>
    <row r="31" spans="3:18" s="185" customFormat="1" ht="18.95" customHeight="1" x14ac:dyDescent="0.2">
      <c r="C31" s="187" t="s">
        <v>196</v>
      </c>
      <c r="D31" s="188">
        <v>0</v>
      </c>
      <c r="E31" s="188">
        <v>1</v>
      </c>
      <c r="F31" s="188">
        <v>1</v>
      </c>
      <c r="G31" s="188">
        <v>0</v>
      </c>
      <c r="H31" s="189">
        <v>0</v>
      </c>
      <c r="I31" s="190"/>
      <c r="J31" s="190"/>
      <c r="K31" s="190"/>
      <c r="L31" s="190"/>
      <c r="M31" s="190"/>
      <c r="N31" s="190"/>
      <c r="O31" s="190"/>
      <c r="P31" s="190">
        <v>2</v>
      </c>
      <c r="Q31" s="190">
        <v>0</v>
      </c>
      <c r="R31" s="191">
        <f t="shared" si="0"/>
        <v>2</v>
      </c>
    </row>
    <row r="32" spans="3:18" s="185" customFormat="1" ht="18.95" customHeight="1" x14ac:dyDescent="0.2">
      <c r="C32" s="187" t="s">
        <v>219</v>
      </c>
      <c r="D32" s="188">
        <v>0</v>
      </c>
      <c r="E32" s="188">
        <v>1</v>
      </c>
      <c r="F32" s="188">
        <v>0</v>
      </c>
      <c r="G32" s="188">
        <v>0</v>
      </c>
      <c r="H32" s="189">
        <v>0</v>
      </c>
      <c r="I32" s="190"/>
      <c r="J32" s="190"/>
      <c r="K32" s="190"/>
      <c r="L32" s="190"/>
      <c r="M32" s="190"/>
      <c r="N32" s="190"/>
      <c r="O32" s="190"/>
      <c r="P32" s="190">
        <v>1</v>
      </c>
      <c r="Q32" s="190">
        <v>0</v>
      </c>
      <c r="R32" s="191">
        <f t="shared" si="0"/>
        <v>1</v>
      </c>
    </row>
    <row r="33" spans="3:18" s="185" customFormat="1" ht="18.95" customHeight="1" x14ac:dyDescent="0.2">
      <c r="C33" s="187" t="s">
        <v>197</v>
      </c>
      <c r="D33" s="188">
        <v>0</v>
      </c>
      <c r="E33" s="188">
        <v>1</v>
      </c>
      <c r="F33" s="188">
        <v>0</v>
      </c>
      <c r="G33" s="188">
        <v>1</v>
      </c>
      <c r="H33" s="189">
        <v>0</v>
      </c>
      <c r="I33" s="190"/>
      <c r="J33" s="190"/>
      <c r="K33" s="190"/>
      <c r="L33" s="190"/>
      <c r="M33" s="190"/>
      <c r="N33" s="190"/>
      <c r="O33" s="190"/>
      <c r="P33" s="190">
        <v>2</v>
      </c>
      <c r="Q33" s="190">
        <v>0</v>
      </c>
      <c r="R33" s="191">
        <f t="shared" si="0"/>
        <v>2</v>
      </c>
    </row>
    <row r="34" spans="3:18" s="185" customFormat="1" ht="18.95" customHeight="1" x14ac:dyDescent="0.2">
      <c r="C34" s="187" t="s">
        <v>277</v>
      </c>
      <c r="D34" s="188">
        <v>0</v>
      </c>
      <c r="E34" s="188">
        <v>0</v>
      </c>
      <c r="F34" s="188">
        <v>0</v>
      </c>
      <c r="G34" s="188">
        <v>3</v>
      </c>
      <c r="H34" s="189">
        <v>0</v>
      </c>
      <c r="I34" s="190"/>
      <c r="J34" s="190"/>
      <c r="K34" s="190"/>
      <c r="L34" s="190"/>
      <c r="M34" s="190"/>
      <c r="N34" s="190"/>
      <c r="O34" s="190"/>
      <c r="P34" s="190">
        <v>3</v>
      </c>
      <c r="Q34" s="190">
        <v>0</v>
      </c>
      <c r="R34" s="191">
        <f t="shared" si="0"/>
        <v>3</v>
      </c>
    </row>
    <row r="35" spans="3:18" s="185" customFormat="1" ht="18.95" customHeight="1" x14ac:dyDescent="0.2">
      <c r="C35" s="187" t="s">
        <v>111</v>
      </c>
      <c r="D35" s="188">
        <v>1</v>
      </c>
      <c r="E35" s="188">
        <v>0</v>
      </c>
      <c r="F35" s="188">
        <v>0</v>
      </c>
      <c r="G35" s="188">
        <v>0</v>
      </c>
      <c r="H35" s="189">
        <v>1</v>
      </c>
      <c r="I35" s="190"/>
      <c r="J35" s="190"/>
      <c r="K35" s="190"/>
      <c r="L35" s="190"/>
      <c r="M35" s="190"/>
      <c r="N35" s="190"/>
      <c r="O35" s="190"/>
      <c r="P35" s="190">
        <v>2</v>
      </c>
      <c r="Q35" s="190">
        <v>0</v>
      </c>
      <c r="R35" s="191">
        <f t="shared" si="0"/>
        <v>2</v>
      </c>
    </row>
    <row r="36" spans="3:18" s="185" customFormat="1" ht="18.95" customHeight="1" x14ac:dyDescent="0.2">
      <c r="C36" s="187" t="s">
        <v>151</v>
      </c>
      <c r="D36" s="188">
        <v>1</v>
      </c>
      <c r="E36" s="188">
        <v>0</v>
      </c>
      <c r="F36" s="188">
        <v>0</v>
      </c>
      <c r="G36" s="188">
        <v>1</v>
      </c>
      <c r="H36" s="189">
        <v>0</v>
      </c>
      <c r="I36" s="190"/>
      <c r="J36" s="190"/>
      <c r="K36" s="190"/>
      <c r="L36" s="190"/>
      <c r="M36" s="190"/>
      <c r="N36" s="190"/>
      <c r="O36" s="190"/>
      <c r="P36" s="190">
        <v>2</v>
      </c>
      <c r="Q36" s="190">
        <v>0</v>
      </c>
      <c r="R36" s="191">
        <f t="shared" si="0"/>
        <v>2</v>
      </c>
    </row>
    <row r="37" spans="3:18" s="185" customFormat="1" ht="18.95" customHeight="1" x14ac:dyDescent="0.2">
      <c r="C37" s="187" t="s">
        <v>198</v>
      </c>
      <c r="D37" s="188">
        <v>0</v>
      </c>
      <c r="E37" s="188">
        <v>1</v>
      </c>
      <c r="F37" s="188">
        <v>1</v>
      </c>
      <c r="G37" s="188">
        <v>1</v>
      </c>
      <c r="H37" s="189">
        <v>0</v>
      </c>
      <c r="I37" s="190"/>
      <c r="J37" s="190"/>
      <c r="K37" s="190"/>
      <c r="L37" s="190"/>
      <c r="M37" s="190"/>
      <c r="N37" s="190"/>
      <c r="O37" s="190"/>
      <c r="P37" s="190">
        <v>3</v>
      </c>
      <c r="Q37" s="190">
        <v>0</v>
      </c>
      <c r="R37" s="191">
        <f t="shared" si="0"/>
        <v>3</v>
      </c>
    </row>
    <row r="38" spans="3:18" s="185" customFormat="1" ht="18.95" customHeight="1" x14ac:dyDescent="0.2">
      <c r="C38" s="187" t="s">
        <v>51</v>
      </c>
      <c r="D38" s="188">
        <v>1</v>
      </c>
      <c r="E38" s="188">
        <v>1</v>
      </c>
      <c r="F38" s="188">
        <v>3</v>
      </c>
      <c r="G38" s="188">
        <v>3</v>
      </c>
      <c r="H38" s="189">
        <v>2</v>
      </c>
      <c r="I38" s="190"/>
      <c r="J38" s="190"/>
      <c r="K38" s="190"/>
      <c r="L38" s="190"/>
      <c r="M38" s="190"/>
      <c r="N38" s="190"/>
      <c r="O38" s="190"/>
      <c r="P38" s="190">
        <v>9</v>
      </c>
      <c r="Q38" s="190">
        <v>1</v>
      </c>
      <c r="R38" s="191">
        <f t="shared" si="0"/>
        <v>10</v>
      </c>
    </row>
    <row r="39" spans="3:18" s="185" customFormat="1" ht="18.95" customHeight="1" x14ac:dyDescent="0.2">
      <c r="C39" s="187" t="s">
        <v>238</v>
      </c>
      <c r="D39" s="188">
        <v>1</v>
      </c>
      <c r="E39" s="188">
        <v>0</v>
      </c>
      <c r="F39" s="188">
        <v>0</v>
      </c>
      <c r="G39" s="188">
        <v>1</v>
      </c>
      <c r="H39" s="189">
        <v>0</v>
      </c>
      <c r="I39" s="190"/>
      <c r="J39" s="190"/>
      <c r="K39" s="190"/>
      <c r="L39" s="190"/>
      <c r="M39" s="190"/>
      <c r="N39" s="190"/>
      <c r="O39" s="190"/>
      <c r="P39" s="190">
        <v>2</v>
      </c>
      <c r="Q39" s="190">
        <v>0</v>
      </c>
      <c r="R39" s="191">
        <f t="shared" si="0"/>
        <v>2</v>
      </c>
    </row>
    <row r="40" spans="3:18" s="185" customFormat="1" ht="18.95" customHeight="1" x14ac:dyDescent="0.2">
      <c r="C40" s="187" t="s">
        <v>286</v>
      </c>
      <c r="D40" s="188">
        <v>0</v>
      </c>
      <c r="E40" s="188">
        <v>0</v>
      </c>
      <c r="F40" s="188">
        <v>0</v>
      </c>
      <c r="G40" s="188">
        <v>0</v>
      </c>
      <c r="H40" s="189">
        <v>1</v>
      </c>
      <c r="I40" s="190"/>
      <c r="J40" s="190"/>
      <c r="K40" s="190"/>
      <c r="L40" s="190"/>
      <c r="M40" s="190"/>
      <c r="N40" s="190"/>
      <c r="O40" s="190"/>
      <c r="P40" s="190">
        <v>1</v>
      </c>
      <c r="Q40" s="190">
        <v>0</v>
      </c>
      <c r="R40" s="191">
        <f t="shared" si="0"/>
        <v>1</v>
      </c>
    </row>
    <row r="41" spans="3:18" s="185" customFormat="1" ht="18.95" customHeight="1" x14ac:dyDescent="0.2">
      <c r="C41" s="187" t="s">
        <v>232</v>
      </c>
      <c r="D41" s="188">
        <v>0</v>
      </c>
      <c r="E41" s="188">
        <v>0</v>
      </c>
      <c r="F41" s="188">
        <v>1</v>
      </c>
      <c r="G41" s="188">
        <v>0</v>
      </c>
      <c r="H41" s="189">
        <v>0</v>
      </c>
      <c r="I41" s="190"/>
      <c r="J41" s="190"/>
      <c r="K41" s="190"/>
      <c r="L41" s="190"/>
      <c r="M41" s="190"/>
      <c r="N41" s="190"/>
      <c r="O41" s="190"/>
      <c r="P41" s="190">
        <v>1</v>
      </c>
      <c r="Q41" s="190">
        <v>0</v>
      </c>
      <c r="R41" s="191">
        <f t="shared" si="0"/>
        <v>1</v>
      </c>
    </row>
    <row r="42" spans="3:18" s="185" customFormat="1" ht="18.95" customHeight="1" x14ac:dyDescent="0.2">
      <c r="C42" s="187" t="s">
        <v>233</v>
      </c>
      <c r="D42" s="188">
        <v>1</v>
      </c>
      <c r="E42" s="188">
        <v>0</v>
      </c>
      <c r="F42" s="188">
        <v>0</v>
      </c>
      <c r="G42" s="188">
        <v>0</v>
      </c>
      <c r="H42" s="189">
        <v>0</v>
      </c>
      <c r="I42" s="190"/>
      <c r="J42" s="190"/>
      <c r="K42" s="190"/>
      <c r="L42" s="190"/>
      <c r="M42" s="190"/>
      <c r="N42" s="190"/>
      <c r="O42" s="190"/>
      <c r="P42" s="190">
        <v>1</v>
      </c>
      <c r="Q42" s="190">
        <v>0</v>
      </c>
      <c r="R42" s="191">
        <f t="shared" si="0"/>
        <v>1</v>
      </c>
    </row>
    <row r="43" spans="3:18" s="185" customFormat="1" ht="18.95" customHeight="1" x14ac:dyDescent="0.2">
      <c r="C43" s="187" t="s">
        <v>234</v>
      </c>
      <c r="D43" s="188">
        <v>1</v>
      </c>
      <c r="E43" s="188">
        <v>0</v>
      </c>
      <c r="F43" s="188">
        <v>1</v>
      </c>
      <c r="G43" s="188">
        <v>0</v>
      </c>
      <c r="H43" s="189">
        <v>0</v>
      </c>
      <c r="I43" s="190"/>
      <c r="J43" s="190"/>
      <c r="K43" s="190"/>
      <c r="L43" s="190"/>
      <c r="M43" s="190"/>
      <c r="N43" s="190"/>
      <c r="O43" s="190"/>
      <c r="P43" s="190">
        <v>2</v>
      </c>
      <c r="Q43" s="190">
        <v>0</v>
      </c>
      <c r="R43" s="191">
        <f t="shared" si="0"/>
        <v>2</v>
      </c>
    </row>
    <row r="44" spans="3:18" s="216" customFormat="1" ht="18.95" customHeight="1" x14ac:dyDescent="0.2">
      <c r="C44" s="214" t="s">
        <v>235</v>
      </c>
      <c r="D44" s="215">
        <v>0</v>
      </c>
      <c r="E44" s="215">
        <v>0</v>
      </c>
      <c r="F44" s="215">
        <v>1</v>
      </c>
      <c r="G44" s="215">
        <v>0</v>
      </c>
      <c r="H44" s="215">
        <v>0</v>
      </c>
      <c r="I44" s="215"/>
      <c r="J44" s="215"/>
      <c r="K44" s="215"/>
      <c r="L44" s="215"/>
      <c r="M44" s="215"/>
      <c r="N44" s="215"/>
      <c r="O44" s="215"/>
      <c r="P44" s="215">
        <v>1</v>
      </c>
      <c r="Q44" s="215">
        <v>0</v>
      </c>
      <c r="R44" s="191">
        <f t="shared" si="0"/>
        <v>1</v>
      </c>
    </row>
    <row r="45" spans="3:18" s="216" customFormat="1" ht="18.95" customHeight="1" thickBot="1" x14ac:dyDescent="0.25">
      <c r="C45" s="551" t="s">
        <v>288</v>
      </c>
      <c r="D45" s="552">
        <v>0</v>
      </c>
      <c r="E45" s="552">
        <v>0</v>
      </c>
      <c r="F45" s="552">
        <v>0</v>
      </c>
      <c r="G45" s="552"/>
      <c r="H45" s="552">
        <v>1</v>
      </c>
      <c r="I45" s="552"/>
      <c r="J45" s="552"/>
      <c r="K45" s="552"/>
      <c r="L45" s="552"/>
      <c r="M45" s="552"/>
      <c r="N45" s="552"/>
      <c r="O45" s="552"/>
      <c r="P45" s="552">
        <v>1</v>
      </c>
      <c r="Q45" s="552">
        <v>0</v>
      </c>
      <c r="R45" s="553">
        <f t="shared" si="0"/>
        <v>1</v>
      </c>
    </row>
    <row r="46" spans="3:18" s="216" customFormat="1" ht="18.95" customHeight="1" x14ac:dyDescent="0.2">
      <c r="C46" s="556"/>
      <c r="D46" s="557"/>
      <c r="E46" s="557"/>
      <c r="F46" s="557"/>
      <c r="G46" s="557"/>
      <c r="H46" s="557"/>
      <c r="I46" s="557"/>
      <c r="J46" s="557"/>
      <c r="K46" s="557"/>
      <c r="L46" s="557"/>
      <c r="M46" s="557"/>
      <c r="N46" s="557"/>
      <c r="O46" s="557"/>
      <c r="P46" s="557"/>
      <c r="Q46" s="557"/>
      <c r="R46" s="558"/>
    </row>
    <row r="47" spans="3:18" s="216" customFormat="1" ht="18.95" customHeight="1" thickBot="1" x14ac:dyDescent="0.25">
      <c r="C47" s="559"/>
      <c r="D47" s="560"/>
      <c r="E47" s="560"/>
      <c r="F47" s="560"/>
      <c r="G47" s="560"/>
      <c r="H47" s="560"/>
      <c r="I47" s="560"/>
      <c r="J47" s="560"/>
      <c r="K47" s="560"/>
      <c r="L47" s="560"/>
      <c r="M47" s="560"/>
      <c r="N47" s="560"/>
      <c r="O47" s="560"/>
      <c r="P47" s="560"/>
      <c r="Q47" s="560"/>
      <c r="R47" s="561"/>
    </row>
    <row r="48" spans="3:18" s="216" customFormat="1" ht="18.95" customHeight="1" x14ac:dyDescent="0.2">
      <c r="C48" s="554" t="s">
        <v>287</v>
      </c>
      <c r="D48" s="555">
        <v>0</v>
      </c>
      <c r="E48" s="555">
        <v>0</v>
      </c>
      <c r="F48" s="555">
        <v>0</v>
      </c>
      <c r="G48" s="555">
        <v>0</v>
      </c>
      <c r="H48" s="555">
        <v>1</v>
      </c>
      <c r="I48" s="555"/>
      <c r="J48" s="555"/>
      <c r="K48" s="555"/>
      <c r="L48" s="555"/>
      <c r="M48" s="555"/>
      <c r="N48" s="555"/>
      <c r="O48" s="555"/>
      <c r="P48" s="555">
        <v>1</v>
      </c>
      <c r="Q48" s="555">
        <v>0</v>
      </c>
      <c r="R48" s="363">
        <f t="shared" si="0"/>
        <v>1</v>
      </c>
    </row>
    <row r="49" spans="3:22" s="185" customFormat="1" ht="18.95" customHeight="1" x14ac:dyDescent="0.2">
      <c r="C49" s="187" t="s">
        <v>220</v>
      </c>
      <c r="D49" s="188">
        <v>0</v>
      </c>
      <c r="E49" s="188">
        <v>0</v>
      </c>
      <c r="F49" s="188">
        <v>1</v>
      </c>
      <c r="G49" s="188">
        <v>0</v>
      </c>
      <c r="H49" s="189">
        <v>0</v>
      </c>
      <c r="I49" s="190"/>
      <c r="J49" s="190"/>
      <c r="K49" s="190"/>
      <c r="L49" s="190"/>
      <c r="M49" s="190"/>
      <c r="N49" s="190"/>
      <c r="O49" s="190"/>
      <c r="P49" s="190">
        <v>1</v>
      </c>
      <c r="Q49" s="190">
        <v>0</v>
      </c>
      <c r="R49" s="191">
        <f t="shared" si="0"/>
        <v>1</v>
      </c>
    </row>
    <row r="50" spans="3:22" s="185" customFormat="1" ht="18.95" customHeight="1" x14ac:dyDescent="0.2">
      <c r="C50" s="187" t="s">
        <v>260</v>
      </c>
      <c r="D50" s="188">
        <v>1</v>
      </c>
      <c r="E50" s="188">
        <v>0</v>
      </c>
      <c r="F50" s="188">
        <v>0</v>
      </c>
      <c r="G50" s="188">
        <v>0</v>
      </c>
      <c r="H50" s="189">
        <v>0</v>
      </c>
      <c r="I50" s="190"/>
      <c r="J50" s="190"/>
      <c r="K50" s="190"/>
      <c r="L50" s="190"/>
      <c r="M50" s="190"/>
      <c r="N50" s="190"/>
      <c r="O50" s="190"/>
      <c r="P50" s="190">
        <v>1</v>
      </c>
      <c r="Q50" s="190">
        <v>0</v>
      </c>
      <c r="R50" s="191">
        <f t="shared" si="0"/>
        <v>1</v>
      </c>
    </row>
    <row r="51" spans="3:22" s="185" customFormat="1" ht="18.95" customHeight="1" x14ac:dyDescent="0.2">
      <c r="C51" s="187" t="s">
        <v>221</v>
      </c>
      <c r="D51" s="188">
        <v>0</v>
      </c>
      <c r="E51" s="188">
        <v>0</v>
      </c>
      <c r="F51" s="188">
        <v>1</v>
      </c>
      <c r="G51" s="188">
        <v>0</v>
      </c>
      <c r="H51" s="189">
        <v>0</v>
      </c>
      <c r="I51" s="190"/>
      <c r="J51" s="190"/>
      <c r="K51" s="190"/>
      <c r="L51" s="190"/>
      <c r="M51" s="190"/>
      <c r="N51" s="190"/>
      <c r="O51" s="190"/>
      <c r="P51" s="190">
        <v>1</v>
      </c>
      <c r="Q51" s="190">
        <v>0</v>
      </c>
      <c r="R51" s="191">
        <f t="shared" si="0"/>
        <v>1</v>
      </c>
    </row>
    <row r="52" spans="3:22" s="185" customFormat="1" ht="18.95" customHeight="1" x14ac:dyDescent="0.2">
      <c r="C52" s="355" t="s">
        <v>282</v>
      </c>
      <c r="D52" s="356">
        <v>0</v>
      </c>
      <c r="E52" s="356">
        <v>0</v>
      </c>
      <c r="F52" s="356">
        <v>0</v>
      </c>
      <c r="G52" s="356">
        <v>1</v>
      </c>
      <c r="H52" s="357">
        <v>0</v>
      </c>
      <c r="I52" s="358"/>
      <c r="J52" s="358"/>
      <c r="K52" s="358"/>
      <c r="L52" s="358"/>
      <c r="M52" s="358"/>
      <c r="N52" s="358"/>
      <c r="O52" s="358"/>
      <c r="P52" s="358">
        <v>1</v>
      </c>
      <c r="Q52" s="358">
        <v>0</v>
      </c>
      <c r="R52" s="191">
        <f t="shared" si="0"/>
        <v>1</v>
      </c>
    </row>
    <row r="53" spans="3:22" s="185" customFormat="1" ht="17.100000000000001" customHeight="1" x14ac:dyDescent="0.2">
      <c r="C53" s="187" t="s">
        <v>222</v>
      </c>
      <c r="D53" s="188">
        <v>0</v>
      </c>
      <c r="E53" s="188">
        <v>0</v>
      </c>
      <c r="F53" s="188">
        <v>1</v>
      </c>
      <c r="G53" s="188">
        <v>0</v>
      </c>
      <c r="H53" s="189">
        <v>0</v>
      </c>
      <c r="I53" s="190"/>
      <c r="J53" s="190"/>
      <c r="K53" s="190"/>
      <c r="L53" s="190"/>
      <c r="M53" s="190"/>
      <c r="N53" s="190"/>
      <c r="O53" s="190"/>
      <c r="P53" s="190">
        <v>1</v>
      </c>
      <c r="Q53" s="190">
        <v>0</v>
      </c>
      <c r="R53" s="191">
        <f t="shared" si="0"/>
        <v>1</v>
      </c>
    </row>
    <row r="54" spans="3:22" s="185" customFormat="1" ht="17.100000000000001" customHeight="1" x14ac:dyDescent="0.2">
      <c r="C54" s="359" t="s">
        <v>106</v>
      </c>
      <c r="D54" s="360">
        <v>1</v>
      </c>
      <c r="E54" s="360">
        <v>0</v>
      </c>
      <c r="F54" s="360">
        <v>0</v>
      </c>
      <c r="G54" s="360">
        <v>0</v>
      </c>
      <c r="H54" s="361">
        <v>1</v>
      </c>
      <c r="I54" s="362"/>
      <c r="J54" s="362"/>
      <c r="K54" s="362"/>
      <c r="L54" s="362"/>
      <c r="M54" s="362"/>
      <c r="N54" s="362"/>
      <c r="O54" s="362"/>
      <c r="P54" s="362">
        <v>2</v>
      </c>
      <c r="Q54" s="362">
        <v>0</v>
      </c>
      <c r="R54" s="191">
        <f t="shared" si="0"/>
        <v>2</v>
      </c>
      <c r="S54" s="354"/>
      <c r="T54" s="354"/>
      <c r="U54" s="354"/>
      <c r="V54" s="354"/>
    </row>
    <row r="55" spans="3:22" s="185" customFormat="1" ht="17.100000000000001" customHeight="1" x14ac:dyDescent="0.2">
      <c r="C55" s="187" t="s">
        <v>52</v>
      </c>
      <c r="D55" s="188">
        <v>1</v>
      </c>
      <c r="E55" s="188">
        <v>0</v>
      </c>
      <c r="F55" s="188">
        <v>1</v>
      </c>
      <c r="G55" s="188">
        <v>1</v>
      </c>
      <c r="H55" s="189">
        <v>3</v>
      </c>
      <c r="I55" s="190"/>
      <c r="J55" s="190"/>
      <c r="K55" s="190"/>
      <c r="L55" s="190"/>
      <c r="M55" s="190"/>
      <c r="N55" s="190"/>
      <c r="O55" s="190"/>
      <c r="P55" s="190">
        <v>6</v>
      </c>
      <c r="Q55" s="190">
        <v>0</v>
      </c>
      <c r="R55" s="191">
        <f t="shared" si="0"/>
        <v>6</v>
      </c>
      <c r="S55" s="354"/>
      <c r="T55" s="354"/>
      <c r="U55" s="354"/>
      <c r="V55" s="354"/>
    </row>
    <row r="56" spans="3:22" s="185" customFormat="1" ht="17.100000000000001" customHeight="1" x14ac:dyDescent="0.2">
      <c r="C56" s="196" t="s">
        <v>223</v>
      </c>
      <c r="D56" s="197">
        <v>0</v>
      </c>
      <c r="E56" s="197">
        <v>0</v>
      </c>
      <c r="F56" s="197">
        <v>1</v>
      </c>
      <c r="G56" s="197">
        <v>0</v>
      </c>
      <c r="H56" s="198">
        <v>0</v>
      </c>
      <c r="I56" s="199"/>
      <c r="J56" s="199"/>
      <c r="K56" s="199"/>
      <c r="L56" s="199"/>
      <c r="M56" s="199"/>
      <c r="N56" s="199"/>
      <c r="O56" s="199"/>
      <c r="P56" s="199">
        <v>1</v>
      </c>
      <c r="Q56" s="199">
        <v>0</v>
      </c>
      <c r="R56" s="191">
        <f t="shared" si="0"/>
        <v>1</v>
      </c>
      <c r="S56" s="354"/>
      <c r="T56" s="354"/>
      <c r="U56" s="354"/>
      <c r="V56" s="354"/>
    </row>
    <row r="57" spans="3:22" s="185" customFormat="1" ht="17.100000000000001" customHeight="1" x14ac:dyDescent="0.2">
      <c r="C57" s="196" t="s">
        <v>53</v>
      </c>
      <c r="D57" s="197">
        <v>3</v>
      </c>
      <c r="E57" s="197">
        <v>1</v>
      </c>
      <c r="F57" s="197">
        <v>3</v>
      </c>
      <c r="G57" s="197">
        <v>5</v>
      </c>
      <c r="H57" s="198">
        <v>1</v>
      </c>
      <c r="I57" s="199"/>
      <c r="J57" s="199"/>
      <c r="K57" s="199"/>
      <c r="L57" s="199"/>
      <c r="M57" s="199"/>
      <c r="N57" s="199"/>
      <c r="O57" s="199"/>
      <c r="P57" s="199">
        <v>12</v>
      </c>
      <c r="Q57" s="199">
        <v>1</v>
      </c>
      <c r="R57" s="191">
        <f t="shared" si="0"/>
        <v>13</v>
      </c>
      <c r="S57" s="354"/>
      <c r="T57" s="354"/>
      <c r="U57" s="354"/>
      <c r="V57" s="354"/>
    </row>
    <row r="58" spans="3:22" s="185" customFormat="1" ht="17.100000000000001" customHeight="1" x14ac:dyDescent="0.2">
      <c r="C58" s="196" t="s">
        <v>224</v>
      </c>
      <c r="D58" s="197">
        <v>0</v>
      </c>
      <c r="E58" s="197">
        <v>0</v>
      </c>
      <c r="F58" s="197">
        <v>1</v>
      </c>
      <c r="G58" s="197">
        <v>0</v>
      </c>
      <c r="H58" s="198">
        <v>0</v>
      </c>
      <c r="I58" s="199"/>
      <c r="J58" s="199"/>
      <c r="K58" s="199"/>
      <c r="L58" s="199"/>
      <c r="M58" s="199"/>
      <c r="N58" s="199"/>
      <c r="O58" s="199"/>
      <c r="P58" s="199">
        <v>1</v>
      </c>
      <c r="Q58" s="199">
        <v>0</v>
      </c>
      <c r="R58" s="191">
        <f t="shared" si="0"/>
        <v>1</v>
      </c>
      <c r="S58" s="354"/>
      <c r="T58" s="354"/>
      <c r="U58" s="354"/>
      <c r="V58" s="354"/>
    </row>
    <row r="59" spans="3:22" s="185" customFormat="1" ht="17.100000000000001" customHeight="1" x14ac:dyDescent="0.2">
      <c r="C59" s="196" t="s">
        <v>199</v>
      </c>
      <c r="D59" s="197">
        <v>0</v>
      </c>
      <c r="E59" s="197">
        <v>1</v>
      </c>
      <c r="F59" s="197">
        <v>1</v>
      </c>
      <c r="G59" s="197">
        <v>0</v>
      </c>
      <c r="H59" s="198">
        <v>3</v>
      </c>
      <c r="I59" s="199"/>
      <c r="J59" s="199"/>
      <c r="K59" s="199"/>
      <c r="L59" s="199"/>
      <c r="M59" s="199"/>
      <c r="N59" s="199"/>
      <c r="O59" s="199"/>
      <c r="P59" s="199">
        <v>5</v>
      </c>
      <c r="Q59" s="199">
        <v>0</v>
      </c>
      <c r="R59" s="191">
        <f t="shared" si="0"/>
        <v>5</v>
      </c>
      <c r="S59" s="354"/>
      <c r="T59" s="354"/>
      <c r="U59" s="354"/>
      <c r="V59" s="354"/>
    </row>
    <row r="60" spans="3:22" s="185" customFormat="1" ht="17.100000000000001" customHeight="1" x14ac:dyDescent="0.2">
      <c r="C60" s="196" t="s">
        <v>225</v>
      </c>
      <c r="D60" s="197">
        <v>0</v>
      </c>
      <c r="E60" s="197">
        <v>0</v>
      </c>
      <c r="F60" s="197">
        <v>1</v>
      </c>
      <c r="G60" s="197">
        <v>0</v>
      </c>
      <c r="H60" s="198">
        <v>0</v>
      </c>
      <c r="I60" s="199"/>
      <c r="J60" s="199"/>
      <c r="K60" s="199"/>
      <c r="L60" s="199"/>
      <c r="M60" s="199"/>
      <c r="N60" s="199"/>
      <c r="O60" s="199"/>
      <c r="P60" s="199">
        <v>0</v>
      </c>
      <c r="Q60" s="199">
        <v>1</v>
      </c>
      <c r="R60" s="191">
        <f t="shared" si="0"/>
        <v>1</v>
      </c>
      <c r="S60" s="354"/>
      <c r="T60" s="354"/>
      <c r="U60" s="354"/>
      <c r="V60" s="354"/>
    </row>
    <row r="61" spans="3:22" s="185" customFormat="1" ht="17.100000000000001" customHeight="1" x14ac:dyDescent="0.2">
      <c r="C61" s="225" t="s">
        <v>239</v>
      </c>
      <c r="D61" s="197">
        <v>0</v>
      </c>
      <c r="E61" s="197">
        <v>0</v>
      </c>
      <c r="F61" s="197">
        <v>1</v>
      </c>
      <c r="G61" s="197">
        <v>0</v>
      </c>
      <c r="H61" s="198">
        <v>0</v>
      </c>
      <c r="I61" s="199"/>
      <c r="J61" s="199"/>
      <c r="K61" s="199"/>
      <c r="L61" s="199"/>
      <c r="M61" s="199"/>
      <c r="N61" s="199"/>
      <c r="O61" s="199"/>
      <c r="P61" s="199">
        <v>1</v>
      </c>
      <c r="Q61" s="199">
        <v>0</v>
      </c>
      <c r="R61" s="191">
        <f t="shared" si="0"/>
        <v>1</v>
      </c>
      <c r="S61" s="354"/>
      <c r="T61" s="354"/>
      <c r="U61" s="354"/>
      <c r="V61" s="354"/>
    </row>
    <row r="62" spans="3:22" s="185" customFormat="1" ht="17.25" customHeight="1" x14ac:dyDescent="0.2">
      <c r="C62" s="196" t="s">
        <v>133</v>
      </c>
      <c r="D62" s="197">
        <v>1</v>
      </c>
      <c r="E62" s="197">
        <v>0</v>
      </c>
      <c r="F62" s="197">
        <v>0</v>
      </c>
      <c r="G62" s="197">
        <v>0</v>
      </c>
      <c r="H62" s="198">
        <v>0</v>
      </c>
      <c r="I62" s="199"/>
      <c r="J62" s="199"/>
      <c r="K62" s="199"/>
      <c r="L62" s="199"/>
      <c r="M62" s="199"/>
      <c r="N62" s="199"/>
      <c r="O62" s="199"/>
      <c r="P62" s="199">
        <v>0</v>
      </c>
      <c r="Q62" s="199">
        <v>1</v>
      </c>
      <c r="R62" s="191">
        <f t="shared" si="0"/>
        <v>1</v>
      </c>
      <c r="S62" s="354"/>
      <c r="T62" s="354"/>
      <c r="U62" s="354"/>
      <c r="V62" s="354"/>
    </row>
    <row r="63" spans="3:22" s="185" customFormat="1" ht="17.25" customHeight="1" x14ac:dyDescent="0.2">
      <c r="C63" s="196" t="s">
        <v>226</v>
      </c>
      <c r="D63" s="197">
        <v>0</v>
      </c>
      <c r="E63" s="197">
        <v>0</v>
      </c>
      <c r="F63" s="197">
        <v>1</v>
      </c>
      <c r="G63" s="197">
        <v>0</v>
      </c>
      <c r="H63" s="198">
        <v>0</v>
      </c>
      <c r="I63" s="199"/>
      <c r="J63" s="199"/>
      <c r="K63" s="199"/>
      <c r="L63" s="199"/>
      <c r="M63" s="199"/>
      <c r="N63" s="199"/>
      <c r="O63" s="199"/>
      <c r="P63" s="199">
        <v>0</v>
      </c>
      <c r="Q63" s="199">
        <v>1</v>
      </c>
      <c r="R63" s="191">
        <f t="shared" si="0"/>
        <v>1</v>
      </c>
      <c r="S63" s="354"/>
      <c r="T63" s="354"/>
      <c r="U63" s="354"/>
      <c r="V63" s="354"/>
    </row>
    <row r="64" spans="3:22" s="185" customFormat="1" ht="17.100000000000001" customHeight="1" x14ac:dyDescent="0.2">
      <c r="C64" s="196" t="s">
        <v>227</v>
      </c>
      <c r="D64" s="197">
        <v>0</v>
      </c>
      <c r="E64" s="197">
        <v>1</v>
      </c>
      <c r="F64" s="197">
        <v>0</v>
      </c>
      <c r="G64" s="197">
        <v>0</v>
      </c>
      <c r="H64" s="198">
        <v>2</v>
      </c>
      <c r="I64" s="199"/>
      <c r="J64" s="199"/>
      <c r="K64" s="199"/>
      <c r="L64" s="199"/>
      <c r="M64" s="199"/>
      <c r="N64" s="199"/>
      <c r="O64" s="199"/>
      <c r="P64" s="199">
        <v>3</v>
      </c>
      <c r="Q64" s="199">
        <v>0</v>
      </c>
      <c r="R64" s="191">
        <f t="shared" si="0"/>
        <v>3</v>
      </c>
      <c r="S64" s="354"/>
      <c r="T64" s="354"/>
      <c r="U64" s="354"/>
      <c r="V64" s="354"/>
    </row>
    <row r="65" spans="3:22" s="185" customFormat="1" ht="17.100000000000001" customHeight="1" x14ac:dyDescent="0.2">
      <c r="C65" s="196" t="s">
        <v>123</v>
      </c>
      <c r="D65" s="197">
        <v>1</v>
      </c>
      <c r="E65" s="197">
        <v>0</v>
      </c>
      <c r="F65" s="197">
        <v>0</v>
      </c>
      <c r="G65" s="197">
        <v>0</v>
      </c>
      <c r="H65" s="198">
        <v>0</v>
      </c>
      <c r="I65" s="199"/>
      <c r="J65" s="199"/>
      <c r="K65" s="199"/>
      <c r="L65" s="199"/>
      <c r="M65" s="199"/>
      <c r="N65" s="199"/>
      <c r="O65" s="199"/>
      <c r="P65" s="199">
        <v>1</v>
      </c>
      <c r="Q65" s="199">
        <v>0</v>
      </c>
      <c r="R65" s="191">
        <f t="shared" si="0"/>
        <v>1</v>
      </c>
      <c r="S65" s="354"/>
      <c r="T65" s="354"/>
      <c r="U65" s="354"/>
      <c r="V65" s="354"/>
    </row>
    <row r="66" spans="3:22" s="185" customFormat="1" ht="17.100000000000001" customHeight="1" x14ac:dyDescent="0.2">
      <c r="C66" s="196" t="s">
        <v>54</v>
      </c>
      <c r="D66" s="197">
        <v>2</v>
      </c>
      <c r="E66" s="197">
        <v>1</v>
      </c>
      <c r="F66" s="197">
        <v>1</v>
      </c>
      <c r="G66" s="197">
        <v>0</v>
      </c>
      <c r="H66" s="198">
        <v>0</v>
      </c>
      <c r="I66" s="199"/>
      <c r="J66" s="199"/>
      <c r="K66" s="199"/>
      <c r="L66" s="199"/>
      <c r="M66" s="199"/>
      <c r="N66" s="199"/>
      <c r="O66" s="199"/>
      <c r="P66" s="199">
        <v>4</v>
      </c>
      <c r="Q66" s="199">
        <v>0</v>
      </c>
      <c r="R66" s="191">
        <f t="shared" si="0"/>
        <v>4</v>
      </c>
      <c r="S66" s="354"/>
      <c r="T66" s="354"/>
      <c r="U66" s="354"/>
      <c r="V66" s="354"/>
    </row>
    <row r="67" spans="3:22" s="185" customFormat="1" ht="17.100000000000001" customHeight="1" x14ac:dyDescent="0.2">
      <c r="C67" s="196" t="s">
        <v>200</v>
      </c>
      <c r="D67" s="197">
        <v>0</v>
      </c>
      <c r="E67" s="197">
        <v>0</v>
      </c>
      <c r="F67" s="197">
        <v>1</v>
      </c>
      <c r="G67" s="197">
        <v>1</v>
      </c>
      <c r="H67" s="198">
        <v>0</v>
      </c>
      <c r="I67" s="199"/>
      <c r="J67" s="199"/>
      <c r="K67" s="199"/>
      <c r="L67" s="199"/>
      <c r="M67" s="199"/>
      <c r="N67" s="199"/>
      <c r="O67" s="199"/>
      <c r="P67" s="199">
        <v>2</v>
      </c>
      <c r="Q67" s="199">
        <v>0</v>
      </c>
      <c r="R67" s="191">
        <f t="shared" si="0"/>
        <v>2</v>
      </c>
      <c r="S67" s="354"/>
      <c r="T67" s="354"/>
      <c r="U67" s="354"/>
      <c r="V67" s="354"/>
    </row>
    <row r="68" spans="3:22" s="185" customFormat="1" ht="17.100000000000001" customHeight="1" x14ac:dyDescent="0.2">
      <c r="C68" s="196" t="s">
        <v>201</v>
      </c>
      <c r="D68" s="197">
        <v>0</v>
      </c>
      <c r="E68" s="197">
        <v>1</v>
      </c>
      <c r="F68" s="197">
        <v>0</v>
      </c>
      <c r="G68" s="197">
        <v>0</v>
      </c>
      <c r="H68" s="198">
        <v>0</v>
      </c>
      <c r="I68" s="199"/>
      <c r="J68" s="199"/>
      <c r="K68" s="199"/>
      <c r="L68" s="199"/>
      <c r="M68" s="199"/>
      <c r="N68" s="199"/>
      <c r="O68" s="199"/>
      <c r="P68" s="199">
        <v>1</v>
      </c>
      <c r="Q68" s="199">
        <v>0</v>
      </c>
      <c r="R68" s="191">
        <f t="shared" si="0"/>
        <v>1</v>
      </c>
      <c r="S68" s="354"/>
      <c r="T68" s="354"/>
      <c r="U68" s="354"/>
      <c r="V68" s="354"/>
    </row>
    <row r="69" spans="3:22" s="185" customFormat="1" ht="17.100000000000001" customHeight="1" x14ac:dyDescent="0.2">
      <c r="C69" s="196" t="s">
        <v>289</v>
      </c>
      <c r="D69" s="197">
        <v>0</v>
      </c>
      <c r="E69" s="197">
        <v>0</v>
      </c>
      <c r="F69" s="197">
        <v>0</v>
      </c>
      <c r="G69" s="197">
        <v>0</v>
      </c>
      <c r="H69" s="198">
        <v>2</v>
      </c>
      <c r="I69" s="199"/>
      <c r="J69" s="199"/>
      <c r="K69" s="199"/>
      <c r="L69" s="199"/>
      <c r="M69" s="199"/>
      <c r="N69" s="199"/>
      <c r="O69" s="199"/>
      <c r="P69" s="199">
        <v>2</v>
      </c>
      <c r="Q69" s="199">
        <v>0</v>
      </c>
      <c r="R69" s="191">
        <f t="shared" si="0"/>
        <v>2</v>
      </c>
      <c r="S69" s="354"/>
      <c r="T69" s="354"/>
      <c r="U69" s="354"/>
      <c r="V69" s="354"/>
    </row>
    <row r="70" spans="3:22" s="185" customFormat="1" ht="17.100000000000001" customHeight="1" x14ac:dyDescent="0.2">
      <c r="C70" s="196" t="s">
        <v>173</v>
      </c>
      <c r="D70" s="197">
        <v>1</v>
      </c>
      <c r="E70" s="197">
        <v>0</v>
      </c>
      <c r="F70" s="197">
        <v>0</v>
      </c>
      <c r="G70" s="197">
        <v>1</v>
      </c>
      <c r="H70" s="198">
        <v>0</v>
      </c>
      <c r="I70" s="199"/>
      <c r="J70" s="199"/>
      <c r="K70" s="199"/>
      <c r="L70" s="199"/>
      <c r="M70" s="199"/>
      <c r="N70" s="199"/>
      <c r="O70" s="199"/>
      <c r="P70" s="199">
        <v>2</v>
      </c>
      <c r="Q70" s="199">
        <v>0</v>
      </c>
      <c r="R70" s="191">
        <f t="shared" si="0"/>
        <v>2</v>
      </c>
      <c r="S70" s="354"/>
      <c r="T70" s="354"/>
      <c r="U70" s="354"/>
      <c r="V70" s="354"/>
    </row>
    <row r="71" spans="3:22" s="185" customFormat="1" ht="17.100000000000001" customHeight="1" x14ac:dyDescent="0.2">
      <c r="C71" s="196" t="s">
        <v>281</v>
      </c>
      <c r="D71" s="197">
        <v>0</v>
      </c>
      <c r="E71" s="197">
        <v>0</v>
      </c>
      <c r="F71" s="197">
        <v>0</v>
      </c>
      <c r="G71" s="197">
        <v>2</v>
      </c>
      <c r="H71" s="198">
        <v>1</v>
      </c>
      <c r="I71" s="199"/>
      <c r="J71" s="199"/>
      <c r="K71" s="199"/>
      <c r="L71" s="199"/>
      <c r="M71" s="199"/>
      <c r="N71" s="199"/>
      <c r="O71" s="199"/>
      <c r="P71" s="199">
        <v>3</v>
      </c>
      <c r="Q71" s="199">
        <v>0</v>
      </c>
      <c r="R71" s="191">
        <f t="shared" si="0"/>
        <v>3</v>
      </c>
      <c r="S71" s="354"/>
      <c r="T71" s="354"/>
      <c r="U71" s="354"/>
      <c r="V71" s="354"/>
    </row>
    <row r="72" spans="3:22" s="185" customFormat="1" ht="17.100000000000001" customHeight="1" x14ac:dyDescent="0.2">
      <c r="C72" s="196" t="s">
        <v>55</v>
      </c>
      <c r="D72" s="197">
        <v>2</v>
      </c>
      <c r="E72" s="197">
        <v>1</v>
      </c>
      <c r="F72" s="197">
        <v>4</v>
      </c>
      <c r="G72" s="197">
        <v>0</v>
      </c>
      <c r="H72" s="198">
        <v>1</v>
      </c>
      <c r="I72" s="199"/>
      <c r="J72" s="199"/>
      <c r="K72" s="199"/>
      <c r="L72" s="199"/>
      <c r="M72" s="199"/>
      <c r="N72" s="199"/>
      <c r="O72" s="199"/>
      <c r="P72" s="199">
        <v>7</v>
      </c>
      <c r="Q72" s="199">
        <v>1</v>
      </c>
      <c r="R72" s="191">
        <f t="shared" si="0"/>
        <v>8</v>
      </c>
      <c r="S72" s="354"/>
      <c r="T72" s="354"/>
      <c r="U72" s="354"/>
      <c r="V72" s="354"/>
    </row>
    <row r="73" spans="3:22" s="185" customFormat="1" ht="17.100000000000001" customHeight="1" x14ac:dyDescent="0.2">
      <c r="C73" s="196" t="s">
        <v>124</v>
      </c>
      <c r="D73" s="197">
        <v>1</v>
      </c>
      <c r="E73" s="197">
        <v>0</v>
      </c>
      <c r="F73" s="197">
        <v>0</v>
      </c>
      <c r="G73" s="197">
        <v>0</v>
      </c>
      <c r="H73" s="198">
        <v>0</v>
      </c>
      <c r="I73" s="199"/>
      <c r="J73" s="199"/>
      <c r="K73" s="199"/>
      <c r="L73" s="199"/>
      <c r="M73" s="199"/>
      <c r="N73" s="199"/>
      <c r="O73" s="199"/>
      <c r="P73" s="199">
        <v>0</v>
      </c>
      <c r="Q73" s="199">
        <v>1</v>
      </c>
      <c r="R73" s="191">
        <f t="shared" si="0"/>
        <v>1</v>
      </c>
      <c r="S73" s="354"/>
      <c r="T73" s="354"/>
      <c r="U73" s="354"/>
      <c r="V73" s="354"/>
    </row>
    <row r="74" spans="3:22" s="185" customFormat="1" ht="17.100000000000001" customHeight="1" x14ac:dyDescent="0.2">
      <c r="C74" s="196" t="s">
        <v>240</v>
      </c>
      <c r="D74" s="197">
        <v>0</v>
      </c>
      <c r="E74" s="197">
        <v>1</v>
      </c>
      <c r="F74" s="197">
        <v>0</v>
      </c>
      <c r="G74" s="197">
        <v>0</v>
      </c>
      <c r="H74" s="198">
        <v>0</v>
      </c>
      <c r="I74" s="199"/>
      <c r="J74" s="199"/>
      <c r="K74" s="199"/>
      <c r="L74" s="199"/>
      <c r="M74" s="199"/>
      <c r="N74" s="199"/>
      <c r="O74" s="199"/>
      <c r="P74" s="199">
        <v>1</v>
      </c>
      <c r="Q74" s="199">
        <v>0</v>
      </c>
      <c r="R74" s="191">
        <f t="shared" si="0"/>
        <v>1</v>
      </c>
      <c r="S74" s="354"/>
      <c r="T74" s="354"/>
      <c r="U74" s="354"/>
      <c r="V74" s="354"/>
    </row>
    <row r="75" spans="3:22" s="185" customFormat="1" ht="17.100000000000001" customHeight="1" x14ac:dyDescent="0.3">
      <c r="C75" s="183" t="s">
        <v>228</v>
      </c>
      <c r="D75" s="200">
        <v>0</v>
      </c>
      <c r="E75" s="200">
        <v>0</v>
      </c>
      <c r="F75" s="200">
        <v>1</v>
      </c>
      <c r="G75" s="200">
        <v>4</v>
      </c>
      <c r="H75" s="201">
        <v>1</v>
      </c>
      <c r="I75" s="200"/>
      <c r="J75" s="200"/>
      <c r="K75" s="200"/>
      <c r="L75" s="200"/>
      <c r="M75" s="200"/>
      <c r="N75" s="200"/>
      <c r="O75" s="200"/>
      <c r="P75" s="200">
        <v>5</v>
      </c>
      <c r="Q75" s="200">
        <v>1</v>
      </c>
      <c r="R75" s="191">
        <f t="shared" si="0"/>
        <v>6</v>
      </c>
      <c r="S75" s="354"/>
      <c r="T75" s="354"/>
      <c r="U75" s="354"/>
      <c r="V75" s="354"/>
    </row>
    <row r="76" spans="3:22" s="185" customFormat="1" ht="17.100000000000001" customHeight="1" x14ac:dyDescent="0.2">
      <c r="C76" s="196" t="s">
        <v>229</v>
      </c>
      <c r="D76" s="197">
        <v>0</v>
      </c>
      <c r="E76" s="197">
        <v>1</v>
      </c>
      <c r="F76" s="197">
        <v>0</v>
      </c>
      <c r="G76" s="197">
        <v>0</v>
      </c>
      <c r="H76" s="198">
        <v>0</v>
      </c>
      <c r="I76" s="199"/>
      <c r="J76" s="199"/>
      <c r="K76" s="199"/>
      <c r="L76" s="199"/>
      <c r="M76" s="199"/>
      <c r="N76" s="199"/>
      <c r="O76" s="199"/>
      <c r="P76" s="199">
        <v>0</v>
      </c>
      <c r="Q76" s="199">
        <v>1</v>
      </c>
      <c r="R76" s="191">
        <f t="shared" si="0"/>
        <v>1</v>
      </c>
      <c r="S76" s="354"/>
      <c r="T76" s="354"/>
      <c r="U76" s="354"/>
      <c r="V76" s="354"/>
    </row>
    <row r="77" spans="3:22" s="185" customFormat="1" ht="17.100000000000001" customHeight="1" x14ac:dyDescent="0.2">
      <c r="C77" s="196" t="s">
        <v>290</v>
      </c>
      <c r="D77" s="197">
        <v>0</v>
      </c>
      <c r="E77" s="197">
        <v>0</v>
      </c>
      <c r="F77" s="197">
        <v>0</v>
      </c>
      <c r="G77" s="197">
        <v>0</v>
      </c>
      <c r="H77" s="198">
        <v>1</v>
      </c>
      <c r="I77" s="199"/>
      <c r="J77" s="199"/>
      <c r="K77" s="199"/>
      <c r="L77" s="199"/>
      <c r="M77" s="199"/>
      <c r="N77" s="199"/>
      <c r="O77" s="199"/>
      <c r="P77" s="199">
        <v>1</v>
      </c>
      <c r="Q77" s="199">
        <v>0</v>
      </c>
      <c r="R77" s="191">
        <f t="shared" si="0"/>
        <v>1</v>
      </c>
      <c r="S77" s="354"/>
      <c r="T77" s="354"/>
      <c r="U77" s="354"/>
      <c r="V77" s="354"/>
    </row>
    <row r="78" spans="3:22" s="185" customFormat="1" ht="17.100000000000001" customHeight="1" x14ac:dyDescent="0.2">
      <c r="C78" s="196" t="s">
        <v>230</v>
      </c>
      <c r="D78" s="197">
        <v>0</v>
      </c>
      <c r="E78" s="197">
        <v>0</v>
      </c>
      <c r="F78" s="197">
        <v>1</v>
      </c>
      <c r="G78" s="197">
        <v>0</v>
      </c>
      <c r="H78" s="198">
        <v>0</v>
      </c>
      <c r="I78" s="199"/>
      <c r="J78" s="199"/>
      <c r="K78" s="199"/>
      <c r="L78" s="199"/>
      <c r="M78" s="199"/>
      <c r="N78" s="199"/>
      <c r="O78" s="199"/>
      <c r="P78" s="199">
        <v>1</v>
      </c>
      <c r="Q78" s="199">
        <v>0</v>
      </c>
      <c r="R78" s="191">
        <f t="shared" si="0"/>
        <v>1</v>
      </c>
      <c r="S78" s="354"/>
      <c r="T78" s="354"/>
      <c r="U78" s="354"/>
      <c r="V78" s="354"/>
    </row>
    <row r="79" spans="3:22" s="185" customFormat="1" ht="17.100000000000001" customHeight="1" x14ac:dyDescent="0.2">
      <c r="C79" s="196" t="s">
        <v>241</v>
      </c>
      <c r="D79" s="197">
        <v>0</v>
      </c>
      <c r="E79" s="197">
        <v>0</v>
      </c>
      <c r="F79" s="197">
        <v>1</v>
      </c>
      <c r="G79" s="197">
        <v>1</v>
      </c>
      <c r="H79" s="198">
        <v>2</v>
      </c>
      <c r="I79" s="199"/>
      <c r="J79" s="199"/>
      <c r="K79" s="199"/>
      <c r="L79" s="199"/>
      <c r="M79" s="199"/>
      <c r="N79" s="199"/>
      <c r="O79" s="199"/>
      <c r="P79" s="199">
        <v>4</v>
      </c>
      <c r="Q79" s="199">
        <v>0</v>
      </c>
      <c r="R79" s="191">
        <f t="shared" si="0"/>
        <v>4</v>
      </c>
      <c r="S79" s="354"/>
      <c r="T79" s="354"/>
      <c r="U79" s="354"/>
      <c r="V79" s="354"/>
    </row>
    <row r="80" spans="3:22" s="185" customFormat="1" ht="17.100000000000001" customHeight="1" thickBot="1" x14ac:dyDescent="0.25">
      <c r="C80" s="226" t="s">
        <v>56</v>
      </c>
      <c r="D80" s="227">
        <v>4</v>
      </c>
      <c r="E80" s="227">
        <v>2</v>
      </c>
      <c r="F80" s="227">
        <v>0</v>
      </c>
      <c r="G80" s="227">
        <v>3</v>
      </c>
      <c r="H80" s="228">
        <v>4</v>
      </c>
      <c r="I80" s="229"/>
      <c r="J80" s="229"/>
      <c r="K80" s="229"/>
      <c r="L80" s="229"/>
      <c r="M80" s="229"/>
      <c r="N80" s="229"/>
      <c r="O80" s="229"/>
      <c r="P80" s="229">
        <v>13</v>
      </c>
      <c r="Q80" s="229">
        <v>0</v>
      </c>
      <c r="R80" s="364">
        <f t="shared" si="0"/>
        <v>13</v>
      </c>
      <c r="S80" s="354"/>
      <c r="T80" s="354"/>
      <c r="U80" s="354"/>
      <c r="V80" s="354"/>
    </row>
    <row r="81" spans="3:18" ht="17.100000000000001" customHeight="1" thickBot="1" x14ac:dyDescent="0.25">
      <c r="C81" s="223" t="s">
        <v>0</v>
      </c>
      <c r="D81" s="224">
        <f>SUM(D14:D80)</f>
        <v>31</v>
      </c>
      <c r="E81" s="224">
        <f t="shared" ref="E81:R81" si="1">SUM(E14:E80)</f>
        <v>18</v>
      </c>
      <c r="F81" s="224">
        <f t="shared" si="1"/>
        <v>37</v>
      </c>
      <c r="G81" s="224">
        <f t="shared" si="1"/>
        <v>31</v>
      </c>
      <c r="H81" s="224">
        <f t="shared" si="1"/>
        <v>32</v>
      </c>
      <c r="I81" s="224">
        <f t="shared" si="1"/>
        <v>0</v>
      </c>
      <c r="J81" s="224">
        <f t="shared" si="1"/>
        <v>0</v>
      </c>
      <c r="K81" s="224">
        <f t="shared" si="1"/>
        <v>0</v>
      </c>
      <c r="L81" s="224">
        <f t="shared" si="1"/>
        <v>0</v>
      </c>
      <c r="M81" s="224">
        <f t="shared" si="1"/>
        <v>0</v>
      </c>
      <c r="N81" s="224">
        <f t="shared" si="1"/>
        <v>0</v>
      </c>
      <c r="O81" s="224">
        <f t="shared" si="1"/>
        <v>0</v>
      </c>
      <c r="P81" s="224">
        <f t="shared" si="1"/>
        <v>138</v>
      </c>
      <c r="Q81" s="224">
        <f t="shared" si="1"/>
        <v>11</v>
      </c>
      <c r="R81" s="224">
        <f t="shared" si="1"/>
        <v>149</v>
      </c>
    </row>
    <row r="82" spans="3:18" ht="15" x14ac:dyDescent="0.3">
      <c r="C82" s="34" t="s">
        <v>160</v>
      </c>
    </row>
  </sheetData>
  <mergeCells count="18">
    <mergeCell ref="L12:L13"/>
    <mergeCell ref="M12:M13"/>
    <mergeCell ref="N12:N13"/>
    <mergeCell ref="O12:O13"/>
    <mergeCell ref="C6:R6"/>
    <mergeCell ref="C7:R7"/>
    <mergeCell ref="C10:R11"/>
    <mergeCell ref="C12:C13"/>
    <mergeCell ref="D12:D13"/>
    <mergeCell ref="E12:E13"/>
    <mergeCell ref="F12:F13"/>
    <mergeCell ref="G12:G13"/>
    <mergeCell ref="H12:H13"/>
    <mergeCell ref="I12:I13"/>
    <mergeCell ref="P12:Q12"/>
    <mergeCell ref="R12:R13"/>
    <mergeCell ref="J12:J13"/>
    <mergeCell ref="K12:K13"/>
  </mergeCells>
  <pageMargins left="0.19685039370078741" right="0.19685039370078741" top="0.19685039370078741" bottom="0.39370078740157483" header="0.27559055118110237" footer="0.31496062992125984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5:T44"/>
  <sheetViews>
    <sheetView zoomScale="110" zoomScaleNormal="110" workbookViewId="0"/>
  </sheetViews>
  <sheetFormatPr baseColWidth="10" defaultRowHeight="12.75" x14ac:dyDescent="0.2"/>
  <cols>
    <col min="1" max="1" width="4.85546875" style="7" customWidth="1"/>
    <col min="2" max="2" width="26.42578125" style="7" customWidth="1"/>
    <col min="3" max="3" width="6.7109375" style="7" customWidth="1"/>
    <col min="4" max="4" width="7.7109375" style="8" customWidth="1"/>
    <col min="5" max="5" width="6.5703125" style="8" customWidth="1"/>
    <col min="6" max="6" width="5.7109375" style="8" customWidth="1"/>
    <col min="7" max="7" width="5.85546875" style="9" customWidth="1"/>
    <col min="8" max="8" width="5.5703125" style="8" hidden="1" customWidth="1"/>
    <col min="9" max="9" width="5.7109375" style="8" hidden="1" customWidth="1"/>
    <col min="10" max="10" width="7.85546875" style="8" hidden="1" customWidth="1"/>
    <col min="11" max="11" width="11.5703125" style="8" hidden="1" customWidth="1"/>
    <col min="12" max="12" width="8.7109375" style="8" hidden="1" customWidth="1"/>
    <col min="13" max="13" width="11.28515625" style="8" hidden="1" customWidth="1"/>
    <col min="14" max="14" width="10.5703125" style="8" hidden="1" customWidth="1"/>
    <col min="15" max="15" width="10.140625" style="8" bestFit="1" customWidth="1"/>
    <col min="16" max="16" width="9.85546875" style="8" bestFit="1" customWidth="1"/>
    <col min="17" max="17" width="5.85546875" style="7" bestFit="1" customWidth="1"/>
    <col min="18" max="18" width="0.85546875" style="7" customWidth="1"/>
    <col min="19" max="19" width="1.7109375" style="7" hidden="1" customWidth="1"/>
    <col min="20" max="20" width="1.85546875" style="7" customWidth="1"/>
    <col min="21" max="21" width="4.28515625" style="7" customWidth="1"/>
    <col min="22" max="16384" width="11.42578125" style="7"/>
  </cols>
  <sheetData>
    <row r="5" spans="1:20" s="11" customFormat="1" ht="18.95" customHeight="1" x14ac:dyDescent="0.45">
      <c r="B5" s="508" t="str">
        <f>[3]Descripcion!A1</f>
        <v>REPÚBLICA DOMINICANA</v>
      </c>
      <c r="C5" s="508"/>
      <c r="D5" s="508"/>
      <c r="E5" s="508"/>
      <c r="F5" s="508"/>
      <c r="G5" s="508"/>
      <c r="H5" s="508"/>
      <c r="I5" s="508"/>
      <c r="J5" s="508"/>
      <c r="K5" s="508"/>
      <c r="L5" s="508"/>
      <c r="M5" s="508"/>
      <c r="N5" s="508"/>
      <c r="O5" s="508"/>
      <c r="P5" s="508"/>
      <c r="Q5" s="508"/>
      <c r="R5" s="25"/>
      <c r="S5" s="25"/>
      <c r="T5" s="25"/>
    </row>
    <row r="6" spans="1:20" s="11" customFormat="1" ht="18.95" customHeight="1" x14ac:dyDescent="0.45">
      <c r="B6" s="508" t="s">
        <v>183</v>
      </c>
      <c r="C6" s="508"/>
      <c r="D6" s="508"/>
      <c r="E6" s="508"/>
      <c r="F6" s="508"/>
      <c r="G6" s="508"/>
      <c r="H6" s="508"/>
      <c r="I6" s="508"/>
      <c r="J6" s="508"/>
      <c r="K6" s="508"/>
      <c r="L6" s="508"/>
      <c r="M6" s="508"/>
      <c r="N6" s="508"/>
      <c r="O6" s="508"/>
      <c r="P6" s="508"/>
      <c r="Q6" s="508"/>
      <c r="R6" s="26"/>
      <c r="S6" s="26"/>
      <c r="T6" s="26"/>
    </row>
    <row r="7" spans="1:20" s="11" customFormat="1" ht="18.95" customHeight="1" x14ac:dyDescent="0.45"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6"/>
      <c r="S7" s="26"/>
      <c r="T7" s="26"/>
    </row>
    <row r="8" spans="1:20" ht="13.5" customHeight="1" thickBot="1" x14ac:dyDescent="0.25"/>
    <row r="9" spans="1:20" s="11" customFormat="1" ht="36" customHeight="1" thickBot="1" x14ac:dyDescent="0.25">
      <c r="A9" s="27"/>
      <c r="B9" s="527" t="s">
        <v>114</v>
      </c>
      <c r="C9" s="528"/>
      <c r="D9" s="528"/>
      <c r="E9" s="528"/>
      <c r="F9" s="528"/>
      <c r="G9" s="528"/>
      <c r="H9" s="528"/>
      <c r="I9" s="528"/>
      <c r="J9" s="528"/>
      <c r="K9" s="528"/>
      <c r="L9" s="528"/>
      <c r="M9" s="528"/>
      <c r="N9" s="528"/>
      <c r="O9" s="528"/>
      <c r="P9" s="528"/>
      <c r="Q9" s="529"/>
      <c r="R9" s="27"/>
      <c r="S9" s="27"/>
      <c r="T9" s="27"/>
    </row>
    <row r="10" spans="1:20" s="11" customFormat="1" ht="15" x14ac:dyDescent="0.2">
      <c r="A10" s="27"/>
      <c r="B10" s="530" t="s">
        <v>93</v>
      </c>
      <c r="C10" s="532" t="s">
        <v>39</v>
      </c>
      <c r="D10" s="532" t="s">
        <v>40</v>
      </c>
      <c r="E10" s="532" t="s">
        <v>41</v>
      </c>
      <c r="F10" s="220"/>
      <c r="G10" s="220"/>
      <c r="H10" s="220"/>
      <c r="I10" s="532" t="s">
        <v>45</v>
      </c>
      <c r="J10" s="532" t="s">
        <v>46</v>
      </c>
      <c r="K10" s="532" t="s">
        <v>47</v>
      </c>
      <c r="L10" s="220"/>
      <c r="M10" s="220"/>
      <c r="N10" s="220"/>
      <c r="O10" s="523" t="s">
        <v>62</v>
      </c>
      <c r="P10" s="523"/>
      <c r="Q10" s="524" t="s">
        <v>57</v>
      </c>
      <c r="R10" s="27"/>
      <c r="S10" s="27"/>
      <c r="T10" s="27"/>
    </row>
    <row r="11" spans="1:20" ht="15.75" thickBot="1" x14ac:dyDescent="0.25">
      <c r="B11" s="531"/>
      <c r="C11" s="533"/>
      <c r="D11" s="533"/>
      <c r="E11" s="533"/>
      <c r="F11" s="139" t="s">
        <v>42</v>
      </c>
      <c r="G11" s="139" t="s">
        <v>43</v>
      </c>
      <c r="H11" s="139" t="s">
        <v>44</v>
      </c>
      <c r="I11" s="533"/>
      <c r="J11" s="533"/>
      <c r="K11" s="533"/>
      <c r="L11" s="139" t="s">
        <v>48</v>
      </c>
      <c r="M11" s="139" t="s">
        <v>49</v>
      </c>
      <c r="N11" s="139" t="s">
        <v>50</v>
      </c>
      <c r="O11" s="139" t="s">
        <v>59</v>
      </c>
      <c r="P11" s="139" t="s">
        <v>58</v>
      </c>
      <c r="Q11" s="525"/>
    </row>
    <row r="12" spans="1:20" s="185" customFormat="1" ht="18.95" customHeight="1" x14ac:dyDescent="0.2">
      <c r="B12" s="187" t="s">
        <v>271</v>
      </c>
      <c r="C12" s="188">
        <v>0</v>
      </c>
      <c r="D12" s="188">
        <v>0</v>
      </c>
      <c r="E12" s="188">
        <v>0</v>
      </c>
      <c r="F12" s="188">
        <v>1</v>
      </c>
      <c r="G12" s="189">
        <v>0</v>
      </c>
      <c r="H12" s="190"/>
      <c r="I12" s="190"/>
      <c r="J12" s="190"/>
      <c r="K12" s="190"/>
      <c r="L12" s="190"/>
      <c r="M12" s="190"/>
      <c r="N12" s="190"/>
      <c r="O12" s="190">
        <v>1</v>
      </c>
      <c r="P12" s="190">
        <v>0</v>
      </c>
      <c r="Q12" s="191">
        <f>SUM(C12:N12)</f>
        <v>1</v>
      </c>
    </row>
    <row r="13" spans="1:20" s="185" customFormat="1" ht="18.95" customHeight="1" x14ac:dyDescent="0.2">
      <c r="B13" s="187" t="s">
        <v>202</v>
      </c>
      <c r="C13" s="188">
        <v>0</v>
      </c>
      <c r="D13" s="188">
        <v>1</v>
      </c>
      <c r="E13" s="188">
        <v>0</v>
      </c>
      <c r="F13" s="188">
        <v>0</v>
      </c>
      <c r="G13" s="189">
        <v>0</v>
      </c>
      <c r="H13" s="190"/>
      <c r="I13" s="190"/>
      <c r="J13" s="190"/>
      <c r="K13" s="190"/>
      <c r="L13" s="190"/>
      <c r="M13" s="190"/>
      <c r="N13" s="190"/>
      <c r="O13" s="190">
        <v>1</v>
      </c>
      <c r="P13" s="190">
        <v>0</v>
      </c>
      <c r="Q13" s="191">
        <f>SUM(C13:N13)</f>
        <v>1</v>
      </c>
    </row>
    <row r="14" spans="1:20" s="185" customFormat="1" ht="18.95" customHeight="1" x14ac:dyDescent="0.2">
      <c r="B14" s="187" t="s">
        <v>180</v>
      </c>
      <c r="C14" s="188">
        <v>1</v>
      </c>
      <c r="D14" s="188">
        <v>0</v>
      </c>
      <c r="E14" s="188">
        <v>0</v>
      </c>
      <c r="F14" s="188">
        <v>1</v>
      </c>
      <c r="G14" s="189">
        <v>0</v>
      </c>
      <c r="H14" s="190"/>
      <c r="I14" s="190"/>
      <c r="J14" s="190"/>
      <c r="K14" s="190"/>
      <c r="L14" s="190"/>
      <c r="M14" s="190"/>
      <c r="N14" s="190"/>
      <c r="O14" s="190">
        <v>2</v>
      </c>
      <c r="P14" s="190">
        <v>0</v>
      </c>
      <c r="Q14" s="191">
        <f t="shared" ref="Q14:Q42" si="0">SUM(C14:N14)</f>
        <v>2</v>
      </c>
    </row>
    <row r="15" spans="1:20" s="185" customFormat="1" ht="18.95" customHeight="1" x14ac:dyDescent="0.2">
      <c r="B15" s="187" t="s">
        <v>203</v>
      </c>
      <c r="C15" s="188">
        <v>0</v>
      </c>
      <c r="D15" s="188">
        <v>0</v>
      </c>
      <c r="E15" s="188">
        <v>2</v>
      </c>
      <c r="F15" s="188">
        <v>0</v>
      </c>
      <c r="G15" s="189">
        <v>2</v>
      </c>
      <c r="H15" s="190"/>
      <c r="I15" s="190"/>
      <c r="J15" s="190"/>
      <c r="K15" s="190"/>
      <c r="L15" s="190"/>
      <c r="M15" s="190"/>
      <c r="N15" s="190"/>
      <c r="O15" s="190">
        <v>4</v>
      </c>
      <c r="P15" s="190">
        <v>0</v>
      </c>
      <c r="Q15" s="191">
        <f t="shared" si="0"/>
        <v>4</v>
      </c>
    </row>
    <row r="16" spans="1:20" s="185" customFormat="1" ht="18.95" customHeight="1" x14ac:dyDescent="0.2">
      <c r="B16" s="187" t="s">
        <v>112</v>
      </c>
      <c r="C16" s="189">
        <v>1</v>
      </c>
      <c r="D16" s="190">
        <v>0</v>
      </c>
      <c r="E16" s="189">
        <v>0</v>
      </c>
      <c r="F16" s="190">
        <v>0</v>
      </c>
      <c r="G16" s="189">
        <v>2</v>
      </c>
      <c r="H16" s="190"/>
      <c r="I16" s="189"/>
      <c r="J16" s="190"/>
      <c r="K16" s="190"/>
      <c r="L16" s="190"/>
      <c r="M16" s="189"/>
      <c r="N16" s="190"/>
      <c r="O16" s="190">
        <v>3</v>
      </c>
      <c r="P16" s="190">
        <v>0</v>
      </c>
      <c r="Q16" s="191">
        <f t="shared" si="0"/>
        <v>3</v>
      </c>
    </row>
    <row r="17" spans="2:17" s="185" customFormat="1" ht="18.95" customHeight="1" x14ac:dyDescent="0.2">
      <c r="B17" s="187" t="s">
        <v>276</v>
      </c>
      <c r="C17" s="189">
        <v>0</v>
      </c>
      <c r="D17" s="190">
        <v>0</v>
      </c>
      <c r="E17" s="189">
        <v>0</v>
      </c>
      <c r="F17" s="190">
        <v>1</v>
      </c>
      <c r="G17" s="189">
        <v>0</v>
      </c>
      <c r="H17" s="190"/>
      <c r="I17" s="189"/>
      <c r="J17" s="190"/>
      <c r="K17" s="190"/>
      <c r="L17" s="190"/>
      <c r="M17" s="189"/>
      <c r="N17" s="190"/>
      <c r="O17" s="190">
        <v>1</v>
      </c>
      <c r="P17" s="190">
        <v>0</v>
      </c>
      <c r="Q17" s="191">
        <f t="shared" si="0"/>
        <v>1</v>
      </c>
    </row>
    <row r="18" spans="2:17" s="185" customFormat="1" ht="18.95" customHeight="1" x14ac:dyDescent="0.2">
      <c r="B18" s="187" t="s">
        <v>204</v>
      </c>
      <c r="C18" s="189">
        <v>0</v>
      </c>
      <c r="D18" s="190">
        <v>1</v>
      </c>
      <c r="E18" s="189">
        <v>0</v>
      </c>
      <c r="F18" s="190">
        <v>0</v>
      </c>
      <c r="G18" s="189">
        <v>0</v>
      </c>
      <c r="H18" s="190"/>
      <c r="I18" s="189"/>
      <c r="J18" s="190"/>
      <c r="K18" s="190"/>
      <c r="L18" s="190"/>
      <c r="M18" s="189"/>
      <c r="N18" s="190"/>
      <c r="O18" s="190">
        <v>1</v>
      </c>
      <c r="P18" s="190">
        <v>0</v>
      </c>
      <c r="Q18" s="191">
        <f t="shared" si="0"/>
        <v>1</v>
      </c>
    </row>
    <row r="19" spans="2:17" s="185" customFormat="1" ht="18.95" customHeight="1" x14ac:dyDescent="0.2">
      <c r="B19" s="187" t="s">
        <v>205</v>
      </c>
      <c r="C19" s="189">
        <v>0</v>
      </c>
      <c r="D19" s="190">
        <v>0</v>
      </c>
      <c r="E19" s="189">
        <v>1</v>
      </c>
      <c r="F19" s="190">
        <v>0</v>
      </c>
      <c r="G19" s="189">
        <v>0</v>
      </c>
      <c r="H19" s="190"/>
      <c r="I19" s="189"/>
      <c r="J19" s="190"/>
      <c r="K19" s="190"/>
      <c r="L19" s="190"/>
      <c r="M19" s="189"/>
      <c r="N19" s="190"/>
      <c r="O19" s="190">
        <v>1</v>
      </c>
      <c r="P19" s="190">
        <v>0</v>
      </c>
      <c r="Q19" s="191">
        <f t="shared" si="0"/>
        <v>1</v>
      </c>
    </row>
    <row r="20" spans="2:17" s="185" customFormat="1" ht="18.95" customHeight="1" x14ac:dyDescent="0.2">
      <c r="B20" s="187" t="s">
        <v>61</v>
      </c>
      <c r="C20" s="189">
        <v>1</v>
      </c>
      <c r="D20" s="190">
        <v>1</v>
      </c>
      <c r="E20" s="189">
        <v>1</v>
      </c>
      <c r="F20" s="190">
        <v>1</v>
      </c>
      <c r="G20" s="189">
        <v>1</v>
      </c>
      <c r="H20" s="190"/>
      <c r="I20" s="189"/>
      <c r="J20" s="190"/>
      <c r="K20" s="190"/>
      <c r="L20" s="190"/>
      <c r="M20" s="189"/>
      <c r="N20" s="190"/>
      <c r="O20" s="190">
        <v>5</v>
      </c>
      <c r="P20" s="190">
        <v>0</v>
      </c>
      <c r="Q20" s="191">
        <f t="shared" si="0"/>
        <v>5</v>
      </c>
    </row>
    <row r="21" spans="2:17" s="185" customFormat="1" ht="18.95" customHeight="1" x14ac:dyDescent="0.2">
      <c r="B21" s="187" t="s">
        <v>206</v>
      </c>
      <c r="C21" s="189">
        <v>0</v>
      </c>
      <c r="D21" s="190">
        <v>1</v>
      </c>
      <c r="E21" s="189">
        <v>0</v>
      </c>
      <c r="F21" s="190">
        <v>0</v>
      </c>
      <c r="G21" s="189">
        <v>0</v>
      </c>
      <c r="H21" s="190"/>
      <c r="I21" s="189"/>
      <c r="J21" s="190"/>
      <c r="K21" s="190"/>
      <c r="L21" s="190"/>
      <c r="M21" s="189"/>
      <c r="N21" s="190"/>
      <c r="O21" s="190">
        <v>1</v>
      </c>
      <c r="P21" s="190">
        <v>0</v>
      </c>
      <c r="Q21" s="191">
        <f t="shared" si="0"/>
        <v>1</v>
      </c>
    </row>
    <row r="22" spans="2:17" s="185" customFormat="1" ht="18.95" customHeight="1" x14ac:dyDescent="0.2">
      <c r="B22" s="187" t="s">
        <v>244</v>
      </c>
      <c r="C22" s="189">
        <v>0</v>
      </c>
      <c r="D22" s="190">
        <v>0</v>
      </c>
      <c r="E22" s="189">
        <v>1</v>
      </c>
      <c r="F22" s="190">
        <v>1</v>
      </c>
      <c r="G22" s="189">
        <v>0</v>
      </c>
      <c r="H22" s="190"/>
      <c r="I22" s="189"/>
      <c r="J22" s="190"/>
      <c r="K22" s="190"/>
      <c r="L22" s="190"/>
      <c r="M22" s="189"/>
      <c r="N22" s="190"/>
      <c r="O22" s="190">
        <v>2</v>
      </c>
      <c r="P22" s="190">
        <v>0</v>
      </c>
      <c r="Q22" s="191">
        <f t="shared" si="0"/>
        <v>2</v>
      </c>
    </row>
    <row r="23" spans="2:17" s="185" customFormat="1" ht="18.95" customHeight="1" x14ac:dyDescent="0.2">
      <c r="B23" s="187" t="s">
        <v>242</v>
      </c>
      <c r="C23" s="189">
        <v>0</v>
      </c>
      <c r="D23" s="190">
        <v>0</v>
      </c>
      <c r="E23" s="189">
        <v>1</v>
      </c>
      <c r="F23" s="190">
        <v>0</v>
      </c>
      <c r="G23" s="189">
        <v>0</v>
      </c>
      <c r="H23" s="190"/>
      <c r="I23" s="189"/>
      <c r="J23" s="190"/>
      <c r="K23" s="190"/>
      <c r="L23" s="190"/>
      <c r="M23" s="189"/>
      <c r="N23" s="190"/>
      <c r="O23" s="190">
        <v>1</v>
      </c>
      <c r="P23" s="190">
        <v>0</v>
      </c>
      <c r="Q23" s="191">
        <f t="shared" si="0"/>
        <v>1</v>
      </c>
    </row>
    <row r="24" spans="2:17" s="185" customFormat="1" ht="18.95" customHeight="1" x14ac:dyDescent="0.2">
      <c r="B24" s="187" t="s">
        <v>213</v>
      </c>
      <c r="C24" s="189">
        <v>0</v>
      </c>
      <c r="D24" s="190">
        <v>0</v>
      </c>
      <c r="E24" s="189">
        <v>3</v>
      </c>
      <c r="F24" s="190">
        <v>0</v>
      </c>
      <c r="G24" s="189">
        <v>0</v>
      </c>
      <c r="H24" s="190"/>
      <c r="I24" s="189"/>
      <c r="J24" s="190"/>
      <c r="K24" s="190"/>
      <c r="L24" s="190"/>
      <c r="M24" s="189"/>
      <c r="N24" s="190"/>
      <c r="O24" s="190">
        <v>3</v>
      </c>
      <c r="P24" s="190">
        <v>0</v>
      </c>
      <c r="Q24" s="191">
        <f t="shared" si="0"/>
        <v>3</v>
      </c>
    </row>
    <row r="25" spans="2:17" s="185" customFormat="1" ht="18.95" customHeight="1" x14ac:dyDescent="0.2">
      <c r="B25" s="187" t="s">
        <v>134</v>
      </c>
      <c r="C25" s="189">
        <v>1</v>
      </c>
      <c r="D25" s="190">
        <v>0</v>
      </c>
      <c r="E25" s="189">
        <v>0</v>
      </c>
      <c r="F25" s="190">
        <v>0</v>
      </c>
      <c r="G25" s="189">
        <v>0</v>
      </c>
      <c r="H25" s="190"/>
      <c r="I25" s="189"/>
      <c r="J25" s="190"/>
      <c r="K25" s="190"/>
      <c r="L25" s="190"/>
      <c r="M25" s="189"/>
      <c r="N25" s="190"/>
      <c r="O25" s="190">
        <v>1</v>
      </c>
      <c r="P25" s="190">
        <v>0</v>
      </c>
      <c r="Q25" s="191">
        <f t="shared" si="0"/>
        <v>1</v>
      </c>
    </row>
    <row r="26" spans="2:17" s="185" customFormat="1" ht="18.95" customHeight="1" x14ac:dyDescent="0.2">
      <c r="B26" s="187" t="s">
        <v>135</v>
      </c>
      <c r="C26" s="189">
        <v>1</v>
      </c>
      <c r="D26" s="190">
        <v>0</v>
      </c>
      <c r="E26" s="189">
        <v>0</v>
      </c>
      <c r="F26" s="190">
        <v>0</v>
      </c>
      <c r="G26" s="189">
        <v>1</v>
      </c>
      <c r="H26" s="190"/>
      <c r="I26" s="189"/>
      <c r="J26" s="190"/>
      <c r="K26" s="190"/>
      <c r="L26" s="190"/>
      <c r="M26" s="189"/>
      <c r="N26" s="190"/>
      <c r="O26" s="190">
        <v>2</v>
      </c>
      <c r="P26" s="190">
        <v>0</v>
      </c>
      <c r="Q26" s="191">
        <f t="shared" si="0"/>
        <v>2</v>
      </c>
    </row>
    <row r="27" spans="2:17" s="185" customFormat="1" ht="18.95" customHeight="1" x14ac:dyDescent="0.2">
      <c r="B27" s="187" t="s">
        <v>152</v>
      </c>
      <c r="C27" s="189">
        <v>1</v>
      </c>
      <c r="D27" s="190">
        <v>0</v>
      </c>
      <c r="E27" s="189">
        <v>0</v>
      </c>
      <c r="F27" s="190">
        <v>0</v>
      </c>
      <c r="G27" s="189">
        <v>1</v>
      </c>
      <c r="H27" s="190"/>
      <c r="I27" s="189"/>
      <c r="J27" s="190"/>
      <c r="K27" s="190"/>
      <c r="L27" s="190"/>
      <c r="M27" s="189"/>
      <c r="N27" s="190"/>
      <c r="O27" s="190">
        <v>2</v>
      </c>
      <c r="P27" s="190">
        <v>0</v>
      </c>
      <c r="Q27" s="191">
        <f t="shared" si="0"/>
        <v>2</v>
      </c>
    </row>
    <row r="28" spans="2:17" s="185" customFormat="1" ht="18.95" customHeight="1" x14ac:dyDescent="0.2">
      <c r="B28" s="187" t="s">
        <v>164</v>
      </c>
      <c r="C28" s="188">
        <v>1</v>
      </c>
      <c r="D28" s="188">
        <v>1</v>
      </c>
      <c r="E28" s="188">
        <v>0</v>
      </c>
      <c r="F28" s="188">
        <v>1</v>
      </c>
      <c r="G28" s="189">
        <v>0</v>
      </c>
      <c r="H28" s="190"/>
      <c r="I28" s="190"/>
      <c r="J28" s="190"/>
      <c r="K28" s="190"/>
      <c r="L28" s="190"/>
      <c r="M28" s="190"/>
      <c r="N28" s="190"/>
      <c r="O28" s="190">
        <v>3</v>
      </c>
      <c r="P28" s="190">
        <v>0</v>
      </c>
      <c r="Q28" s="191">
        <f t="shared" si="0"/>
        <v>3</v>
      </c>
    </row>
    <row r="29" spans="2:17" s="185" customFormat="1" ht="18.95" customHeight="1" x14ac:dyDescent="0.2">
      <c r="B29" s="187" t="s">
        <v>292</v>
      </c>
      <c r="C29" s="188">
        <v>0</v>
      </c>
      <c r="D29" s="188">
        <v>0</v>
      </c>
      <c r="E29" s="188">
        <v>0</v>
      </c>
      <c r="F29" s="188">
        <v>0</v>
      </c>
      <c r="G29" s="189">
        <v>1</v>
      </c>
      <c r="H29" s="190"/>
      <c r="I29" s="190"/>
      <c r="J29" s="190"/>
      <c r="K29" s="190"/>
      <c r="L29" s="190"/>
      <c r="M29" s="190"/>
      <c r="N29" s="190"/>
      <c r="O29" s="190">
        <v>1</v>
      </c>
      <c r="P29" s="190">
        <v>0</v>
      </c>
      <c r="Q29" s="191">
        <f t="shared" si="0"/>
        <v>1</v>
      </c>
    </row>
    <row r="30" spans="2:17" s="185" customFormat="1" ht="18.95" customHeight="1" x14ac:dyDescent="0.2">
      <c r="B30" s="187" t="s">
        <v>225</v>
      </c>
      <c r="C30" s="188">
        <v>0</v>
      </c>
      <c r="D30" s="188">
        <v>0</v>
      </c>
      <c r="E30" s="188">
        <v>0</v>
      </c>
      <c r="F30" s="188">
        <v>0</v>
      </c>
      <c r="G30" s="189">
        <v>1</v>
      </c>
      <c r="H30" s="190"/>
      <c r="I30" s="190"/>
      <c r="J30" s="190"/>
      <c r="K30" s="190"/>
      <c r="L30" s="190"/>
      <c r="M30" s="190"/>
      <c r="N30" s="190"/>
      <c r="O30" s="190">
        <v>1</v>
      </c>
      <c r="P30" s="190">
        <v>0</v>
      </c>
      <c r="Q30" s="191">
        <f t="shared" si="0"/>
        <v>1</v>
      </c>
    </row>
    <row r="31" spans="2:17" s="185" customFormat="1" ht="18.95" customHeight="1" x14ac:dyDescent="0.2">
      <c r="B31" s="187" t="s">
        <v>113</v>
      </c>
      <c r="C31" s="188">
        <v>1</v>
      </c>
      <c r="D31" s="188">
        <v>0</v>
      </c>
      <c r="E31" s="188">
        <v>0</v>
      </c>
      <c r="F31" s="188">
        <v>0</v>
      </c>
      <c r="G31" s="189">
        <v>0</v>
      </c>
      <c r="H31" s="190"/>
      <c r="I31" s="190"/>
      <c r="J31" s="190"/>
      <c r="K31" s="190"/>
      <c r="L31" s="190"/>
      <c r="M31" s="190"/>
      <c r="N31" s="190"/>
      <c r="O31" s="190">
        <v>1</v>
      </c>
      <c r="P31" s="190">
        <v>0</v>
      </c>
      <c r="Q31" s="191">
        <f t="shared" si="0"/>
        <v>1</v>
      </c>
    </row>
    <row r="32" spans="2:17" s="185" customFormat="1" ht="18.95" customHeight="1" x14ac:dyDescent="0.2">
      <c r="B32" s="187" t="s">
        <v>165</v>
      </c>
      <c r="C32" s="188">
        <v>1</v>
      </c>
      <c r="D32" s="188">
        <v>0</v>
      </c>
      <c r="E32" s="188">
        <v>0</v>
      </c>
      <c r="F32" s="188">
        <v>0</v>
      </c>
      <c r="G32" s="189">
        <v>0</v>
      </c>
      <c r="H32" s="190"/>
      <c r="I32" s="190"/>
      <c r="J32" s="190"/>
      <c r="K32" s="190"/>
      <c r="L32" s="190"/>
      <c r="M32" s="190"/>
      <c r="N32" s="190"/>
      <c r="O32" s="190">
        <v>1</v>
      </c>
      <c r="P32" s="190">
        <v>0</v>
      </c>
      <c r="Q32" s="191">
        <f t="shared" si="0"/>
        <v>1</v>
      </c>
    </row>
    <row r="33" spans="2:17" s="185" customFormat="1" ht="18.95" customHeight="1" x14ac:dyDescent="0.2">
      <c r="B33" s="187" t="s">
        <v>153</v>
      </c>
      <c r="C33" s="188">
        <v>1</v>
      </c>
      <c r="D33" s="188">
        <v>0</v>
      </c>
      <c r="E33" s="188">
        <v>1</v>
      </c>
      <c r="F33" s="188">
        <v>0</v>
      </c>
      <c r="G33" s="189">
        <v>0</v>
      </c>
      <c r="H33" s="190"/>
      <c r="I33" s="190"/>
      <c r="J33" s="190"/>
      <c r="K33" s="190"/>
      <c r="L33" s="190"/>
      <c r="M33" s="190"/>
      <c r="N33" s="190"/>
      <c r="O33" s="190">
        <v>2</v>
      </c>
      <c r="P33" s="190">
        <v>0</v>
      </c>
      <c r="Q33" s="191">
        <f t="shared" si="0"/>
        <v>2</v>
      </c>
    </row>
    <row r="34" spans="2:17" s="185" customFormat="1" ht="18.95" customHeight="1" x14ac:dyDescent="0.2">
      <c r="B34" s="187" t="s">
        <v>207</v>
      </c>
      <c r="C34" s="188">
        <v>0</v>
      </c>
      <c r="D34" s="188">
        <v>1</v>
      </c>
      <c r="E34" s="188">
        <v>0</v>
      </c>
      <c r="F34" s="188">
        <v>0</v>
      </c>
      <c r="G34" s="189">
        <v>0</v>
      </c>
      <c r="H34" s="190"/>
      <c r="I34" s="190"/>
      <c r="J34" s="190"/>
      <c r="K34" s="190"/>
      <c r="L34" s="190"/>
      <c r="M34" s="190"/>
      <c r="N34" s="190"/>
      <c r="O34" s="190">
        <v>1</v>
      </c>
      <c r="P34" s="190">
        <v>0</v>
      </c>
      <c r="Q34" s="191">
        <f t="shared" si="0"/>
        <v>1</v>
      </c>
    </row>
    <row r="35" spans="2:17" s="185" customFormat="1" ht="18.95" customHeight="1" x14ac:dyDescent="0.2">
      <c r="B35" s="187" t="s">
        <v>208</v>
      </c>
      <c r="C35" s="188">
        <v>0</v>
      </c>
      <c r="D35" s="188">
        <v>1</v>
      </c>
      <c r="E35" s="188">
        <v>0</v>
      </c>
      <c r="F35" s="188">
        <v>0</v>
      </c>
      <c r="G35" s="189">
        <v>0</v>
      </c>
      <c r="H35" s="190"/>
      <c r="I35" s="190"/>
      <c r="J35" s="190"/>
      <c r="K35" s="190"/>
      <c r="L35" s="190"/>
      <c r="M35" s="190"/>
      <c r="N35" s="190"/>
      <c r="O35" s="190">
        <v>1</v>
      </c>
      <c r="P35" s="190">
        <v>0</v>
      </c>
      <c r="Q35" s="191">
        <f t="shared" si="0"/>
        <v>1</v>
      </c>
    </row>
    <row r="36" spans="2:17" s="185" customFormat="1" ht="18.95" customHeight="1" x14ac:dyDescent="0.2">
      <c r="B36" s="187" t="s">
        <v>293</v>
      </c>
      <c r="C36" s="188">
        <v>0</v>
      </c>
      <c r="D36" s="188">
        <v>0</v>
      </c>
      <c r="E36" s="188">
        <v>0</v>
      </c>
      <c r="F36" s="188">
        <v>0</v>
      </c>
      <c r="G36" s="189">
        <v>1</v>
      </c>
      <c r="H36" s="190"/>
      <c r="I36" s="190"/>
      <c r="J36" s="190"/>
      <c r="K36" s="190"/>
      <c r="L36" s="190"/>
      <c r="M36" s="190"/>
      <c r="N36" s="190"/>
      <c r="O36" s="190">
        <v>1</v>
      </c>
      <c r="P36" s="190">
        <v>0</v>
      </c>
      <c r="Q36" s="191">
        <f t="shared" si="0"/>
        <v>1</v>
      </c>
    </row>
    <row r="37" spans="2:17" s="185" customFormat="1" ht="18.95" customHeight="1" x14ac:dyDescent="0.2">
      <c r="B37" s="187" t="s">
        <v>291</v>
      </c>
      <c r="C37" s="188">
        <v>0</v>
      </c>
      <c r="D37" s="188">
        <v>0</v>
      </c>
      <c r="E37" s="188">
        <v>0</v>
      </c>
      <c r="F37" s="188">
        <v>0</v>
      </c>
      <c r="G37" s="189">
        <v>1</v>
      </c>
      <c r="H37" s="190"/>
      <c r="I37" s="190"/>
      <c r="J37" s="190"/>
      <c r="K37" s="190"/>
      <c r="L37" s="190"/>
      <c r="M37" s="190"/>
      <c r="N37" s="190"/>
      <c r="O37" s="190">
        <v>1</v>
      </c>
      <c r="P37" s="190">
        <v>0</v>
      </c>
      <c r="Q37" s="191">
        <f t="shared" si="0"/>
        <v>1</v>
      </c>
    </row>
    <row r="38" spans="2:17" s="185" customFormat="1" ht="18.95" customHeight="1" x14ac:dyDescent="0.2">
      <c r="B38" s="187" t="s">
        <v>294</v>
      </c>
      <c r="C38" s="188">
        <v>0</v>
      </c>
      <c r="D38" s="188">
        <v>0</v>
      </c>
      <c r="E38" s="188">
        <v>0</v>
      </c>
      <c r="F38" s="188">
        <v>0</v>
      </c>
      <c r="G38" s="189">
        <v>1</v>
      </c>
      <c r="H38" s="190"/>
      <c r="I38" s="190"/>
      <c r="J38" s="190"/>
      <c r="K38" s="190"/>
      <c r="L38" s="190"/>
      <c r="M38" s="190"/>
      <c r="N38" s="190"/>
      <c r="O38" s="190">
        <v>1</v>
      </c>
      <c r="P38" s="190">
        <v>0</v>
      </c>
      <c r="Q38" s="191">
        <f t="shared" si="0"/>
        <v>1</v>
      </c>
    </row>
    <row r="39" spans="2:17" s="185" customFormat="1" ht="18.95" customHeight="1" x14ac:dyDescent="0.2">
      <c r="B39" s="187" t="s">
        <v>243</v>
      </c>
      <c r="C39" s="188">
        <v>0</v>
      </c>
      <c r="D39" s="188">
        <v>0</v>
      </c>
      <c r="E39" s="188">
        <v>2</v>
      </c>
      <c r="F39" s="188">
        <v>0</v>
      </c>
      <c r="G39" s="189">
        <v>0</v>
      </c>
      <c r="H39" s="190"/>
      <c r="I39" s="190"/>
      <c r="J39" s="190"/>
      <c r="K39" s="190"/>
      <c r="L39" s="190"/>
      <c r="M39" s="190"/>
      <c r="N39" s="190"/>
      <c r="O39" s="190">
        <v>2</v>
      </c>
      <c r="P39" s="190">
        <v>0</v>
      </c>
      <c r="Q39" s="191">
        <f t="shared" si="0"/>
        <v>2</v>
      </c>
    </row>
    <row r="40" spans="2:17" s="185" customFormat="1" ht="18.95" customHeight="1" x14ac:dyDescent="0.2">
      <c r="B40" s="187" t="s">
        <v>209</v>
      </c>
      <c r="C40" s="188">
        <v>0</v>
      </c>
      <c r="D40" s="188">
        <v>1</v>
      </c>
      <c r="E40" s="188">
        <v>1</v>
      </c>
      <c r="F40" s="188">
        <v>0</v>
      </c>
      <c r="G40" s="189">
        <v>0</v>
      </c>
      <c r="H40" s="190"/>
      <c r="I40" s="190"/>
      <c r="J40" s="190"/>
      <c r="K40" s="190"/>
      <c r="L40" s="190"/>
      <c r="M40" s="190"/>
      <c r="N40" s="190"/>
      <c r="O40" s="190">
        <v>1</v>
      </c>
      <c r="P40" s="190">
        <v>1</v>
      </c>
      <c r="Q40" s="191">
        <f t="shared" si="0"/>
        <v>2</v>
      </c>
    </row>
    <row r="41" spans="2:17" s="185" customFormat="1" ht="18.95" customHeight="1" x14ac:dyDescent="0.2">
      <c r="B41" s="187" t="s">
        <v>136</v>
      </c>
      <c r="C41" s="188">
        <v>1</v>
      </c>
      <c r="D41" s="188">
        <v>0</v>
      </c>
      <c r="E41" s="188">
        <v>0</v>
      </c>
      <c r="F41" s="188">
        <v>0</v>
      </c>
      <c r="G41" s="189">
        <v>1</v>
      </c>
      <c r="H41" s="190"/>
      <c r="I41" s="190"/>
      <c r="J41" s="190"/>
      <c r="K41" s="190"/>
      <c r="L41" s="190"/>
      <c r="M41" s="190"/>
      <c r="N41" s="190"/>
      <c r="O41" s="190">
        <v>2</v>
      </c>
      <c r="P41" s="190">
        <v>0</v>
      </c>
      <c r="Q41" s="191">
        <f t="shared" si="0"/>
        <v>2</v>
      </c>
    </row>
    <row r="42" spans="2:17" s="185" customFormat="1" ht="18.95" customHeight="1" thickBot="1" x14ac:dyDescent="0.25">
      <c r="B42" s="187" t="s">
        <v>245</v>
      </c>
      <c r="C42" s="188">
        <v>0</v>
      </c>
      <c r="D42" s="188">
        <v>1</v>
      </c>
      <c r="E42" s="188">
        <v>0</v>
      </c>
      <c r="F42" s="188">
        <v>2</v>
      </c>
      <c r="G42" s="189">
        <v>0</v>
      </c>
      <c r="H42" s="190"/>
      <c r="I42" s="190"/>
      <c r="J42" s="190"/>
      <c r="K42" s="190"/>
      <c r="L42" s="190"/>
      <c r="M42" s="190"/>
      <c r="N42" s="190"/>
      <c r="O42" s="190">
        <v>3</v>
      </c>
      <c r="P42" s="190">
        <v>0</v>
      </c>
      <c r="Q42" s="191">
        <f t="shared" si="0"/>
        <v>3</v>
      </c>
    </row>
    <row r="43" spans="2:17" ht="18.95" customHeight="1" thickBot="1" x14ac:dyDescent="0.25">
      <c r="B43" s="165" t="s">
        <v>0</v>
      </c>
      <c r="C43" s="166">
        <f>SUM(C12:C42)</f>
        <v>11</v>
      </c>
      <c r="D43" s="166">
        <f t="shared" ref="D43:P43" si="1">SUM(D12:D42)</f>
        <v>9</v>
      </c>
      <c r="E43" s="166">
        <f t="shared" si="1"/>
        <v>13</v>
      </c>
      <c r="F43" s="166">
        <f t="shared" si="1"/>
        <v>8</v>
      </c>
      <c r="G43" s="166">
        <f t="shared" si="1"/>
        <v>13</v>
      </c>
      <c r="H43" s="166">
        <f t="shared" si="1"/>
        <v>0</v>
      </c>
      <c r="I43" s="166">
        <f t="shared" si="1"/>
        <v>0</v>
      </c>
      <c r="J43" s="166">
        <f t="shared" si="1"/>
        <v>0</v>
      </c>
      <c r="K43" s="166">
        <f t="shared" si="1"/>
        <v>0</v>
      </c>
      <c r="L43" s="221">
        <f t="shared" si="1"/>
        <v>0</v>
      </c>
      <c r="M43" s="166">
        <f t="shared" si="1"/>
        <v>0</v>
      </c>
      <c r="N43" s="166">
        <f t="shared" si="1"/>
        <v>0</v>
      </c>
      <c r="O43" s="166">
        <f t="shared" si="1"/>
        <v>53</v>
      </c>
      <c r="P43" s="166">
        <f t="shared" si="1"/>
        <v>1</v>
      </c>
      <c r="Q43" s="166">
        <f>SUM(Q12:Q42)</f>
        <v>54</v>
      </c>
    </row>
    <row r="44" spans="2:17" ht="18.95" customHeight="1" x14ac:dyDescent="0.2">
      <c r="B44" s="526" t="s">
        <v>160</v>
      </c>
      <c r="C44" s="526"/>
      <c r="D44" s="526"/>
      <c r="E44" s="526"/>
      <c r="F44" s="526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</row>
  </sheetData>
  <mergeCells count="13">
    <mergeCell ref="O10:P10"/>
    <mergeCell ref="Q10:Q11"/>
    <mergeCell ref="B44:Q44"/>
    <mergeCell ref="B5:Q5"/>
    <mergeCell ref="B6:Q6"/>
    <mergeCell ref="B9:Q9"/>
    <mergeCell ref="B10:B11"/>
    <mergeCell ref="C10:C11"/>
    <mergeCell ref="D10:D11"/>
    <mergeCell ref="E10:E11"/>
    <mergeCell ref="I10:I11"/>
    <mergeCell ref="J10:J11"/>
    <mergeCell ref="K10:K11"/>
  </mergeCells>
  <pageMargins left="0.19685039370078741" right="0.19685039370078741" top="0.19685039370078741" bottom="0.39370078740157483" header="0.27559055118110237" footer="0.31496062992125984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6:Q63"/>
  <sheetViews>
    <sheetView zoomScaleNormal="100" workbookViewId="0">
      <selection activeCell="B6" sqref="B6:Q6"/>
    </sheetView>
  </sheetViews>
  <sheetFormatPr baseColWidth="10" defaultRowHeight="12.75" x14ac:dyDescent="0.2"/>
  <cols>
    <col min="1" max="1" width="10.85546875" style="7" customWidth="1"/>
    <col min="2" max="2" width="24.140625" style="7" customWidth="1"/>
    <col min="3" max="3" width="6.85546875" style="7" customWidth="1"/>
    <col min="4" max="4" width="8" style="8" customWidth="1"/>
    <col min="5" max="5" width="6.85546875" style="8" customWidth="1"/>
    <col min="6" max="6" width="5.7109375" style="8" customWidth="1"/>
    <col min="7" max="7" width="5.7109375" style="9" customWidth="1"/>
    <col min="8" max="8" width="5.7109375" style="8" hidden="1" customWidth="1"/>
    <col min="9" max="9" width="5" style="8" hidden="1" customWidth="1"/>
    <col min="10" max="10" width="7.85546875" style="8" hidden="1" customWidth="1"/>
    <col min="11" max="11" width="11.28515625" style="8" hidden="1" customWidth="1"/>
    <col min="12" max="12" width="9.140625" style="8" hidden="1" customWidth="1"/>
    <col min="13" max="13" width="10.5703125" style="8" hidden="1" customWidth="1"/>
    <col min="14" max="14" width="9.85546875" style="8" hidden="1" customWidth="1"/>
    <col min="15" max="15" width="10.7109375" style="8" customWidth="1"/>
    <col min="16" max="16" width="9.140625" style="8" customWidth="1"/>
    <col min="17" max="17" width="6.5703125" style="7" customWidth="1"/>
    <col min="18" max="18" width="0.7109375" style="7" customWidth="1"/>
    <col min="19" max="19" width="2.85546875" style="7" customWidth="1"/>
    <col min="20" max="16384" width="11.42578125" style="7"/>
  </cols>
  <sheetData>
    <row r="6" spans="2:17" s="11" customFormat="1" ht="18.95" customHeight="1" x14ac:dyDescent="0.45">
      <c r="B6" s="508" t="str">
        <f>[3]Descripcion!A1</f>
        <v>REPÚBLICA DOMINICANA</v>
      </c>
      <c r="C6" s="508"/>
      <c r="D6" s="508"/>
      <c r="E6" s="508"/>
      <c r="F6" s="508"/>
      <c r="G6" s="508"/>
      <c r="H6" s="508"/>
      <c r="I6" s="508"/>
      <c r="J6" s="508"/>
      <c r="K6" s="508"/>
      <c r="L6" s="508"/>
      <c r="M6" s="508"/>
      <c r="N6" s="508"/>
      <c r="O6" s="508"/>
      <c r="P6" s="508"/>
      <c r="Q6" s="508"/>
    </row>
    <row r="7" spans="2:17" s="11" customFormat="1" ht="18.95" customHeight="1" x14ac:dyDescent="0.45">
      <c r="B7" s="508" t="s">
        <v>183</v>
      </c>
      <c r="C7" s="508"/>
      <c r="D7" s="508"/>
      <c r="E7" s="508"/>
      <c r="F7" s="508"/>
      <c r="G7" s="508"/>
      <c r="H7" s="508"/>
      <c r="I7" s="508"/>
      <c r="J7" s="508"/>
      <c r="K7" s="508"/>
      <c r="L7" s="508"/>
      <c r="M7" s="508"/>
      <c r="N7" s="508"/>
      <c r="O7" s="508"/>
      <c r="P7" s="508"/>
      <c r="Q7" s="508"/>
    </row>
    <row r="8" spans="2:17" s="11" customFormat="1" ht="18.95" customHeight="1" x14ac:dyDescent="0.45"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</row>
    <row r="9" spans="2:17" s="11" customFormat="1" ht="18.95" customHeight="1" thickBot="1" x14ac:dyDescent="0.5"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</row>
    <row r="10" spans="2:17" s="11" customFormat="1" ht="30" customHeight="1" thickBot="1" x14ac:dyDescent="0.25">
      <c r="B10" s="536" t="s">
        <v>258</v>
      </c>
      <c r="C10" s="537"/>
      <c r="D10" s="537"/>
      <c r="E10" s="537"/>
      <c r="F10" s="537"/>
      <c r="G10" s="537"/>
      <c r="H10" s="537"/>
      <c r="I10" s="537"/>
      <c r="J10" s="537"/>
      <c r="K10" s="537"/>
      <c r="L10" s="537"/>
      <c r="M10" s="537"/>
      <c r="N10" s="537"/>
      <c r="O10" s="537"/>
      <c r="P10" s="537"/>
      <c r="Q10" s="538"/>
    </row>
    <row r="11" spans="2:17" ht="15" customHeight="1" x14ac:dyDescent="0.2">
      <c r="B11" s="530" t="s">
        <v>93</v>
      </c>
      <c r="C11" s="532" t="s">
        <v>39</v>
      </c>
      <c r="D11" s="532" t="s">
        <v>40</v>
      </c>
      <c r="E11" s="541" t="s">
        <v>41</v>
      </c>
      <c r="F11" s="543" t="s">
        <v>42</v>
      </c>
      <c r="G11" s="534" t="s">
        <v>43</v>
      </c>
      <c r="H11" s="545" t="s">
        <v>44</v>
      </c>
      <c r="I11" s="534" t="s">
        <v>45</v>
      </c>
      <c r="J11" s="545" t="s">
        <v>46</v>
      </c>
      <c r="K11" s="534" t="s">
        <v>47</v>
      </c>
      <c r="L11" s="534" t="s">
        <v>48</v>
      </c>
      <c r="M11" s="534" t="s">
        <v>49</v>
      </c>
      <c r="N11" s="534" t="s">
        <v>50</v>
      </c>
      <c r="O11" s="547" t="s">
        <v>62</v>
      </c>
      <c r="P11" s="547"/>
      <c r="Q11" s="548" t="s">
        <v>57</v>
      </c>
    </row>
    <row r="12" spans="2:17" ht="15.75" thickBot="1" x14ac:dyDescent="0.25">
      <c r="B12" s="539"/>
      <c r="C12" s="540"/>
      <c r="D12" s="540"/>
      <c r="E12" s="542"/>
      <c r="F12" s="544"/>
      <c r="G12" s="535"/>
      <c r="H12" s="546"/>
      <c r="I12" s="535"/>
      <c r="J12" s="546"/>
      <c r="K12" s="535"/>
      <c r="L12" s="535"/>
      <c r="M12" s="535"/>
      <c r="N12" s="535"/>
      <c r="O12" s="365" t="s">
        <v>59</v>
      </c>
      <c r="P12" s="365" t="s">
        <v>58</v>
      </c>
      <c r="Q12" s="549"/>
    </row>
    <row r="13" spans="2:17" ht="17.100000000000001" customHeight="1" x14ac:dyDescent="0.3">
      <c r="B13" s="230" t="s">
        <v>257</v>
      </c>
      <c r="C13" s="231">
        <v>0</v>
      </c>
      <c r="D13" s="231">
        <v>0</v>
      </c>
      <c r="E13" s="231">
        <v>0</v>
      </c>
      <c r="F13" s="231">
        <v>0</v>
      </c>
      <c r="G13" s="231">
        <v>0</v>
      </c>
      <c r="H13" s="231"/>
      <c r="I13" s="231"/>
      <c r="J13" s="231"/>
      <c r="K13" s="231"/>
      <c r="L13" s="231"/>
      <c r="M13" s="231"/>
      <c r="N13" s="231"/>
      <c r="O13" s="171">
        <v>0</v>
      </c>
      <c r="P13" s="171">
        <v>0</v>
      </c>
      <c r="Q13" s="232">
        <f>SUM(C13:G13)</f>
        <v>0</v>
      </c>
    </row>
    <row r="14" spans="2:17" ht="17.100000000000001" customHeight="1" x14ac:dyDescent="0.3">
      <c r="B14" s="233" t="s">
        <v>274</v>
      </c>
      <c r="C14" s="234">
        <v>0</v>
      </c>
      <c r="D14" s="234">
        <v>0</v>
      </c>
      <c r="E14" s="234">
        <v>0</v>
      </c>
      <c r="F14" s="234">
        <v>1</v>
      </c>
      <c r="G14" s="234">
        <v>0</v>
      </c>
      <c r="H14" s="234"/>
      <c r="I14" s="234"/>
      <c r="J14" s="234"/>
      <c r="K14" s="234"/>
      <c r="L14" s="234"/>
      <c r="M14" s="234"/>
      <c r="N14" s="234"/>
      <c r="O14" s="235">
        <v>1</v>
      </c>
      <c r="P14" s="235">
        <v>0</v>
      </c>
      <c r="Q14" s="366">
        <f t="shared" ref="Q14:Q62" si="0">SUM(C14:G14)</f>
        <v>1</v>
      </c>
    </row>
    <row r="15" spans="2:17" s="185" customFormat="1" ht="17.100000000000001" customHeight="1" x14ac:dyDescent="0.3">
      <c r="B15" s="186" t="s">
        <v>246</v>
      </c>
      <c r="C15" s="184">
        <v>1</v>
      </c>
      <c r="D15" s="184">
        <v>0</v>
      </c>
      <c r="E15" s="184">
        <v>0</v>
      </c>
      <c r="F15" s="184">
        <v>0</v>
      </c>
      <c r="G15" s="184">
        <v>0</v>
      </c>
      <c r="H15" s="184"/>
      <c r="I15" s="184"/>
      <c r="J15" s="184"/>
      <c r="K15" s="184"/>
      <c r="L15" s="184"/>
      <c r="M15" s="184"/>
      <c r="N15" s="184"/>
      <c r="O15" s="184">
        <v>1</v>
      </c>
      <c r="P15" s="184">
        <v>0</v>
      </c>
      <c r="Q15" s="366">
        <f t="shared" si="0"/>
        <v>1</v>
      </c>
    </row>
    <row r="16" spans="2:17" s="185" customFormat="1" ht="17.100000000000001" customHeight="1" x14ac:dyDescent="0.3">
      <c r="B16" s="186" t="s">
        <v>295</v>
      </c>
      <c r="C16" s="184">
        <v>0</v>
      </c>
      <c r="D16" s="184">
        <v>0</v>
      </c>
      <c r="E16" s="184">
        <v>0</v>
      </c>
      <c r="F16" s="184">
        <v>0</v>
      </c>
      <c r="G16" s="184">
        <v>1</v>
      </c>
      <c r="H16" s="184"/>
      <c r="I16" s="184"/>
      <c r="J16" s="184"/>
      <c r="K16" s="184"/>
      <c r="L16" s="184"/>
      <c r="M16" s="184"/>
      <c r="N16" s="184"/>
      <c r="O16" s="184">
        <v>1</v>
      </c>
      <c r="P16" s="184">
        <v>0</v>
      </c>
      <c r="Q16" s="366">
        <f t="shared" si="0"/>
        <v>1</v>
      </c>
    </row>
    <row r="17" spans="2:17" s="185" customFormat="1" ht="17.100000000000001" customHeight="1" x14ac:dyDescent="0.3">
      <c r="B17" s="186" t="s">
        <v>247</v>
      </c>
      <c r="C17" s="184">
        <v>0</v>
      </c>
      <c r="D17" s="184">
        <v>0</v>
      </c>
      <c r="E17" s="184">
        <v>1</v>
      </c>
      <c r="F17" s="184">
        <v>0</v>
      </c>
      <c r="G17" s="184">
        <v>0</v>
      </c>
      <c r="H17" s="184"/>
      <c r="I17" s="184"/>
      <c r="J17" s="184"/>
      <c r="K17" s="184"/>
      <c r="L17" s="184"/>
      <c r="M17" s="184"/>
      <c r="N17" s="184"/>
      <c r="O17" s="184">
        <v>1</v>
      </c>
      <c r="P17" s="184">
        <v>0</v>
      </c>
      <c r="Q17" s="366">
        <f t="shared" si="0"/>
        <v>1</v>
      </c>
    </row>
    <row r="18" spans="2:17" s="185" customFormat="1" ht="17.100000000000001" customHeight="1" x14ac:dyDescent="0.3">
      <c r="B18" s="186" t="s">
        <v>125</v>
      </c>
      <c r="C18" s="184">
        <v>1</v>
      </c>
      <c r="D18" s="184">
        <v>2</v>
      </c>
      <c r="E18" s="184">
        <v>1</v>
      </c>
      <c r="F18" s="184">
        <v>0</v>
      </c>
      <c r="G18" s="184">
        <v>2</v>
      </c>
      <c r="H18" s="184"/>
      <c r="I18" s="184"/>
      <c r="J18" s="184"/>
      <c r="K18" s="184"/>
      <c r="L18" s="184"/>
      <c r="M18" s="184"/>
      <c r="N18" s="184"/>
      <c r="O18" s="184">
        <v>5</v>
      </c>
      <c r="P18" s="184">
        <v>1</v>
      </c>
      <c r="Q18" s="366">
        <f t="shared" si="0"/>
        <v>6</v>
      </c>
    </row>
    <row r="19" spans="2:17" s="185" customFormat="1" ht="17.100000000000001" customHeight="1" x14ac:dyDescent="0.3">
      <c r="B19" s="186" t="s">
        <v>275</v>
      </c>
      <c r="C19" s="184">
        <v>0</v>
      </c>
      <c r="D19" s="184">
        <v>0</v>
      </c>
      <c r="E19" s="184">
        <v>0</v>
      </c>
      <c r="F19" s="184">
        <v>3</v>
      </c>
      <c r="G19" s="184">
        <v>0</v>
      </c>
      <c r="H19" s="184"/>
      <c r="I19" s="184"/>
      <c r="J19" s="184"/>
      <c r="K19" s="184"/>
      <c r="L19" s="184"/>
      <c r="M19" s="184"/>
      <c r="N19" s="184"/>
      <c r="O19" s="184">
        <v>3</v>
      </c>
      <c r="P19" s="184">
        <v>0</v>
      </c>
      <c r="Q19" s="366">
        <f t="shared" si="0"/>
        <v>3</v>
      </c>
    </row>
    <row r="20" spans="2:17" s="185" customFormat="1" ht="17.100000000000001" customHeight="1" x14ac:dyDescent="0.3">
      <c r="B20" s="186" t="s">
        <v>210</v>
      </c>
      <c r="C20" s="184">
        <v>0</v>
      </c>
      <c r="D20" s="184">
        <v>0</v>
      </c>
      <c r="E20" s="184">
        <v>1</v>
      </c>
      <c r="F20" s="184">
        <v>0</v>
      </c>
      <c r="G20" s="184">
        <v>0</v>
      </c>
      <c r="H20" s="184"/>
      <c r="I20" s="184"/>
      <c r="J20" s="184"/>
      <c r="K20" s="184"/>
      <c r="L20" s="184"/>
      <c r="M20" s="184"/>
      <c r="N20" s="184"/>
      <c r="O20" s="184">
        <v>1</v>
      </c>
      <c r="P20" s="184">
        <v>0</v>
      </c>
      <c r="Q20" s="366">
        <f t="shared" si="0"/>
        <v>1</v>
      </c>
    </row>
    <row r="21" spans="2:17" s="185" customFormat="1" ht="17.100000000000001" customHeight="1" x14ac:dyDescent="0.3">
      <c r="B21" s="186" t="s">
        <v>174</v>
      </c>
      <c r="C21" s="184">
        <v>1</v>
      </c>
      <c r="D21" s="184">
        <v>0</v>
      </c>
      <c r="E21" s="184">
        <v>0</v>
      </c>
      <c r="F21" s="184">
        <v>0</v>
      </c>
      <c r="G21" s="184">
        <v>0</v>
      </c>
      <c r="H21" s="184"/>
      <c r="I21" s="184"/>
      <c r="J21" s="184"/>
      <c r="K21" s="184"/>
      <c r="L21" s="184"/>
      <c r="M21" s="184"/>
      <c r="N21" s="184"/>
      <c r="O21" s="184">
        <v>1</v>
      </c>
      <c r="P21" s="184">
        <v>0</v>
      </c>
      <c r="Q21" s="366">
        <f t="shared" si="0"/>
        <v>1</v>
      </c>
    </row>
    <row r="22" spans="2:17" s="185" customFormat="1" ht="17.100000000000001" customHeight="1" x14ac:dyDescent="0.3">
      <c r="B22" s="186" t="s">
        <v>175</v>
      </c>
      <c r="C22" s="184">
        <v>1</v>
      </c>
      <c r="D22" s="184">
        <v>0</v>
      </c>
      <c r="E22" s="184">
        <v>0</v>
      </c>
      <c r="F22" s="184">
        <v>0</v>
      </c>
      <c r="G22" s="184">
        <v>2</v>
      </c>
      <c r="H22" s="184"/>
      <c r="I22" s="184"/>
      <c r="J22" s="184"/>
      <c r="K22" s="184"/>
      <c r="L22" s="184"/>
      <c r="M22" s="184"/>
      <c r="N22" s="184"/>
      <c r="O22" s="184">
        <v>3</v>
      </c>
      <c r="P22" s="184">
        <v>0</v>
      </c>
      <c r="Q22" s="366">
        <f t="shared" si="0"/>
        <v>3</v>
      </c>
    </row>
    <row r="23" spans="2:17" s="185" customFormat="1" ht="17.100000000000001" customHeight="1" x14ac:dyDescent="0.3">
      <c r="B23" s="186" t="s">
        <v>248</v>
      </c>
      <c r="C23" s="184">
        <v>4</v>
      </c>
      <c r="D23" s="184">
        <v>0</v>
      </c>
      <c r="E23" s="184">
        <v>0</v>
      </c>
      <c r="F23" s="184">
        <v>0</v>
      </c>
      <c r="G23" s="184">
        <v>0</v>
      </c>
      <c r="H23" s="184"/>
      <c r="I23" s="184"/>
      <c r="J23" s="184"/>
      <c r="K23" s="184"/>
      <c r="L23" s="184"/>
      <c r="M23" s="184"/>
      <c r="N23" s="184"/>
      <c r="O23" s="184">
        <v>4</v>
      </c>
      <c r="P23" s="184">
        <v>0</v>
      </c>
      <c r="Q23" s="366">
        <f t="shared" si="0"/>
        <v>4</v>
      </c>
    </row>
    <row r="24" spans="2:17" s="185" customFormat="1" ht="17.100000000000001" customHeight="1" x14ac:dyDescent="0.3">
      <c r="B24" s="186" t="s">
        <v>296</v>
      </c>
      <c r="C24" s="184">
        <v>0</v>
      </c>
      <c r="D24" s="184">
        <v>0</v>
      </c>
      <c r="E24" s="184">
        <v>0</v>
      </c>
      <c r="F24" s="184">
        <v>0</v>
      </c>
      <c r="G24" s="184">
        <v>1</v>
      </c>
      <c r="H24" s="184"/>
      <c r="I24" s="184"/>
      <c r="J24" s="184"/>
      <c r="K24" s="184"/>
      <c r="L24" s="184"/>
      <c r="M24" s="184"/>
      <c r="N24" s="184"/>
      <c r="O24" s="184">
        <v>0</v>
      </c>
      <c r="P24" s="184">
        <v>1</v>
      </c>
      <c r="Q24" s="366">
        <f t="shared" si="0"/>
        <v>1</v>
      </c>
    </row>
    <row r="25" spans="2:17" s="185" customFormat="1" ht="17.100000000000001" customHeight="1" x14ac:dyDescent="0.3">
      <c r="B25" s="186" t="s">
        <v>211</v>
      </c>
      <c r="C25" s="184">
        <v>0</v>
      </c>
      <c r="D25" s="184">
        <v>0</v>
      </c>
      <c r="E25" s="184">
        <v>1</v>
      </c>
      <c r="F25" s="184">
        <v>0</v>
      </c>
      <c r="G25" s="184">
        <v>0</v>
      </c>
      <c r="H25" s="184"/>
      <c r="I25" s="184"/>
      <c r="J25" s="184"/>
      <c r="K25" s="184"/>
      <c r="L25" s="184"/>
      <c r="M25" s="184"/>
      <c r="N25" s="184"/>
      <c r="O25" s="184">
        <v>1</v>
      </c>
      <c r="P25" s="184">
        <v>0</v>
      </c>
      <c r="Q25" s="366">
        <f t="shared" si="0"/>
        <v>1</v>
      </c>
    </row>
    <row r="26" spans="2:17" s="185" customFormat="1" ht="17.100000000000001" customHeight="1" x14ac:dyDescent="0.3">
      <c r="B26" s="186" t="s">
        <v>278</v>
      </c>
      <c r="C26" s="184">
        <v>0</v>
      </c>
      <c r="D26" s="184">
        <v>0</v>
      </c>
      <c r="E26" s="184">
        <v>0</v>
      </c>
      <c r="F26" s="184">
        <v>1</v>
      </c>
      <c r="G26" s="184">
        <v>0</v>
      </c>
      <c r="H26" s="184"/>
      <c r="I26" s="184"/>
      <c r="J26" s="184"/>
      <c r="K26" s="184"/>
      <c r="L26" s="184"/>
      <c r="M26" s="184"/>
      <c r="N26" s="184"/>
      <c r="O26" s="184">
        <v>1</v>
      </c>
      <c r="P26" s="184">
        <v>0</v>
      </c>
      <c r="Q26" s="366">
        <f t="shared" si="0"/>
        <v>1</v>
      </c>
    </row>
    <row r="27" spans="2:17" s="185" customFormat="1" ht="17.100000000000001" customHeight="1" x14ac:dyDescent="0.3">
      <c r="B27" s="186" t="s">
        <v>5</v>
      </c>
      <c r="C27" s="184">
        <v>0</v>
      </c>
      <c r="D27" s="184">
        <v>0</v>
      </c>
      <c r="E27" s="184">
        <v>1</v>
      </c>
      <c r="F27" s="184">
        <v>0</v>
      </c>
      <c r="G27" s="184">
        <v>0</v>
      </c>
      <c r="H27" s="184"/>
      <c r="I27" s="184"/>
      <c r="J27" s="184"/>
      <c r="K27" s="184"/>
      <c r="L27" s="184"/>
      <c r="M27" s="184"/>
      <c r="N27" s="184"/>
      <c r="O27" s="184">
        <v>1</v>
      </c>
      <c r="P27" s="184">
        <v>0</v>
      </c>
      <c r="Q27" s="366">
        <f t="shared" si="0"/>
        <v>1</v>
      </c>
    </row>
    <row r="28" spans="2:17" s="185" customFormat="1" ht="17.100000000000001" customHeight="1" x14ac:dyDescent="0.3">
      <c r="B28" s="186" t="s">
        <v>304</v>
      </c>
      <c r="C28" s="184">
        <v>0</v>
      </c>
      <c r="D28" s="184">
        <v>0</v>
      </c>
      <c r="E28" s="184">
        <v>0</v>
      </c>
      <c r="F28" s="184">
        <v>0</v>
      </c>
      <c r="G28" s="184">
        <v>1</v>
      </c>
      <c r="H28" s="184"/>
      <c r="I28" s="184"/>
      <c r="J28" s="184"/>
      <c r="K28" s="184"/>
      <c r="L28" s="184"/>
      <c r="M28" s="184"/>
      <c r="N28" s="184"/>
      <c r="O28" s="184">
        <v>1</v>
      </c>
      <c r="P28" s="184">
        <v>0</v>
      </c>
      <c r="Q28" s="366">
        <f t="shared" si="0"/>
        <v>1</v>
      </c>
    </row>
    <row r="29" spans="2:17" s="185" customFormat="1" ht="17.100000000000001" customHeight="1" x14ac:dyDescent="0.3">
      <c r="B29" s="186" t="s">
        <v>182</v>
      </c>
      <c r="C29" s="184">
        <v>1</v>
      </c>
      <c r="D29" s="184">
        <v>0</v>
      </c>
      <c r="E29" s="184">
        <v>0</v>
      </c>
      <c r="F29" s="184">
        <v>0</v>
      </c>
      <c r="G29" s="184">
        <v>0</v>
      </c>
      <c r="H29" s="184"/>
      <c r="I29" s="184"/>
      <c r="J29" s="184"/>
      <c r="K29" s="184"/>
      <c r="L29" s="184"/>
      <c r="M29" s="184"/>
      <c r="N29" s="184"/>
      <c r="O29" s="184">
        <v>1</v>
      </c>
      <c r="P29" s="184">
        <v>0</v>
      </c>
      <c r="Q29" s="366">
        <f t="shared" si="0"/>
        <v>1</v>
      </c>
    </row>
    <row r="30" spans="2:17" s="185" customFormat="1" ht="17.100000000000001" customHeight="1" x14ac:dyDescent="0.3">
      <c r="B30" s="186" t="s">
        <v>176</v>
      </c>
      <c r="C30" s="184">
        <v>1</v>
      </c>
      <c r="D30" s="184">
        <v>0</v>
      </c>
      <c r="E30" s="184">
        <v>0</v>
      </c>
      <c r="F30" s="184">
        <v>0</v>
      </c>
      <c r="G30" s="184">
        <v>0</v>
      </c>
      <c r="H30" s="184"/>
      <c r="I30" s="184"/>
      <c r="J30" s="184"/>
      <c r="K30" s="184"/>
      <c r="L30" s="184"/>
      <c r="M30" s="184"/>
      <c r="N30" s="184"/>
      <c r="O30" s="184">
        <v>0</v>
      </c>
      <c r="P30" s="184">
        <v>1</v>
      </c>
      <c r="Q30" s="366">
        <f t="shared" si="0"/>
        <v>1</v>
      </c>
    </row>
    <row r="31" spans="2:17" s="185" customFormat="1" ht="17.100000000000001" customHeight="1" x14ac:dyDescent="0.3">
      <c r="B31" s="186" t="s">
        <v>307</v>
      </c>
      <c r="C31" s="184">
        <v>0</v>
      </c>
      <c r="D31" s="184">
        <v>0</v>
      </c>
      <c r="E31" s="184">
        <v>0</v>
      </c>
      <c r="F31" s="184">
        <v>1</v>
      </c>
      <c r="G31" s="184">
        <v>0</v>
      </c>
      <c r="H31" s="184"/>
      <c r="I31" s="184"/>
      <c r="J31" s="184"/>
      <c r="K31" s="184"/>
      <c r="L31" s="184"/>
      <c r="M31" s="184"/>
      <c r="N31" s="184"/>
      <c r="O31" s="184">
        <v>1</v>
      </c>
      <c r="P31" s="184">
        <v>0</v>
      </c>
      <c r="Q31" s="366">
        <f t="shared" si="0"/>
        <v>1</v>
      </c>
    </row>
    <row r="32" spans="2:17" s="185" customFormat="1" ht="17.100000000000001" customHeight="1" x14ac:dyDescent="0.3">
      <c r="B32" s="186" t="s">
        <v>279</v>
      </c>
      <c r="C32" s="184">
        <v>0</v>
      </c>
      <c r="D32" s="184">
        <v>0</v>
      </c>
      <c r="E32" s="184">
        <v>0</v>
      </c>
      <c r="F32" s="184">
        <v>1</v>
      </c>
      <c r="G32" s="184">
        <v>0</v>
      </c>
      <c r="H32" s="184"/>
      <c r="I32" s="184"/>
      <c r="J32" s="184"/>
      <c r="K32" s="184"/>
      <c r="L32" s="184"/>
      <c r="M32" s="184"/>
      <c r="N32" s="184"/>
      <c r="O32" s="184">
        <v>1</v>
      </c>
      <c r="P32" s="184">
        <v>0</v>
      </c>
      <c r="Q32" s="366">
        <f t="shared" si="0"/>
        <v>1</v>
      </c>
    </row>
    <row r="33" spans="2:17" s="185" customFormat="1" ht="17.100000000000001" customHeight="1" x14ac:dyDescent="0.3">
      <c r="B33" s="186" t="s">
        <v>261</v>
      </c>
      <c r="C33" s="184">
        <v>0</v>
      </c>
      <c r="D33" s="184">
        <v>0</v>
      </c>
      <c r="E33" s="184">
        <v>1</v>
      </c>
      <c r="F33" s="184">
        <v>0</v>
      </c>
      <c r="G33" s="184">
        <v>0</v>
      </c>
      <c r="H33" s="184"/>
      <c r="I33" s="184"/>
      <c r="J33" s="184"/>
      <c r="K33" s="184"/>
      <c r="L33" s="184"/>
      <c r="M33" s="184"/>
      <c r="N33" s="184"/>
      <c r="O33" s="184">
        <v>1</v>
      </c>
      <c r="P33" s="184">
        <v>0</v>
      </c>
      <c r="Q33" s="366">
        <f t="shared" si="0"/>
        <v>1</v>
      </c>
    </row>
    <row r="34" spans="2:17" s="185" customFormat="1" ht="17.100000000000001" customHeight="1" x14ac:dyDescent="0.3">
      <c r="B34" s="186" t="s">
        <v>297</v>
      </c>
      <c r="C34" s="184">
        <v>0</v>
      </c>
      <c r="D34" s="184">
        <v>0</v>
      </c>
      <c r="E34" s="184">
        <v>0</v>
      </c>
      <c r="F34" s="184">
        <v>0</v>
      </c>
      <c r="G34" s="184">
        <v>1</v>
      </c>
      <c r="H34" s="184"/>
      <c r="I34" s="184"/>
      <c r="J34" s="184"/>
      <c r="K34" s="184"/>
      <c r="L34" s="184"/>
      <c r="M34" s="184"/>
      <c r="N34" s="184"/>
      <c r="O34" s="184">
        <v>1</v>
      </c>
      <c r="P34" s="184">
        <v>0</v>
      </c>
      <c r="Q34" s="366">
        <f t="shared" si="0"/>
        <v>1</v>
      </c>
    </row>
    <row r="35" spans="2:17" s="185" customFormat="1" ht="17.100000000000001" customHeight="1" x14ac:dyDescent="0.3">
      <c r="B35" s="186" t="s">
        <v>249</v>
      </c>
      <c r="C35" s="184">
        <v>0</v>
      </c>
      <c r="D35" s="184">
        <v>0</v>
      </c>
      <c r="E35" s="184">
        <v>1</v>
      </c>
      <c r="F35" s="184">
        <v>0</v>
      </c>
      <c r="G35" s="184">
        <v>0</v>
      </c>
      <c r="H35" s="184"/>
      <c r="I35" s="184"/>
      <c r="J35" s="184"/>
      <c r="K35" s="184"/>
      <c r="L35" s="184"/>
      <c r="M35" s="184"/>
      <c r="N35" s="184"/>
      <c r="O35" s="184">
        <v>1</v>
      </c>
      <c r="P35" s="184">
        <v>0</v>
      </c>
      <c r="Q35" s="366">
        <f t="shared" si="0"/>
        <v>1</v>
      </c>
    </row>
    <row r="36" spans="2:17" s="185" customFormat="1" ht="17.100000000000001" customHeight="1" x14ac:dyDescent="0.3">
      <c r="B36" s="186" t="s">
        <v>190</v>
      </c>
      <c r="C36" s="184">
        <v>0</v>
      </c>
      <c r="D36" s="184">
        <v>0</v>
      </c>
      <c r="E36" s="184">
        <v>1</v>
      </c>
      <c r="F36" s="184">
        <v>0</v>
      </c>
      <c r="G36" s="184">
        <v>1</v>
      </c>
      <c r="H36" s="184"/>
      <c r="I36" s="184"/>
      <c r="J36" s="184"/>
      <c r="K36" s="184"/>
      <c r="L36" s="184"/>
      <c r="M36" s="184"/>
      <c r="N36" s="184"/>
      <c r="O36" s="184">
        <v>2</v>
      </c>
      <c r="P36" s="184">
        <v>0</v>
      </c>
      <c r="Q36" s="366">
        <f t="shared" si="0"/>
        <v>2</v>
      </c>
    </row>
    <row r="37" spans="2:17" s="185" customFormat="1" ht="17.100000000000001" customHeight="1" x14ac:dyDescent="0.3">
      <c r="B37" s="186" t="s">
        <v>137</v>
      </c>
      <c r="C37" s="184">
        <v>1</v>
      </c>
      <c r="D37" s="184">
        <v>1</v>
      </c>
      <c r="E37" s="184">
        <v>0</v>
      </c>
      <c r="F37" s="184">
        <v>0</v>
      </c>
      <c r="G37" s="184">
        <v>1</v>
      </c>
      <c r="H37" s="184"/>
      <c r="I37" s="184"/>
      <c r="J37" s="184"/>
      <c r="K37" s="184"/>
      <c r="L37" s="184"/>
      <c r="M37" s="184"/>
      <c r="N37" s="184"/>
      <c r="O37" s="184">
        <v>3</v>
      </c>
      <c r="P37" s="184">
        <v>0</v>
      </c>
      <c r="Q37" s="366">
        <f t="shared" si="0"/>
        <v>3</v>
      </c>
    </row>
    <row r="38" spans="2:17" s="185" customFormat="1" ht="17.100000000000001" customHeight="1" x14ac:dyDescent="0.3">
      <c r="B38" s="186" t="s">
        <v>280</v>
      </c>
      <c r="C38" s="184">
        <v>0</v>
      </c>
      <c r="D38" s="184">
        <v>0</v>
      </c>
      <c r="E38" s="184">
        <v>0</v>
      </c>
      <c r="F38" s="184">
        <v>1</v>
      </c>
      <c r="G38" s="184">
        <v>0</v>
      </c>
      <c r="H38" s="184"/>
      <c r="I38" s="184"/>
      <c r="J38" s="184"/>
      <c r="K38" s="184"/>
      <c r="L38" s="184"/>
      <c r="M38" s="184"/>
      <c r="N38" s="184"/>
      <c r="O38" s="184">
        <v>1</v>
      </c>
      <c r="P38" s="184">
        <v>0</v>
      </c>
      <c r="Q38" s="366">
        <f t="shared" si="0"/>
        <v>1</v>
      </c>
    </row>
    <row r="39" spans="2:17" s="185" customFormat="1" ht="17.100000000000001" customHeight="1" x14ac:dyDescent="0.3">
      <c r="B39" s="186" t="s">
        <v>298</v>
      </c>
      <c r="C39" s="184">
        <v>0</v>
      </c>
      <c r="D39" s="184">
        <v>0</v>
      </c>
      <c r="E39" s="184">
        <v>0</v>
      </c>
      <c r="F39" s="184">
        <v>0</v>
      </c>
      <c r="G39" s="184">
        <v>1</v>
      </c>
      <c r="H39" s="184"/>
      <c r="I39" s="184"/>
      <c r="J39" s="184"/>
      <c r="K39" s="184"/>
      <c r="L39" s="184"/>
      <c r="M39" s="184"/>
      <c r="N39" s="184"/>
      <c r="O39" s="184">
        <v>1</v>
      </c>
      <c r="P39" s="184">
        <v>0</v>
      </c>
      <c r="Q39" s="366">
        <f t="shared" si="0"/>
        <v>1</v>
      </c>
    </row>
    <row r="40" spans="2:17" s="185" customFormat="1" ht="15" x14ac:dyDescent="0.3">
      <c r="B40" s="186" t="s">
        <v>250</v>
      </c>
      <c r="C40" s="184">
        <v>0</v>
      </c>
      <c r="D40" s="184">
        <v>0</v>
      </c>
      <c r="E40" s="184">
        <v>1</v>
      </c>
      <c r="F40" s="184">
        <v>0</v>
      </c>
      <c r="G40" s="184">
        <v>0</v>
      </c>
      <c r="H40" s="184"/>
      <c r="I40" s="184"/>
      <c r="J40" s="184"/>
      <c r="K40" s="184"/>
      <c r="L40" s="184"/>
      <c r="M40" s="184"/>
      <c r="N40" s="184"/>
      <c r="O40" s="184">
        <v>0</v>
      </c>
      <c r="P40" s="184">
        <v>1</v>
      </c>
      <c r="Q40" s="366">
        <f t="shared" si="0"/>
        <v>1</v>
      </c>
    </row>
    <row r="41" spans="2:17" s="185" customFormat="1" ht="17.100000000000001" customHeight="1" x14ac:dyDescent="0.3">
      <c r="B41" s="186" t="s">
        <v>262</v>
      </c>
      <c r="C41" s="184">
        <v>0</v>
      </c>
      <c r="D41" s="184">
        <v>0</v>
      </c>
      <c r="E41" s="184">
        <v>1</v>
      </c>
      <c r="F41" s="184">
        <v>0</v>
      </c>
      <c r="G41" s="184">
        <v>0</v>
      </c>
      <c r="H41" s="184"/>
      <c r="I41" s="184"/>
      <c r="J41" s="184"/>
      <c r="K41" s="184"/>
      <c r="L41" s="184"/>
      <c r="M41" s="184"/>
      <c r="N41" s="184"/>
      <c r="O41" s="184">
        <v>0</v>
      </c>
      <c r="P41" s="184">
        <v>1</v>
      </c>
      <c r="Q41" s="366">
        <f t="shared" si="0"/>
        <v>1</v>
      </c>
    </row>
    <row r="42" spans="2:17" s="185" customFormat="1" ht="17.100000000000001" customHeight="1" x14ac:dyDescent="0.3">
      <c r="B42" s="186" t="s">
        <v>254</v>
      </c>
      <c r="C42" s="184">
        <v>0</v>
      </c>
      <c r="D42" s="184">
        <v>1</v>
      </c>
      <c r="E42" s="184">
        <v>0</v>
      </c>
      <c r="F42" s="184">
        <v>0</v>
      </c>
      <c r="G42" s="184">
        <v>0</v>
      </c>
      <c r="H42" s="184"/>
      <c r="I42" s="184"/>
      <c r="J42" s="184"/>
      <c r="K42" s="184"/>
      <c r="L42" s="184"/>
      <c r="M42" s="184"/>
      <c r="N42" s="184"/>
      <c r="O42" s="184">
        <v>1</v>
      </c>
      <c r="P42" s="184">
        <v>0</v>
      </c>
      <c r="Q42" s="366">
        <f t="shared" si="0"/>
        <v>1</v>
      </c>
    </row>
    <row r="43" spans="2:17" s="185" customFormat="1" ht="17.100000000000001" customHeight="1" x14ac:dyDescent="0.3">
      <c r="B43" s="186" t="s">
        <v>191</v>
      </c>
      <c r="C43" s="184">
        <v>0</v>
      </c>
      <c r="D43" s="184">
        <v>1</v>
      </c>
      <c r="E43" s="184">
        <v>0</v>
      </c>
      <c r="F43" s="184">
        <v>0</v>
      </c>
      <c r="G43" s="184">
        <v>0</v>
      </c>
      <c r="H43" s="184"/>
      <c r="I43" s="184"/>
      <c r="J43" s="184"/>
      <c r="K43" s="184"/>
      <c r="L43" s="184"/>
      <c r="M43" s="184"/>
      <c r="N43" s="184"/>
      <c r="O43" s="184">
        <v>1</v>
      </c>
      <c r="P43" s="184">
        <v>0</v>
      </c>
      <c r="Q43" s="366">
        <f t="shared" si="0"/>
        <v>1</v>
      </c>
    </row>
    <row r="44" spans="2:17" s="185" customFormat="1" ht="17.100000000000001" customHeight="1" x14ac:dyDescent="0.3">
      <c r="B44" s="186" t="s">
        <v>251</v>
      </c>
      <c r="C44" s="184">
        <v>1</v>
      </c>
      <c r="D44" s="184">
        <v>0</v>
      </c>
      <c r="E44" s="184">
        <v>0</v>
      </c>
      <c r="F44" s="184">
        <v>0</v>
      </c>
      <c r="G44" s="184">
        <v>0</v>
      </c>
      <c r="H44" s="184"/>
      <c r="I44" s="184"/>
      <c r="J44" s="184"/>
      <c r="K44" s="184"/>
      <c r="L44" s="184"/>
      <c r="M44" s="184"/>
      <c r="N44" s="184"/>
      <c r="O44" s="184">
        <v>1</v>
      </c>
      <c r="P44" s="184">
        <v>0</v>
      </c>
      <c r="Q44" s="366">
        <f t="shared" si="0"/>
        <v>1</v>
      </c>
    </row>
    <row r="45" spans="2:17" s="185" customFormat="1" ht="17.100000000000001" customHeight="1" x14ac:dyDescent="0.3">
      <c r="B45" s="186" t="s">
        <v>303</v>
      </c>
      <c r="C45" s="184">
        <v>0</v>
      </c>
      <c r="D45" s="184">
        <v>0</v>
      </c>
      <c r="E45" s="184">
        <v>0</v>
      </c>
      <c r="F45" s="184">
        <v>0</v>
      </c>
      <c r="G45" s="184">
        <v>1</v>
      </c>
      <c r="H45" s="184"/>
      <c r="I45" s="184"/>
      <c r="J45" s="184"/>
      <c r="K45" s="184"/>
      <c r="L45" s="184"/>
      <c r="M45" s="184"/>
      <c r="N45" s="184"/>
      <c r="O45" s="184">
        <v>0</v>
      </c>
      <c r="P45" s="184">
        <v>1</v>
      </c>
      <c r="Q45" s="366">
        <f t="shared" si="0"/>
        <v>1</v>
      </c>
    </row>
    <row r="46" spans="2:17" s="185" customFormat="1" ht="17.100000000000001" customHeight="1" x14ac:dyDescent="0.3">
      <c r="B46" s="186" t="s">
        <v>302</v>
      </c>
      <c r="C46" s="184">
        <v>0</v>
      </c>
      <c r="D46" s="184">
        <v>0</v>
      </c>
      <c r="E46" s="184">
        <v>0</v>
      </c>
      <c r="F46" s="184">
        <v>0</v>
      </c>
      <c r="G46" s="184">
        <v>1</v>
      </c>
      <c r="H46" s="184"/>
      <c r="I46" s="184"/>
      <c r="J46" s="184"/>
      <c r="K46" s="184"/>
      <c r="L46" s="184"/>
      <c r="M46" s="184"/>
      <c r="N46" s="184"/>
      <c r="O46" s="184">
        <v>1</v>
      </c>
      <c r="P46" s="184">
        <v>0</v>
      </c>
      <c r="Q46" s="366">
        <f t="shared" si="0"/>
        <v>1</v>
      </c>
    </row>
    <row r="47" spans="2:17" s="185" customFormat="1" ht="17.100000000000001" customHeight="1" x14ac:dyDescent="0.3">
      <c r="B47" s="186" t="s">
        <v>253</v>
      </c>
      <c r="C47" s="184">
        <v>1</v>
      </c>
      <c r="D47" s="184">
        <v>0</v>
      </c>
      <c r="E47" s="184">
        <v>0</v>
      </c>
      <c r="F47" s="184">
        <v>0</v>
      </c>
      <c r="G47" s="184">
        <v>0</v>
      </c>
      <c r="H47" s="184"/>
      <c r="I47" s="184"/>
      <c r="J47" s="184"/>
      <c r="K47" s="184"/>
      <c r="L47" s="184"/>
      <c r="M47" s="184"/>
      <c r="N47" s="184"/>
      <c r="O47" s="184">
        <v>1</v>
      </c>
      <c r="P47" s="184">
        <v>0</v>
      </c>
      <c r="Q47" s="366">
        <f t="shared" si="0"/>
        <v>1</v>
      </c>
    </row>
    <row r="48" spans="2:17" s="185" customFormat="1" ht="17.100000000000001" customHeight="1" x14ac:dyDescent="0.3">
      <c r="B48" s="186" t="s">
        <v>212</v>
      </c>
      <c r="C48" s="184">
        <v>0</v>
      </c>
      <c r="D48" s="184">
        <v>1</v>
      </c>
      <c r="E48" s="184">
        <v>0</v>
      </c>
      <c r="F48" s="184">
        <v>0</v>
      </c>
      <c r="G48" s="184">
        <v>0</v>
      </c>
      <c r="H48" s="184"/>
      <c r="I48" s="184"/>
      <c r="J48" s="184"/>
      <c r="K48" s="184"/>
      <c r="L48" s="184"/>
      <c r="M48" s="184"/>
      <c r="N48" s="184"/>
      <c r="O48" s="184">
        <v>0</v>
      </c>
      <c r="P48" s="184">
        <v>1</v>
      </c>
      <c r="Q48" s="366">
        <f t="shared" si="0"/>
        <v>1</v>
      </c>
    </row>
    <row r="49" spans="2:17" s="185" customFormat="1" ht="17.100000000000001" customHeight="1" x14ac:dyDescent="0.3">
      <c r="B49" s="186" t="s">
        <v>192</v>
      </c>
      <c r="C49" s="184">
        <v>0</v>
      </c>
      <c r="D49" s="184">
        <v>0</v>
      </c>
      <c r="E49" s="184">
        <v>1</v>
      </c>
      <c r="F49" s="184">
        <v>0</v>
      </c>
      <c r="G49" s="184">
        <v>0</v>
      </c>
      <c r="H49" s="184"/>
      <c r="I49" s="184"/>
      <c r="J49" s="184"/>
      <c r="K49" s="184"/>
      <c r="L49" s="184"/>
      <c r="M49" s="184"/>
      <c r="N49" s="184"/>
      <c r="O49" s="184">
        <v>1</v>
      </c>
      <c r="P49" s="184">
        <v>0</v>
      </c>
      <c r="Q49" s="366">
        <f t="shared" si="0"/>
        <v>1</v>
      </c>
    </row>
    <row r="50" spans="2:17" s="185" customFormat="1" ht="17.100000000000001" customHeight="1" thickBot="1" x14ac:dyDescent="0.35">
      <c r="B50" s="238" t="s">
        <v>299</v>
      </c>
      <c r="C50" s="239">
        <v>0</v>
      </c>
      <c r="D50" s="239">
        <v>0</v>
      </c>
      <c r="E50" s="239">
        <v>0</v>
      </c>
      <c r="F50" s="239">
        <v>0</v>
      </c>
      <c r="G50" s="239">
        <v>1</v>
      </c>
      <c r="H50" s="239"/>
      <c r="I50" s="239"/>
      <c r="J50" s="239"/>
      <c r="K50" s="239"/>
      <c r="L50" s="239"/>
      <c r="M50" s="239"/>
      <c r="N50" s="239"/>
      <c r="O50" s="239">
        <v>1</v>
      </c>
      <c r="P50" s="239">
        <v>0</v>
      </c>
      <c r="Q50" s="562">
        <f t="shared" si="0"/>
        <v>1</v>
      </c>
    </row>
    <row r="51" spans="2:17" s="185" customFormat="1" ht="17.100000000000001" customHeight="1" x14ac:dyDescent="0.3">
      <c r="B51" s="566"/>
      <c r="C51" s="567"/>
      <c r="D51" s="567"/>
      <c r="E51" s="567"/>
      <c r="F51" s="567"/>
      <c r="G51" s="567"/>
      <c r="H51" s="567"/>
      <c r="I51" s="567"/>
      <c r="J51" s="567"/>
      <c r="K51" s="567"/>
      <c r="L51" s="567"/>
      <c r="M51" s="567"/>
      <c r="N51" s="567"/>
      <c r="O51" s="567"/>
      <c r="P51" s="567"/>
      <c r="Q51" s="568"/>
    </row>
    <row r="52" spans="2:17" s="185" customFormat="1" ht="17.100000000000001" customHeight="1" thickBot="1" x14ac:dyDescent="0.35">
      <c r="B52" s="569"/>
      <c r="C52" s="570"/>
      <c r="D52" s="570"/>
      <c r="E52" s="570"/>
      <c r="F52" s="570"/>
      <c r="G52" s="570"/>
      <c r="H52" s="570"/>
      <c r="I52" s="570"/>
      <c r="J52" s="570"/>
      <c r="K52" s="570"/>
      <c r="L52" s="570"/>
      <c r="M52" s="570"/>
      <c r="N52" s="570"/>
      <c r="O52" s="570"/>
      <c r="P52" s="570"/>
      <c r="Q52" s="571"/>
    </row>
    <row r="53" spans="2:17" s="185" customFormat="1" ht="17.100000000000001" customHeight="1" x14ac:dyDescent="0.3">
      <c r="B53" s="563" t="s">
        <v>300</v>
      </c>
      <c r="C53" s="564">
        <v>0</v>
      </c>
      <c r="D53" s="564">
        <v>0</v>
      </c>
      <c r="E53" s="564">
        <v>0</v>
      </c>
      <c r="F53" s="564">
        <v>0</v>
      </c>
      <c r="G53" s="564">
        <v>1</v>
      </c>
      <c r="H53" s="564"/>
      <c r="I53" s="564"/>
      <c r="J53" s="564"/>
      <c r="K53" s="564"/>
      <c r="L53" s="564"/>
      <c r="M53" s="564"/>
      <c r="N53" s="564"/>
      <c r="O53" s="564">
        <v>1</v>
      </c>
      <c r="P53" s="564">
        <v>0</v>
      </c>
      <c r="Q53" s="565">
        <f t="shared" si="0"/>
        <v>1</v>
      </c>
    </row>
    <row r="54" spans="2:17" s="185" customFormat="1" ht="17.100000000000001" customHeight="1" x14ac:dyDescent="0.3">
      <c r="B54" s="186" t="s">
        <v>193</v>
      </c>
      <c r="C54" s="184">
        <v>0</v>
      </c>
      <c r="D54" s="184">
        <v>0</v>
      </c>
      <c r="E54" s="184">
        <v>1</v>
      </c>
      <c r="F54" s="184">
        <v>0</v>
      </c>
      <c r="G54" s="184">
        <v>0</v>
      </c>
      <c r="H54" s="184"/>
      <c r="I54" s="184"/>
      <c r="J54" s="184"/>
      <c r="K54" s="184"/>
      <c r="L54" s="184"/>
      <c r="M54" s="184"/>
      <c r="N54" s="184"/>
      <c r="O54" s="184">
        <v>1</v>
      </c>
      <c r="P54" s="184">
        <v>0</v>
      </c>
      <c r="Q54" s="366">
        <f t="shared" si="0"/>
        <v>1</v>
      </c>
    </row>
    <row r="55" spans="2:17" s="185" customFormat="1" ht="17.100000000000001" customHeight="1" x14ac:dyDescent="0.3">
      <c r="B55" s="186" t="s">
        <v>181</v>
      </c>
      <c r="C55" s="184">
        <v>1</v>
      </c>
      <c r="D55" s="184">
        <v>0</v>
      </c>
      <c r="E55" s="184">
        <v>0</v>
      </c>
      <c r="F55" s="184">
        <v>0</v>
      </c>
      <c r="G55" s="184">
        <v>0</v>
      </c>
      <c r="H55" s="184"/>
      <c r="I55" s="184"/>
      <c r="J55" s="184"/>
      <c r="K55" s="184"/>
      <c r="L55" s="184"/>
      <c r="M55" s="184"/>
      <c r="N55" s="184"/>
      <c r="O55" s="184">
        <v>1</v>
      </c>
      <c r="P55" s="184">
        <v>0</v>
      </c>
      <c r="Q55" s="366">
        <f t="shared" si="0"/>
        <v>1</v>
      </c>
    </row>
    <row r="56" spans="2:17" s="185" customFormat="1" ht="17.100000000000001" customHeight="1" x14ac:dyDescent="0.3">
      <c r="B56" s="186" t="s">
        <v>252</v>
      </c>
      <c r="C56" s="184">
        <v>1</v>
      </c>
      <c r="D56" s="184">
        <v>0</v>
      </c>
      <c r="E56" s="184">
        <v>0</v>
      </c>
      <c r="F56" s="184">
        <v>0</v>
      </c>
      <c r="G56" s="184">
        <v>0</v>
      </c>
      <c r="H56" s="184"/>
      <c r="I56" s="184"/>
      <c r="J56" s="184"/>
      <c r="K56" s="184"/>
      <c r="L56" s="184"/>
      <c r="M56" s="184"/>
      <c r="N56" s="184"/>
      <c r="O56" s="184">
        <v>1</v>
      </c>
      <c r="P56" s="184">
        <v>0</v>
      </c>
      <c r="Q56" s="366">
        <f t="shared" si="0"/>
        <v>1</v>
      </c>
    </row>
    <row r="57" spans="2:17" s="185" customFormat="1" ht="17.100000000000001" customHeight="1" x14ac:dyDescent="0.3">
      <c r="B57" s="186" t="s">
        <v>3</v>
      </c>
      <c r="C57" s="184">
        <v>0</v>
      </c>
      <c r="D57" s="184">
        <v>1</v>
      </c>
      <c r="E57" s="184">
        <v>1</v>
      </c>
      <c r="F57" s="184">
        <v>1</v>
      </c>
      <c r="G57" s="184">
        <v>3</v>
      </c>
      <c r="H57" s="184"/>
      <c r="I57" s="184"/>
      <c r="J57" s="184"/>
      <c r="K57" s="184"/>
      <c r="L57" s="184"/>
      <c r="M57" s="184"/>
      <c r="N57" s="184"/>
      <c r="O57" s="184">
        <v>4</v>
      </c>
      <c r="P57" s="184">
        <v>2</v>
      </c>
      <c r="Q57" s="366">
        <f t="shared" si="0"/>
        <v>6</v>
      </c>
    </row>
    <row r="58" spans="2:17" s="185" customFormat="1" ht="17.100000000000001" customHeight="1" x14ac:dyDescent="0.3">
      <c r="B58" s="186" t="s">
        <v>194</v>
      </c>
      <c r="C58" s="184">
        <v>0</v>
      </c>
      <c r="D58" s="184">
        <v>1</v>
      </c>
      <c r="E58" s="184">
        <v>0</v>
      </c>
      <c r="F58" s="184">
        <v>0</v>
      </c>
      <c r="G58" s="184">
        <v>0</v>
      </c>
      <c r="H58" s="184"/>
      <c r="I58" s="184"/>
      <c r="J58" s="184"/>
      <c r="K58" s="184"/>
      <c r="L58" s="184"/>
      <c r="M58" s="184"/>
      <c r="N58" s="184"/>
      <c r="O58" s="184">
        <v>1</v>
      </c>
      <c r="P58" s="184">
        <v>0</v>
      </c>
      <c r="Q58" s="366">
        <f t="shared" si="0"/>
        <v>1</v>
      </c>
    </row>
    <row r="59" spans="2:17" s="185" customFormat="1" ht="17.100000000000001" customHeight="1" x14ac:dyDescent="0.3">
      <c r="B59" s="186" t="s">
        <v>177</v>
      </c>
      <c r="C59" s="184">
        <v>1</v>
      </c>
      <c r="D59" s="184">
        <v>0</v>
      </c>
      <c r="E59" s="184">
        <v>0</v>
      </c>
      <c r="F59" s="184">
        <v>0</v>
      </c>
      <c r="G59" s="184">
        <v>0</v>
      </c>
      <c r="H59" s="184"/>
      <c r="I59" s="184"/>
      <c r="J59" s="184"/>
      <c r="K59" s="184"/>
      <c r="L59" s="184"/>
      <c r="M59" s="184"/>
      <c r="N59" s="184"/>
      <c r="O59" s="184">
        <v>1</v>
      </c>
      <c r="P59" s="184">
        <v>0</v>
      </c>
      <c r="Q59" s="366">
        <f t="shared" si="0"/>
        <v>1</v>
      </c>
    </row>
    <row r="60" spans="2:17" s="185" customFormat="1" ht="17.100000000000001" customHeight="1" x14ac:dyDescent="0.3">
      <c r="B60" s="238" t="s">
        <v>301</v>
      </c>
      <c r="C60" s="239">
        <v>0</v>
      </c>
      <c r="D60" s="239">
        <v>0</v>
      </c>
      <c r="E60" s="239">
        <v>0</v>
      </c>
      <c r="F60" s="239">
        <v>0</v>
      </c>
      <c r="G60" s="239">
        <v>1</v>
      </c>
      <c r="H60" s="239"/>
      <c r="I60" s="239"/>
      <c r="J60" s="239"/>
      <c r="K60" s="239"/>
      <c r="L60" s="239"/>
      <c r="M60" s="239"/>
      <c r="N60" s="239"/>
      <c r="O60" s="239">
        <v>1</v>
      </c>
      <c r="P60" s="239">
        <v>0</v>
      </c>
      <c r="Q60" s="366">
        <f t="shared" si="0"/>
        <v>1</v>
      </c>
    </row>
    <row r="61" spans="2:17" s="185" customFormat="1" ht="17.100000000000001" customHeight="1" thickBot="1" x14ac:dyDescent="0.35">
      <c r="B61" s="236" t="s">
        <v>255</v>
      </c>
      <c r="C61" s="237">
        <v>0</v>
      </c>
      <c r="D61" s="237">
        <v>0</v>
      </c>
      <c r="E61" s="237">
        <v>1</v>
      </c>
      <c r="F61" s="237">
        <v>0</v>
      </c>
      <c r="G61" s="237">
        <v>1</v>
      </c>
      <c r="H61" s="237"/>
      <c r="I61" s="237"/>
      <c r="J61" s="237"/>
      <c r="K61" s="237"/>
      <c r="L61" s="237"/>
      <c r="M61" s="237"/>
      <c r="N61" s="237"/>
      <c r="O61" s="237">
        <v>2</v>
      </c>
      <c r="P61" s="237">
        <v>0</v>
      </c>
      <c r="Q61" s="367">
        <f t="shared" si="0"/>
        <v>2</v>
      </c>
    </row>
    <row r="62" spans="2:17" ht="17.100000000000001" customHeight="1" thickBot="1" x14ac:dyDescent="0.25">
      <c r="B62" s="165" t="s">
        <v>0</v>
      </c>
      <c r="C62" s="221">
        <f t="shared" ref="C62:P62" si="1">SUM(C13:C61)</f>
        <v>16</v>
      </c>
      <c r="D62" s="221">
        <f t="shared" si="1"/>
        <v>8</v>
      </c>
      <c r="E62" s="221">
        <f t="shared" si="1"/>
        <v>14</v>
      </c>
      <c r="F62" s="221">
        <f t="shared" si="1"/>
        <v>9</v>
      </c>
      <c r="G62" s="221">
        <f t="shared" si="1"/>
        <v>20</v>
      </c>
      <c r="H62" s="368">
        <f t="shared" si="1"/>
        <v>0</v>
      </c>
      <c r="I62" s="368">
        <f t="shared" si="1"/>
        <v>0</v>
      </c>
      <c r="J62" s="368">
        <f t="shared" si="1"/>
        <v>0</v>
      </c>
      <c r="K62" s="368">
        <f t="shared" si="1"/>
        <v>0</v>
      </c>
      <c r="L62" s="368">
        <f t="shared" si="1"/>
        <v>0</v>
      </c>
      <c r="M62" s="368">
        <f t="shared" si="1"/>
        <v>0</v>
      </c>
      <c r="N62" s="368">
        <f t="shared" si="1"/>
        <v>0</v>
      </c>
      <c r="O62" s="221">
        <f t="shared" si="1"/>
        <v>58</v>
      </c>
      <c r="P62" s="221">
        <f t="shared" si="1"/>
        <v>9</v>
      </c>
      <c r="Q62" s="221">
        <f t="shared" si="0"/>
        <v>67</v>
      </c>
    </row>
    <row r="63" spans="2:17" ht="17.100000000000001" customHeight="1" x14ac:dyDescent="0.3">
      <c r="B63" s="34" t="s">
        <v>160</v>
      </c>
    </row>
  </sheetData>
  <mergeCells count="18">
    <mergeCell ref="K11:K12"/>
    <mergeCell ref="L11:L12"/>
    <mergeCell ref="M11:M12"/>
    <mergeCell ref="N11:N12"/>
    <mergeCell ref="B6:Q6"/>
    <mergeCell ref="B7:Q7"/>
    <mergeCell ref="B10:Q10"/>
    <mergeCell ref="B11:B12"/>
    <mergeCell ref="C11:C12"/>
    <mergeCell ref="D11:D12"/>
    <mergeCell ref="E11:E12"/>
    <mergeCell ref="F11:F12"/>
    <mergeCell ref="G11:G12"/>
    <mergeCell ref="H11:H12"/>
    <mergeCell ref="O11:P11"/>
    <mergeCell ref="Q11:Q12"/>
    <mergeCell ref="I11:I12"/>
    <mergeCell ref="J11:J12"/>
  </mergeCells>
  <pageMargins left="0.19685039370078741" right="0.19685039370078741" top="0.19685039370078741" bottom="0.39370078740157483" header="0.27559055118110237" footer="0.31496062992125984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5:I53"/>
  <sheetViews>
    <sheetView topLeftCell="A13" zoomScaleNormal="100" workbookViewId="0">
      <selection activeCell="D14" sqref="D14"/>
    </sheetView>
  </sheetViews>
  <sheetFormatPr baseColWidth="10" defaultColWidth="11.42578125" defaultRowHeight="12.75" x14ac:dyDescent="0.2"/>
  <cols>
    <col min="1" max="1" width="6.140625" style="7" customWidth="1"/>
    <col min="2" max="2" width="16.5703125" style="7" customWidth="1"/>
    <col min="3" max="3" width="18.42578125" style="11" customWidth="1"/>
    <col min="4" max="4" width="31.5703125" style="7" customWidth="1"/>
    <col min="5" max="6" width="8.5703125" style="7" customWidth="1"/>
    <col min="7" max="7" width="8.42578125" style="7" customWidth="1"/>
    <col min="8" max="8" width="2.42578125" style="7" customWidth="1"/>
    <col min="9" max="16384" width="11.42578125" style="7"/>
  </cols>
  <sheetData>
    <row r="5" spans="1:9" ht="15" customHeight="1" x14ac:dyDescent="0.3">
      <c r="A5" s="378" t="str">
        <f>Descripcion!A1</f>
        <v>REPÚBLICA DOMINICANA</v>
      </c>
      <c r="B5" s="378"/>
      <c r="C5" s="378"/>
      <c r="D5" s="378"/>
      <c r="E5" s="378"/>
      <c r="F5" s="378"/>
      <c r="G5" s="378"/>
      <c r="H5" s="378"/>
      <c r="I5" s="33"/>
    </row>
    <row r="6" spans="1:9" ht="19.5" customHeight="1" x14ac:dyDescent="0.45">
      <c r="A6" s="379" t="s">
        <v>183</v>
      </c>
      <c r="B6" s="379"/>
      <c r="C6" s="379"/>
      <c r="D6" s="379"/>
      <c r="E6" s="379"/>
      <c r="F6" s="379"/>
      <c r="G6" s="379"/>
      <c r="H6" s="379"/>
      <c r="I6" s="33"/>
    </row>
    <row r="7" spans="1:9" ht="19.5" customHeight="1" x14ac:dyDescent="0.45">
      <c r="A7" s="168"/>
      <c r="B7" s="168"/>
      <c r="C7" s="168"/>
      <c r="D7" s="168"/>
      <c r="E7" s="168"/>
      <c r="F7" s="168"/>
      <c r="G7" s="168"/>
      <c r="H7" s="168"/>
      <c r="I7" s="33"/>
    </row>
    <row r="8" spans="1:9" ht="19.5" customHeight="1" x14ac:dyDescent="0.45">
      <c r="A8" s="168"/>
      <c r="B8" s="168"/>
      <c r="C8" s="168"/>
      <c r="D8" s="168"/>
      <c r="E8" s="168"/>
      <c r="F8" s="168"/>
      <c r="G8" s="168"/>
      <c r="H8" s="168"/>
      <c r="I8" s="33"/>
    </row>
    <row r="9" spans="1:9" ht="19.5" x14ac:dyDescent="0.4">
      <c r="A9" s="33"/>
      <c r="B9" s="33"/>
      <c r="C9" s="34"/>
      <c r="D9" s="35"/>
      <c r="E9" s="33"/>
      <c r="F9" s="33"/>
      <c r="G9" s="33"/>
      <c r="H9" s="33"/>
      <c r="I9" s="33"/>
    </row>
    <row r="10" spans="1:9" ht="15" customHeight="1" x14ac:dyDescent="0.3">
      <c r="A10" s="33"/>
      <c r="B10" s="33"/>
      <c r="C10" s="377" t="s">
        <v>94</v>
      </c>
      <c r="D10" s="377"/>
      <c r="E10" s="33"/>
      <c r="F10" s="33"/>
      <c r="G10" s="33"/>
      <c r="H10" s="33"/>
      <c r="I10" s="33"/>
    </row>
    <row r="11" spans="1:9" s="11" customFormat="1" ht="19.5" customHeight="1" x14ac:dyDescent="0.3">
      <c r="A11" s="34"/>
      <c r="B11" s="36"/>
      <c r="C11" s="377"/>
      <c r="D11" s="377"/>
      <c r="E11" s="36"/>
      <c r="F11" s="36"/>
      <c r="G11" s="36"/>
      <c r="H11" s="34"/>
      <c r="I11" s="34"/>
    </row>
    <row r="12" spans="1:9" ht="25.5" thickBot="1" x14ac:dyDescent="0.55000000000000004">
      <c r="A12" s="37"/>
      <c r="B12" s="37"/>
      <c r="C12" s="37"/>
      <c r="D12" s="37"/>
      <c r="E12" s="37"/>
      <c r="F12" s="37"/>
      <c r="G12" s="37"/>
      <c r="H12" s="33"/>
      <c r="I12" s="33"/>
    </row>
    <row r="13" spans="1:9" ht="17.100000000000001" customHeight="1" x14ac:dyDescent="0.3">
      <c r="A13" s="33"/>
      <c r="B13" s="33"/>
      <c r="C13" s="112" t="s">
        <v>62</v>
      </c>
      <c r="D13" s="113" t="s">
        <v>57</v>
      </c>
      <c r="E13" s="33"/>
      <c r="F13" s="33"/>
      <c r="G13" s="33"/>
      <c r="H13" s="33"/>
      <c r="I13" s="33"/>
    </row>
    <row r="14" spans="1:9" ht="20.100000000000001" customHeight="1" x14ac:dyDescent="0.3">
      <c r="A14" s="33"/>
      <c r="B14" s="33"/>
      <c r="C14" s="28" t="s">
        <v>59</v>
      </c>
      <c r="D14" s="217">
        <v>493</v>
      </c>
      <c r="E14" s="34"/>
      <c r="F14" s="33"/>
      <c r="G14" s="33"/>
      <c r="H14" s="33"/>
      <c r="I14" s="33"/>
    </row>
    <row r="15" spans="1:9" ht="20.100000000000001" customHeight="1" x14ac:dyDescent="0.3">
      <c r="A15" s="33"/>
      <c r="B15" s="33"/>
      <c r="C15" s="38" t="s">
        <v>58</v>
      </c>
      <c r="D15" s="217">
        <v>61</v>
      </c>
      <c r="E15" s="34"/>
      <c r="F15" s="33"/>
      <c r="G15" s="33"/>
      <c r="H15" s="33"/>
      <c r="I15" s="33"/>
    </row>
    <row r="16" spans="1:9" ht="20.100000000000001" customHeight="1" thickBot="1" x14ac:dyDescent="0.35">
      <c r="A16" s="33"/>
      <c r="B16" s="33"/>
      <c r="C16" s="39" t="s">
        <v>57</v>
      </c>
      <c r="D16" s="218">
        <f>SUM(D14:D15)</f>
        <v>554</v>
      </c>
      <c r="E16" s="34"/>
      <c r="F16" s="33"/>
      <c r="G16" s="33"/>
      <c r="H16" s="33"/>
      <c r="I16" s="33"/>
    </row>
    <row r="17" spans="1:9" ht="15" x14ac:dyDescent="0.3">
      <c r="A17" s="33"/>
      <c r="B17" s="33"/>
      <c r="C17" s="34" t="s">
        <v>160</v>
      </c>
      <c r="D17" s="33"/>
      <c r="E17" s="33"/>
      <c r="F17" s="33"/>
      <c r="G17" s="33"/>
      <c r="H17" s="33"/>
      <c r="I17" s="33"/>
    </row>
    <row r="18" spans="1:9" ht="15" x14ac:dyDescent="0.3">
      <c r="A18" s="33"/>
      <c r="B18" s="33"/>
      <c r="C18" s="34"/>
      <c r="D18" s="33"/>
      <c r="E18" s="33"/>
      <c r="F18" s="33"/>
      <c r="G18" s="33"/>
      <c r="H18" s="33"/>
      <c r="I18" s="33"/>
    </row>
    <row r="19" spans="1:9" ht="15" x14ac:dyDescent="0.3">
      <c r="A19" s="33"/>
      <c r="B19" s="33"/>
      <c r="C19" s="34"/>
      <c r="D19" s="33"/>
      <c r="E19" s="33"/>
      <c r="F19" s="33"/>
      <c r="G19" s="33"/>
      <c r="H19" s="33"/>
      <c r="I19" s="33"/>
    </row>
    <row r="20" spans="1:9" s="11" customFormat="1" ht="15" x14ac:dyDescent="0.3">
      <c r="A20" s="40"/>
      <c r="B20" s="34"/>
      <c r="C20" s="34"/>
      <c r="D20" s="34"/>
      <c r="E20" s="34"/>
      <c r="F20" s="34"/>
      <c r="G20" s="34"/>
      <c r="H20" s="34"/>
      <c r="I20" s="34"/>
    </row>
    <row r="21" spans="1:9" s="11" customFormat="1" ht="15" x14ac:dyDescent="0.3">
      <c r="A21" s="34"/>
      <c r="B21" s="34"/>
      <c r="C21" s="34"/>
      <c r="D21" s="34"/>
      <c r="E21" s="34"/>
      <c r="F21" s="34"/>
      <c r="G21" s="34"/>
      <c r="H21" s="34"/>
      <c r="I21" s="34"/>
    </row>
    <row r="22" spans="1:9" ht="15" x14ac:dyDescent="0.3">
      <c r="A22" s="33"/>
      <c r="B22" s="33"/>
      <c r="C22" s="34"/>
      <c r="D22" s="33"/>
      <c r="E22" s="33"/>
      <c r="F22" s="33"/>
      <c r="G22" s="33"/>
      <c r="H22" s="33"/>
      <c r="I22" s="33"/>
    </row>
    <row r="23" spans="1:9" ht="15" x14ac:dyDescent="0.3">
      <c r="A23" s="33"/>
      <c r="B23" s="33"/>
      <c r="C23" s="34"/>
      <c r="D23" s="33"/>
      <c r="E23" s="33"/>
      <c r="F23" s="33"/>
      <c r="G23" s="33"/>
      <c r="H23" s="33"/>
      <c r="I23" s="33"/>
    </row>
    <row r="24" spans="1:9" ht="15" x14ac:dyDescent="0.3">
      <c r="A24" s="33"/>
      <c r="B24" s="33"/>
      <c r="C24" s="34"/>
      <c r="D24" s="33"/>
      <c r="E24" s="33"/>
      <c r="F24" s="33"/>
      <c r="G24" s="33"/>
      <c r="H24" s="33"/>
      <c r="I24" s="33"/>
    </row>
    <row r="25" spans="1:9" ht="15" x14ac:dyDescent="0.3">
      <c r="A25" s="33"/>
      <c r="B25" s="33"/>
      <c r="C25" s="34"/>
      <c r="D25" s="33"/>
      <c r="E25" s="33"/>
      <c r="F25" s="33"/>
      <c r="G25" s="33"/>
      <c r="H25" s="33"/>
      <c r="I25" s="33"/>
    </row>
    <row r="26" spans="1:9" ht="15" x14ac:dyDescent="0.3">
      <c r="A26" s="41"/>
      <c r="B26" s="33"/>
      <c r="C26" s="34"/>
      <c r="D26" s="33"/>
      <c r="E26" s="33"/>
      <c r="F26" s="33"/>
      <c r="G26" s="33"/>
      <c r="H26" s="33"/>
      <c r="I26" s="33"/>
    </row>
    <row r="27" spans="1:9" ht="15" x14ac:dyDescent="0.3">
      <c r="A27" s="42"/>
      <c r="B27" s="33"/>
      <c r="C27" s="34"/>
      <c r="D27" s="33"/>
      <c r="E27" s="33"/>
      <c r="F27" s="33"/>
      <c r="G27" s="33"/>
      <c r="H27" s="33"/>
      <c r="I27" s="33"/>
    </row>
    <row r="28" spans="1:9" ht="15" x14ac:dyDescent="0.3">
      <c r="A28" s="42"/>
      <c r="B28" s="33"/>
      <c r="C28" s="34"/>
      <c r="D28" s="33"/>
      <c r="E28" s="33"/>
      <c r="F28" s="33"/>
      <c r="G28" s="33"/>
      <c r="H28" s="33"/>
      <c r="I28" s="33"/>
    </row>
    <row r="29" spans="1:9" ht="15" x14ac:dyDescent="0.3">
      <c r="A29" s="33"/>
      <c r="B29" s="33"/>
      <c r="C29" s="34"/>
      <c r="D29" s="33"/>
      <c r="E29" s="33"/>
      <c r="F29" s="33"/>
      <c r="G29" s="33"/>
      <c r="H29" s="33"/>
      <c r="I29" s="33"/>
    </row>
    <row r="30" spans="1:9" ht="15" x14ac:dyDescent="0.3">
      <c r="A30" s="33"/>
      <c r="B30" s="33"/>
      <c r="C30" s="34"/>
      <c r="D30" s="33"/>
      <c r="E30" s="33"/>
      <c r="F30" s="33"/>
      <c r="G30" s="33"/>
      <c r="H30" s="33"/>
      <c r="I30" s="33"/>
    </row>
    <row r="31" spans="1:9" ht="15" x14ac:dyDescent="0.3">
      <c r="A31" s="33"/>
      <c r="B31" s="33"/>
      <c r="C31" s="34"/>
      <c r="D31" s="33"/>
      <c r="E31" s="33"/>
      <c r="F31" s="33"/>
      <c r="G31" s="33"/>
      <c r="H31" s="33"/>
      <c r="I31" s="33"/>
    </row>
    <row r="32" spans="1:9" ht="15" x14ac:dyDescent="0.3">
      <c r="A32" s="33"/>
      <c r="B32" s="33"/>
      <c r="C32" s="34"/>
      <c r="D32" s="33"/>
      <c r="E32" s="33"/>
      <c r="F32" s="33"/>
      <c r="G32" s="33"/>
      <c r="H32" s="33"/>
      <c r="I32" s="33"/>
    </row>
    <row r="33" spans="1:9" ht="15" x14ac:dyDescent="0.3">
      <c r="A33" s="33"/>
      <c r="B33" s="33"/>
      <c r="C33" s="34"/>
      <c r="D33" s="33"/>
      <c r="E33" s="33"/>
      <c r="F33" s="33"/>
      <c r="G33" s="33"/>
      <c r="H33" s="33"/>
      <c r="I33" s="33"/>
    </row>
    <row r="34" spans="1:9" ht="15" x14ac:dyDescent="0.3">
      <c r="A34" s="33"/>
      <c r="B34" s="33"/>
      <c r="C34" s="34"/>
      <c r="D34" s="33"/>
      <c r="E34" s="33"/>
      <c r="F34" s="33"/>
      <c r="G34" s="33"/>
      <c r="H34" s="33"/>
      <c r="I34" s="33"/>
    </row>
    <row r="35" spans="1:9" ht="15" x14ac:dyDescent="0.3">
      <c r="A35" s="33"/>
      <c r="B35" s="33"/>
      <c r="C35" s="34"/>
      <c r="D35" s="33"/>
      <c r="E35" s="33"/>
      <c r="F35" s="33"/>
      <c r="G35" s="33"/>
      <c r="H35" s="33"/>
      <c r="I35" s="33"/>
    </row>
    <row r="36" spans="1:9" ht="15" x14ac:dyDescent="0.3">
      <c r="A36" s="33"/>
      <c r="B36" s="33"/>
      <c r="C36" s="34"/>
      <c r="D36" s="33"/>
      <c r="E36" s="33"/>
      <c r="F36" s="33"/>
      <c r="G36" s="33"/>
      <c r="H36" s="33"/>
      <c r="I36" s="33"/>
    </row>
    <row r="37" spans="1:9" ht="15" x14ac:dyDescent="0.3">
      <c r="A37" s="33"/>
      <c r="B37" s="33"/>
      <c r="C37" s="34"/>
      <c r="D37" s="33"/>
      <c r="E37" s="33"/>
      <c r="F37" s="33"/>
      <c r="G37" s="33"/>
      <c r="H37" s="33"/>
      <c r="I37" s="33"/>
    </row>
    <row r="38" spans="1:9" ht="15" x14ac:dyDescent="0.3">
      <c r="A38" s="33"/>
      <c r="B38" s="33"/>
      <c r="C38" s="34"/>
      <c r="D38" s="33"/>
      <c r="E38" s="33"/>
      <c r="F38" s="33"/>
      <c r="G38" s="33"/>
      <c r="H38" s="33"/>
      <c r="I38" s="33"/>
    </row>
    <row r="39" spans="1:9" ht="15" x14ac:dyDescent="0.3">
      <c r="A39" s="33"/>
      <c r="B39" s="33"/>
      <c r="C39" s="34"/>
      <c r="D39" s="33"/>
      <c r="E39" s="33"/>
      <c r="F39" s="33"/>
      <c r="G39" s="33"/>
      <c r="H39" s="33"/>
      <c r="I39" s="33"/>
    </row>
    <row r="40" spans="1:9" ht="15" x14ac:dyDescent="0.3">
      <c r="A40" s="33"/>
      <c r="B40" s="33"/>
      <c r="C40" s="34"/>
      <c r="D40" s="33"/>
      <c r="E40" s="33"/>
      <c r="F40" s="33"/>
      <c r="G40" s="33"/>
      <c r="H40" s="33"/>
      <c r="I40" s="33"/>
    </row>
    <row r="41" spans="1:9" ht="15" x14ac:dyDescent="0.3">
      <c r="A41" s="33"/>
      <c r="B41" s="33"/>
      <c r="C41" s="34"/>
      <c r="D41" s="33"/>
      <c r="E41" s="33"/>
      <c r="F41" s="33"/>
      <c r="G41" s="33"/>
      <c r="H41" s="33"/>
      <c r="I41" s="33"/>
    </row>
    <row r="42" spans="1:9" ht="15" x14ac:dyDescent="0.3">
      <c r="A42" s="33"/>
      <c r="B42" s="33"/>
      <c r="C42" s="34"/>
      <c r="D42" s="33"/>
      <c r="E42" s="33"/>
      <c r="F42" s="33"/>
      <c r="G42" s="33"/>
      <c r="H42" s="33"/>
      <c r="I42" s="33"/>
    </row>
    <row r="43" spans="1:9" ht="15" x14ac:dyDescent="0.3">
      <c r="A43" s="33"/>
      <c r="B43" s="33"/>
      <c r="C43" s="34"/>
      <c r="D43" s="33"/>
      <c r="E43" s="33"/>
      <c r="F43" s="33"/>
      <c r="G43" s="33"/>
      <c r="H43" s="33"/>
      <c r="I43" s="33"/>
    </row>
    <row r="44" spans="1:9" ht="15" x14ac:dyDescent="0.3">
      <c r="A44" s="33"/>
      <c r="B44" s="33"/>
      <c r="C44" s="34"/>
      <c r="D44" s="33"/>
      <c r="E44" s="33"/>
      <c r="F44" s="33"/>
      <c r="G44" s="33"/>
      <c r="H44" s="33"/>
      <c r="I44" s="33"/>
    </row>
    <row r="45" spans="1:9" ht="15" x14ac:dyDescent="0.3">
      <c r="A45" s="33"/>
      <c r="B45" s="33"/>
      <c r="C45" s="34"/>
      <c r="D45" s="33"/>
      <c r="E45" s="33"/>
      <c r="F45" s="33"/>
      <c r="G45" s="33"/>
      <c r="H45" s="33"/>
      <c r="I45" s="33"/>
    </row>
    <row r="46" spans="1:9" ht="15" x14ac:dyDescent="0.3">
      <c r="A46" s="33"/>
      <c r="B46" s="33"/>
      <c r="C46" s="34"/>
      <c r="D46" s="33"/>
      <c r="E46" s="33"/>
      <c r="F46" s="33"/>
      <c r="G46" s="33"/>
      <c r="H46" s="33"/>
      <c r="I46" s="33"/>
    </row>
    <row r="47" spans="1:9" ht="15" x14ac:dyDescent="0.3">
      <c r="A47" s="33"/>
      <c r="B47" s="33"/>
      <c r="C47" s="34"/>
      <c r="D47" s="33"/>
      <c r="E47" s="33"/>
      <c r="F47" s="33"/>
      <c r="G47" s="33"/>
      <c r="H47" s="33"/>
      <c r="I47" s="33"/>
    </row>
    <row r="48" spans="1:9" ht="15" x14ac:dyDescent="0.3">
      <c r="A48" s="33"/>
      <c r="B48" s="33"/>
      <c r="C48" s="34"/>
      <c r="D48" s="33"/>
      <c r="E48" s="33"/>
      <c r="F48" s="33"/>
      <c r="G48" s="33"/>
      <c r="H48" s="33"/>
      <c r="I48" s="33"/>
    </row>
    <row r="53" spans="1:1" ht="14.25" x14ac:dyDescent="0.3">
      <c r="A53" s="13"/>
    </row>
  </sheetData>
  <mergeCells count="3">
    <mergeCell ref="C10:D11"/>
    <mergeCell ref="A5:H5"/>
    <mergeCell ref="A6:H6"/>
  </mergeCells>
  <pageMargins left="0.19685039370078741" right="0.19685039370078741" top="0.19685039370078741" bottom="0.19685039370078741" header="0.39370078740157483" footer="0.31496062992125984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2"/>
  <sheetViews>
    <sheetView topLeftCell="A58" zoomScale="130" zoomScaleNormal="130" workbookViewId="0">
      <selection activeCell="S63" sqref="S63"/>
    </sheetView>
  </sheetViews>
  <sheetFormatPr baseColWidth="10" defaultColWidth="11.42578125" defaultRowHeight="12.75" x14ac:dyDescent="0.2"/>
  <cols>
    <col min="1" max="1" width="2.85546875" style="7" customWidth="1"/>
    <col min="2" max="2" width="7.5703125" style="7" customWidth="1"/>
    <col min="3" max="3" width="20.7109375" style="11" customWidth="1"/>
    <col min="4" max="4" width="5.5703125" style="11" customWidth="1"/>
    <col min="5" max="5" width="7.28515625" style="11" customWidth="1"/>
    <col min="6" max="6" width="5.5703125" style="11" customWidth="1"/>
    <col min="7" max="7" width="4.7109375" style="11" customWidth="1"/>
    <col min="8" max="8" width="5" style="11" customWidth="1"/>
    <col min="9" max="9" width="5.28515625" style="11" hidden="1" customWidth="1"/>
    <col min="10" max="10" width="4.7109375" style="11" hidden="1" customWidth="1"/>
    <col min="11" max="11" width="6.28515625" style="11" hidden="1" customWidth="1"/>
    <col min="12" max="12" width="9.5703125" style="11" hidden="1" customWidth="1"/>
    <col min="13" max="13" width="7.42578125" style="11" hidden="1" customWidth="1"/>
    <col min="14" max="14" width="9.42578125" style="11" hidden="1" customWidth="1"/>
    <col min="15" max="15" width="8.85546875" style="11" hidden="1" customWidth="1"/>
    <col min="16" max="17" width="8.42578125" style="11" bestFit="1" customWidth="1"/>
    <col min="18" max="18" width="6.28515625" style="11" customWidth="1"/>
    <col min="19" max="19" width="14.42578125" style="7" customWidth="1"/>
    <col min="20" max="20" width="1" style="7" customWidth="1"/>
    <col min="21" max="16384" width="11.42578125" style="7"/>
  </cols>
  <sheetData>
    <row r="1" spans="2:20" ht="14.1" customHeight="1" x14ac:dyDescent="0.2"/>
    <row r="2" spans="2:20" ht="14.1" customHeight="1" x14ac:dyDescent="0.2"/>
    <row r="3" spans="2:20" ht="14.1" customHeight="1" x14ac:dyDescent="0.2"/>
    <row r="4" spans="2:20" ht="14.1" customHeight="1" x14ac:dyDescent="0.3">
      <c r="B4" s="33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3"/>
      <c r="T4" s="33"/>
    </row>
    <row r="5" spans="2:20" s="180" customFormat="1" ht="18.95" customHeight="1" x14ac:dyDescent="0.45">
      <c r="B5" s="174"/>
      <c r="C5" s="404" t="str">
        <f>[1]Descripcion!A1</f>
        <v>REPÚBLICA DOMINICANA</v>
      </c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240"/>
    </row>
    <row r="6" spans="2:20" s="180" customFormat="1" ht="18.95" customHeight="1" x14ac:dyDescent="0.45">
      <c r="B6" s="174"/>
      <c r="C6" s="404" t="s">
        <v>183</v>
      </c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241"/>
    </row>
    <row r="7" spans="2:20" ht="14.1" customHeight="1" x14ac:dyDescent="0.3">
      <c r="B7" s="33"/>
      <c r="C7" s="33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3"/>
      <c r="T7" s="33"/>
    </row>
    <row r="8" spans="2:20" ht="14.1" customHeight="1" thickBot="1" x14ac:dyDescent="0.35">
      <c r="B8" s="33"/>
      <c r="C8" s="405" t="s">
        <v>82</v>
      </c>
      <c r="D8" s="405"/>
      <c r="E8" s="405"/>
      <c r="F8" s="405"/>
      <c r="G8" s="405"/>
      <c r="H8" s="405"/>
      <c r="I8" s="405"/>
      <c r="J8" s="405"/>
      <c r="K8" s="405"/>
      <c r="L8" s="405"/>
      <c r="M8" s="405"/>
      <c r="N8" s="405"/>
      <c r="O8" s="405"/>
      <c r="P8" s="405"/>
      <c r="Q8" s="405"/>
      <c r="R8" s="405"/>
      <c r="S8" s="405"/>
      <c r="T8" s="242"/>
    </row>
    <row r="9" spans="2:20" ht="15.75" customHeight="1" x14ac:dyDescent="0.2">
      <c r="B9" s="243"/>
      <c r="C9" s="394" t="s">
        <v>21</v>
      </c>
      <c r="D9" s="395"/>
      <c r="E9" s="395"/>
      <c r="F9" s="395"/>
      <c r="G9" s="406"/>
      <c r="H9" s="406"/>
      <c r="I9" s="406"/>
      <c r="J9" s="406"/>
      <c r="K9" s="406"/>
      <c r="L9" s="406"/>
      <c r="M9" s="395"/>
      <c r="N9" s="395"/>
      <c r="O9" s="395"/>
      <c r="P9" s="395"/>
      <c r="Q9" s="395"/>
      <c r="R9" s="395"/>
      <c r="S9" s="396"/>
      <c r="T9" s="243"/>
    </row>
    <row r="10" spans="2:20" s="246" customFormat="1" ht="22.5" customHeight="1" x14ac:dyDescent="0.3">
      <c r="B10" s="244"/>
      <c r="C10" s="407" t="s">
        <v>63</v>
      </c>
      <c r="D10" s="380" t="s">
        <v>39</v>
      </c>
      <c r="E10" s="380" t="s">
        <v>40</v>
      </c>
      <c r="F10" s="399" t="s">
        <v>41</v>
      </c>
      <c r="G10" s="380" t="s">
        <v>42</v>
      </c>
      <c r="H10" s="380" t="s">
        <v>43</v>
      </c>
      <c r="I10" s="399" t="s">
        <v>44</v>
      </c>
      <c r="J10" s="380" t="s">
        <v>45</v>
      </c>
      <c r="K10" s="380" t="s">
        <v>46</v>
      </c>
      <c r="L10" s="380" t="s">
        <v>47</v>
      </c>
      <c r="M10" s="380" t="s">
        <v>48</v>
      </c>
      <c r="N10" s="380" t="s">
        <v>49</v>
      </c>
      <c r="O10" s="380" t="s">
        <v>50</v>
      </c>
      <c r="P10" s="382" t="s">
        <v>62</v>
      </c>
      <c r="Q10" s="383"/>
      <c r="R10" s="380" t="s">
        <v>57</v>
      </c>
      <c r="S10" s="384" t="s">
        <v>155</v>
      </c>
      <c r="T10" s="245"/>
    </row>
    <row r="11" spans="2:20" s="246" customFormat="1" ht="19.5" customHeight="1" x14ac:dyDescent="0.3">
      <c r="B11" s="244"/>
      <c r="C11" s="408"/>
      <c r="D11" s="401"/>
      <c r="E11" s="401"/>
      <c r="F11" s="400"/>
      <c r="G11" s="401"/>
      <c r="H11" s="401"/>
      <c r="I11" s="400"/>
      <c r="J11" s="401"/>
      <c r="K11" s="401"/>
      <c r="L11" s="401"/>
      <c r="M11" s="401"/>
      <c r="N11" s="401"/>
      <c r="O11" s="401"/>
      <c r="P11" s="315" t="s">
        <v>59</v>
      </c>
      <c r="Q11" s="316" t="s">
        <v>58</v>
      </c>
      <c r="R11" s="401"/>
      <c r="S11" s="409"/>
      <c r="T11" s="245"/>
    </row>
    <row r="12" spans="2:20" s="246" customFormat="1" ht="12" customHeight="1" x14ac:dyDescent="0.2">
      <c r="B12" s="244"/>
      <c r="C12" s="247" t="s">
        <v>64</v>
      </c>
      <c r="D12" s="248">
        <v>3</v>
      </c>
      <c r="E12" s="249">
        <v>3</v>
      </c>
      <c r="F12" s="249">
        <v>3</v>
      </c>
      <c r="G12" s="249">
        <v>0</v>
      </c>
      <c r="H12" s="249">
        <v>2</v>
      </c>
      <c r="I12" s="249"/>
      <c r="J12" s="249"/>
      <c r="K12" s="249"/>
      <c r="L12" s="249"/>
      <c r="M12" s="249"/>
      <c r="N12" s="249"/>
      <c r="O12" s="249"/>
      <c r="P12" s="249">
        <v>11</v>
      </c>
      <c r="Q12" s="249">
        <v>0</v>
      </c>
      <c r="R12" s="250">
        <f>SUM(D12:O12)</f>
        <v>11</v>
      </c>
      <c r="S12" s="251">
        <f>(100000/10535535)*(R12/5)*12</f>
        <v>0.25058053530266855</v>
      </c>
      <c r="T12" s="245"/>
    </row>
    <row r="13" spans="2:20" s="246" customFormat="1" ht="12" customHeight="1" x14ac:dyDescent="0.2">
      <c r="B13" s="244"/>
      <c r="C13" s="247" t="s">
        <v>118</v>
      </c>
      <c r="D13" s="248">
        <v>1</v>
      </c>
      <c r="E13" s="249">
        <v>1</v>
      </c>
      <c r="F13" s="249">
        <v>0</v>
      </c>
      <c r="G13" s="249">
        <v>1</v>
      </c>
      <c r="H13" s="249">
        <v>2</v>
      </c>
      <c r="I13" s="249"/>
      <c r="J13" s="249"/>
      <c r="K13" s="249"/>
      <c r="L13" s="249"/>
      <c r="M13" s="249"/>
      <c r="N13" s="249"/>
      <c r="O13" s="249"/>
      <c r="P13" s="249">
        <v>5</v>
      </c>
      <c r="Q13" s="249">
        <v>0</v>
      </c>
      <c r="R13" s="250">
        <f t="shared" ref="R13:R23" si="0">SUM(D13:O13)</f>
        <v>5</v>
      </c>
      <c r="S13" s="251">
        <f t="shared" ref="S13:S23" si="1">(100000/10535535)*(R13/5)*12</f>
        <v>0.11390024331939479</v>
      </c>
      <c r="T13" s="245"/>
    </row>
    <row r="14" spans="2:20" s="246" customFormat="1" ht="12" customHeight="1" x14ac:dyDescent="0.2">
      <c r="B14" s="244"/>
      <c r="C14" s="247" t="s">
        <v>119</v>
      </c>
      <c r="D14" s="248">
        <v>1</v>
      </c>
      <c r="E14" s="249">
        <v>0</v>
      </c>
      <c r="F14" s="249">
        <v>0</v>
      </c>
      <c r="G14" s="249">
        <v>3</v>
      </c>
      <c r="H14" s="249">
        <v>0</v>
      </c>
      <c r="I14" s="249"/>
      <c r="J14" s="249"/>
      <c r="K14" s="249"/>
      <c r="L14" s="249"/>
      <c r="M14" s="249"/>
      <c r="N14" s="249"/>
      <c r="O14" s="249"/>
      <c r="P14" s="249">
        <v>4</v>
      </c>
      <c r="Q14" s="249">
        <v>0</v>
      </c>
      <c r="R14" s="250">
        <f t="shared" si="0"/>
        <v>4</v>
      </c>
      <c r="S14" s="251">
        <f t="shared" si="1"/>
        <v>9.1120194655515838E-2</v>
      </c>
      <c r="T14" s="245"/>
    </row>
    <row r="15" spans="2:20" s="246" customFormat="1" ht="12" customHeight="1" x14ac:dyDescent="0.2">
      <c r="B15" s="244"/>
      <c r="C15" s="247" t="s">
        <v>65</v>
      </c>
      <c r="D15" s="248">
        <v>1</v>
      </c>
      <c r="E15" s="249">
        <v>6</v>
      </c>
      <c r="F15" s="249">
        <v>1</v>
      </c>
      <c r="G15" s="249">
        <v>1</v>
      </c>
      <c r="H15" s="249">
        <v>8</v>
      </c>
      <c r="I15" s="249"/>
      <c r="J15" s="249"/>
      <c r="K15" s="249"/>
      <c r="L15" s="249"/>
      <c r="M15" s="249"/>
      <c r="N15" s="249"/>
      <c r="O15" s="249"/>
      <c r="P15" s="249">
        <v>17</v>
      </c>
      <c r="Q15" s="249">
        <v>0</v>
      </c>
      <c r="R15" s="250">
        <f t="shared" si="0"/>
        <v>17</v>
      </c>
      <c r="S15" s="251">
        <f t="shared" si="1"/>
        <v>0.3872608272859423</v>
      </c>
      <c r="T15" s="245"/>
    </row>
    <row r="16" spans="2:20" s="246" customFormat="1" ht="12" customHeight="1" x14ac:dyDescent="0.2">
      <c r="B16" s="244"/>
      <c r="C16" s="247" t="s">
        <v>66</v>
      </c>
      <c r="D16" s="248">
        <v>0</v>
      </c>
      <c r="E16" s="249">
        <v>1</v>
      </c>
      <c r="F16" s="249">
        <v>1</v>
      </c>
      <c r="G16" s="249">
        <v>0</v>
      </c>
      <c r="H16" s="249">
        <v>1</v>
      </c>
      <c r="I16" s="249"/>
      <c r="J16" s="249"/>
      <c r="K16" s="249"/>
      <c r="L16" s="249"/>
      <c r="M16" s="249"/>
      <c r="N16" s="249"/>
      <c r="O16" s="249"/>
      <c r="P16" s="249">
        <v>3</v>
      </c>
      <c r="Q16" s="249">
        <v>0</v>
      </c>
      <c r="R16" s="250">
        <f t="shared" si="0"/>
        <v>3</v>
      </c>
      <c r="S16" s="251">
        <f t="shared" si="1"/>
        <v>6.8340145991636875E-2</v>
      </c>
      <c r="T16" s="245"/>
    </row>
    <row r="17" spans="2:20" s="246" customFormat="1" ht="12" customHeight="1" x14ac:dyDescent="0.2">
      <c r="B17" s="244"/>
      <c r="C17" s="252" t="s">
        <v>171</v>
      </c>
      <c r="D17" s="248">
        <v>13</v>
      </c>
      <c r="E17" s="249">
        <v>8</v>
      </c>
      <c r="F17" s="249">
        <v>8</v>
      </c>
      <c r="G17" s="249">
        <v>10</v>
      </c>
      <c r="H17" s="249">
        <v>9</v>
      </c>
      <c r="I17" s="249"/>
      <c r="J17" s="249"/>
      <c r="K17" s="249"/>
      <c r="L17" s="249"/>
      <c r="M17" s="249"/>
      <c r="N17" s="249"/>
      <c r="O17" s="249"/>
      <c r="P17" s="249">
        <v>45</v>
      </c>
      <c r="Q17" s="249">
        <v>3</v>
      </c>
      <c r="R17" s="250">
        <f t="shared" si="0"/>
        <v>48</v>
      </c>
      <c r="S17" s="251">
        <f t="shared" si="1"/>
        <v>1.09344233586619</v>
      </c>
      <c r="T17" s="245"/>
    </row>
    <row r="18" spans="2:20" s="246" customFormat="1" ht="12" customHeight="1" x14ac:dyDescent="0.2">
      <c r="B18" s="244"/>
      <c r="C18" s="247" t="s">
        <v>120</v>
      </c>
      <c r="D18" s="248">
        <v>0</v>
      </c>
      <c r="E18" s="249">
        <v>0</v>
      </c>
      <c r="F18" s="249">
        <v>0</v>
      </c>
      <c r="G18" s="249">
        <v>1</v>
      </c>
      <c r="H18" s="249">
        <v>0</v>
      </c>
      <c r="I18" s="249"/>
      <c r="J18" s="249"/>
      <c r="K18" s="249"/>
      <c r="L18" s="249"/>
      <c r="M18" s="249"/>
      <c r="N18" s="249"/>
      <c r="O18" s="249"/>
      <c r="P18" s="249">
        <v>1</v>
      </c>
      <c r="Q18" s="249">
        <v>0</v>
      </c>
      <c r="R18" s="250">
        <f t="shared" si="0"/>
        <v>1</v>
      </c>
      <c r="S18" s="251">
        <f t="shared" si="1"/>
        <v>2.2780048663878959E-2</v>
      </c>
      <c r="T18" s="245"/>
    </row>
    <row r="19" spans="2:20" s="246" customFormat="1" ht="12" customHeight="1" x14ac:dyDescent="0.2">
      <c r="B19" s="244"/>
      <c r="C19" s="252" t="s">
        <v>67</v>
      </c>
      <c r="D19" s="248">
        <v>0</v>
      </c>
      <c r="E19" s="248">
        <v>0</v>
      </c>
      <c r="F19" s="248">
        <v>1</v>
      </c>
      <c r="G19" s="248">
        <v>0</v>
      </c>
      <c r="H19" s="248">
        <v>0</v>
      </c>
      <c r="I19" s="248"/>
      <c r="J19" s="249"/>
      <c r="K19" s="249"/>
      <c r="L19" s="249"/>
      <c r="M19" s="249"/>
      <c r="N19" s="249"/>
      <c r="O19" s="249"/>
      <c r="P19" s="249">
        <v>1</v>
      </c>
      <c r="Q19" s="249">
        <v>0</v>
      </c>
      <c r="R19" s="250">
        <f t="shared" si="0"/>
        <v>1</v>
      </c>
      <c r="S19" s="251">
        <f t="shared" si="1"/>
        <v>2.2780048663878959E-2</v>
      </c>
      <c r="T19" s="245"/>
    </row>
    <row r="20" spans="2:20" s="246" customFormat="1" ht="12" customHeight="1" x14ac:dyDescent="0.2">
      <c r="B20" s="244"/>
      <c r="C20" s="252" t="s">
        <v>68</v>
      </c>
      <c r="D20" s="248">
        <v>0</v>
      </c>
      <c r="E20" s="249">
        <v>1</v>
      </c>
      <c r="F20" s="249">
        <v>1</v>
      </c>
      <c r="G20" s="249">
        <v>4</v>
      </c>
      <c r="H20" s="249">
        <v>1</v>
      </c>
      <c r="I20" s="249"/>
      <c r="J20" s="249"/>
      <c r="K20" s="249"/>
      <c r="L20" s="249"/>
      <c r="M20" s="249"/>
      <c r="N20" s="249"/>
      <c r="O20" s="249"/>
      <c r="P20" s="249">
        <v>6</v>
      </c>
      <c r="Q20" s="249">
        <v>1</v>
      </c>
      <c r="R20" s="250">
        <f t="shared" si="0"/>
        <v>7</v>
      </c>
      <c r="S20" s="251">
        <f t="shared" si="1"/>
        <v>0.1594603406471527</v>
      </c>
      <c r="T20" s="245"/>
    </row>
    <row r="21" spans="2:20" s="246" customFormat="1" ht="12" customHeight="1" x14ac:dyDescent="0.2">
      <c r="B21" s="244"/>
      <c r="C21" s="252" t="s">
        <v>69</v>
      </c>
      <c r="D21" s="248">
        <v>1</v>
      </c>
      <c r="E21" s="249">
        <v>0</v>
      </c>
      <c r="F21" s="249">
        <v>1</v>
      </c>
      <c r="G21" s="249">
        <v>0</v>
      </c>
      <c r="H21" s="249">
        <v>4</v>
      </c>
      <c r="I21" s="249"/>
      <c r="J21" s="249"/>
      <c r="K21" s="249"/>
      <c r="L21" s="249"/>
      <c r="M21" s="249"/>
      <c r="N21" s="249"/>
      <c r="O21" s="249"/>
      <c r="P21" s="249">
        <v>4</v>
      </c>
      <c r="Q21" s="249">
        <v>2</v>
      </c>
      <c r="R21" s="250">
        <f t="shared" si="0"/>
        <v>6</v>
      </c>
      <c r="S21" s="251">
        <f t="shared" si="1"/>
        <v>0.13668029198327375</v>
      </c>
      <c r="T21" s="245"/>
    </row>
    <row r="22" spans="2:20" s="246" customFormat="1" ht="12" customHeight="1" x14ac:dyDescent="0.2">
      <c r="B22" s="244"/>
      <c r="C22" s="252" t="s">
        <v>70</v>
      </c>
      <c r="D22" s="249">
        <v>4</v>
      </c>
      <c r="E22" s="249">
        <v>4</v>
      </c>
      <c r="F22" s="249">
        <v>10</v>
      </c>
      <c r="G22" s="249">
        <v>15</v>
      </c>
      <c r="H22" s="249">
        <v>20</v>
      </c>
      <c r="I22" s="249"/>
      <c r="J22" s="249"/>
      <c r="K22" s="249"/>
      <c r="L22" s="249"/>
      <c r="M22" s="249"/>
      <c r="N22" s="249"/>
      <c r="O22" s="249"/>
      <c r="P22" s="249">
        <v>53</v>
      </c>
      <c r="Q22" s="249">
        <v>0</v>
      </c>
      <c r="R22" s="250">
        <f t="shared" si="0"/>
        <v>53</v>
      </c>
      <c r="S22" s="251">
        <f t="shared" si="1"/>
        <v>1.2073425791855845</v>
      </c>
      <c r="T22" s="245"/>
    </row>
    <row r="23" spans="2:20" s="246" customFormat="1" ht="12" customHeight="1" x14ac:dyDescent="0.2">
      <c r="B23" s="244"/>
      <c r="C23" s="247" t="s">
        <v>264</v>
      </c>
      <c r="D23" s="249">
        <v>4</v>
      </c>
      <c r="E23" s="249">
        <v>7</v>
      </c>
      <c r="F23" s="249">
        <v>14</v>
      </c>
      <c r="G23" s="249">
        <v>0</v>
      </c>
      <c r="H23" s="249">
        <v>8</v>
      </c>
      <c r="I23" s="249"/>
      <c r="J23" s="249"/>
      <c r="K23" s="249"/>
      <c r="L23" s="249"/>
      <c r="M23" s="249"/>
      <c r="N23" s="249"/>
      <c r="O23" s="249"/>
      <c r="P23" s="249">
        <v>31</v>
      </c>
      <c r="Q23" s="249">
        <v>2</v>
      </c>
      <c r="R23" s="250">
        <f t="shared" si="0"/>
        <v>33</v>
      </c>
      <c r="S23" s="251">
        <f t="shared" si="1"/>
        <v>0.75174160590800554</v>
      </c>
      <c r="T23" s="245"/>
    </row>
    <row r="24" spans="2:20" s="258" customFormat="1" ht="9.9499999999999993" customHeight="1" thickBot="1" x14ac:dyDescent="0.25">
      <c r="B24" s="253"/>
      <c r="C24" s="254" t="s">
        <v>0</v>
      </c>
      <c r="D24" s="255">
        <f t="shared" ref="D24:R24" si="2">SUM(D12:D23)</f>
        <v>28</v>
      </c>
      <c r="E24" s="255">
        <f t="shared" si="2"/>
        <v>31</v>
      </c>
      <c r="F24" s="255">
        <f t="shared" si="2"/>
        <v>40</v>
      </c>
      <c r="G24" s="255">
        <f t="shared" si="2"/>
        <v>35</v>
      </c>
      <c r="H24" s="255">
        <f t="shared" si="2"/>
        <v>55</v>
      </c>
      <c r="I24" s="255">
        <f t="shared" si="2"/>
        <v>0</v>
      </c>
      <c r="J24" s="255">
        <f t="shared" si="2"/>
        <v>0</v>
      </c>
      <c r="K24" s="255">
        <f t="shared" si="2"/>
        <v>0</v>
      </c>
      <c r="L24" s="255">
        <f t="shared" si="2"/>
        <v>0</v>
      </c>
      <c r="M24" s="255">
        <f t="shared" si="2"/>
        <v>0</v>
      </c>
      <c r="N24" s="255">
        <f t="shared" si="2"/>
        <v>0</v>
      </c>
      <c r="O24" s="255">
        <f t="shared" si="2"/>
        <v>0</v>
      </c>
      <c r="P24" s="255">
        <f t="shared" si="2"/>
        <v>181</v>
      </c>
      <c r="Q24" s="255">
        <f t="shared" si="2"/>
        <v>8</v>
      </c>
      <c r="R24" s="255">
        <f t="shared" si="2"/>
        <v>189</v>
      </c>
      <c r="S24" s="256"/>
      <c r="T24" s="257"/>
    </row>
    <row r="25" spans="2:20" s="246" customFormat="1" ht="15.95" customHeight="1" thickBot="1" x14ac:dyDescent="0.25">
      <c r="B25" s="244"/>
      <c r="C25" s="402" t="s">
        <v>98</v>
      </c>
      <c r="D25" s="403"/>
      <c r="E25" s="403"/>
      <c r="F25" s="403"/>
      <c r="G25" s="403"/>
      <c r="H25" s="403"/>
      <c r="I25" s="403"/>
      <c r="J25" s="403"/>
      <c r="K25" s="403"/>
      <c r="L25" s="403"/>
      <c r="M25" s="403"/>
      <c r="N25" s="403"/>
      <c r="O25" s="403"/>
      <c r="P25" s="403"/>
      <c r="Q25" s="403"/>
      <c r="R25" s="403"/>
      <c r="S25" s="259">
        <f>(100000/10535535)*(R24/5)*12</f>
        <v>4.3054291974731225</v>
      </c>
      <c r="T25" s="245"/>
    </row>
    <row r="26" spans="2:20" s="246" customFormat="1" ht="15.75" x14ac:dyDescent="0.35">
      <c r="B26" s="245"/>
      <c r="C26" s="167" t="s">
        <v>159</v>
      </c>
      <c r="D26" s="260"/>
      <c r="E26" s="261"/>
      <c r="F26" s="262"/>
      <c r="G26" s="262"/>
      <c r="H26" s="262"/>
      <c r="I26" s="262"/>
      <c r="J26" s="262"/>
      <c r="K26" s="263"/>
      <c r="L26" s="263"/>
      <c r="M26" s="263"/>
      <c r="N26" s="263"/>
      <c r="O26" s="263"/>
      <c r="P26" s="263"/>
      <c r="Q26" s="263"/>
      <c r="R26" s="263"/>
      <c r="S26" s="264"/>
      <c r="T26" s="245"/>
    </row>
    <row r="27" spans="2:20" s="246" customFormat="1" ht="8.25" customHeight="1" thickBot="1" x14ac:dyDescent="0.25">
      <c r="B27" s="245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3"/>
      <c r="S27" s="264"/>
      <c r="T27" s="245"/>
    </row>
    <row r="28" spans="2:20" ht="15" customHeight="1" x14ac:dyDescent="0.3">
      <c r="B28" s="33"/>
      <c r="C28" s="394" t="s">
        <v>33</v>
      </c>
      <c r="D28" s="395"/>
      <c r="E28" s="395"/>
      <c r="F28" s="395"/>
      <c r="G28" s="395"/>
      <c r="H28" s="395"/>
      <c r="I28" s="395"/>
      <c r="J28" s="395"/>
      <c r="K28" s="395"/>
      <c r="L28" s="395"/>
      <c r="M28" s="395"/>
      <c r="N28" s="395"/>
      <c r="O28" s="395"/>
      <c r="P28" s="395"/>
      <c r="Q28" s="395"/>
      <c r="R28" s="395"/>
      <c r="S28" s="396"/>
      <c r="T28" s="265"/>
    </row>
    <row r="29" spans="2:20" ht="16.5" customHeight="1" x14ac:dyDescent="0.3">
      <c r="B29" s="33"/>
      <c r="C29" s="390" t="s">
        <v>63</v>
      </c>
      <c r="D29" s="380" t="s">
        <v>39</v>
      </c>
      <c r="E29" s="380" t="s">
        <v>40</v>
      </c>
      <c r="F29" s="380" t="s">
        <v>41</v>
      </c>
      <c r="G29" s="380" t="s">
        <v>42</v>
      </c>
      <c r="H29" s="380" t="s">
        <v>43</v>
      </c>
      <c r="I29" s="380" t="s">
        <v>44</v>
      </c>
      <c r="J29" s="380" t="s">
        <v>45</v>
      </c>
      <c r="K29" s="380" t="s">
        <v>46</v>
      </c>
      <c r="L29" s="380" t="s">
        <v>47</v>
      </c>
      <c r="M29" s="380" t="s">
        <v>48</v>
      </c>
      <c r="N29" s="380" t="s">
        <v>49</v>
      </c>
      <c r="O29" s="380" t="s">
        <v>50</v>
      </c>
      <c r="P29" s="382" t="s">
        <v>62</v>
      </c>
      <c r="Q29" s="383"/>
      <c r="R29" s="380" t="s">
        <v>57</v>
      </c>
      <c r="S29" s="384" t="s">
        <v>155</v>
      </c>
      <c r="T29" s="33"/>
    </row>
    <row r="30" spans="2:20" ht="23.25" customHeight="1" thickBot="1" x14ac:dyDescent="0.35">
      <c r="B30" s="33"/>
      <c r="C30" s="397"/>
      <c r="D30" s="386"/>
      <c r="E30" s="386"/>
      <c r="F30" s="386"/>
      <c r="G30" s="386"/>
      <c r="H30" s="386"/>
      <c r="I30" s="386"/>
      <c r="J30" s="386"/>
      <c r="K30" s="386"/>
      <c r="L30" s="386"/>
      <c r="M30" s="386"/>
      <c r="N30" s="386"/>
      <c r="O30" s="386"/>
      <c r="P30" s="317" t="s">
        <v>59</v>
      </c>
      <c r="Q30" s="266" t="s">
        <v>58</v>
      </c>
      <c r="R30" s="386"/>
      <c r="S30" s="398"/>
      <c r="T30" s="33"/>
    </row>
    <row r="31" spans="2:20" ht="16.5" customHeight="1" x14ac:dyDescent="0.3">
      <c r="B31" s="33"/>
      <c r="C31" s="267" t="s">
        <v>71</v>
      </c>
      <c r="D31" s="268">
        <v>2</v>
      </c>
      <c r="E31" s="269">
        <v>3</v>
      </c>
      <c r="F31" s="269">
        <v>0</v>
      </c>
      <c r="G31" s="269">
        <v>0</v>
      </c>
      <c r="H31" s="269">
        <v>2</v>
      </c>
      <c r="I31" s="269"/>
      <c r="J31" s="269"/>
      <c r="K31" s="269"/>
      <c r="L31" s="269"/>
      <c r="M31" s="269"/>
      <c r="N31" s="269"/>
      <c r="O31" s="269"/>
      <c r="P31" s="269">
        <v>6</v>
      </c>
      <c r="Q31" s="269">
        <v>1</v>
      </c>
      <c r="R31" s="270">
        <f>SUM(D31:O31)</f>
        <v>7</v>
      </c>
      <c r="S31" s="349">
        <f>(100000/10535535)*(R31/5)*12</f>
        <v>0.1594603406471527</v>
      </c>
      <c r="T31" s="350"/>
    </row>
    <row r="32" spans="2:20" ht="12" hidden="1" customHeight="1" x14ac:dyDescent="0.3">
      <c r="B32" s="33"/>
      <c r="C32" s="252" t="s">
        <v>100</v>
      </c>
      <c r="D32" s="248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>
        <v>0</v>
      </c>
      <c r="Q32" s="249">
        <v>0</v>
      </c>
      <c r="R32" s="250">
        <f t="shared" ref="R32:R46" si="3">SUM(D32:O32)</f>
        <v>0</v>
      </c>
      <c r="S32" s="347">
        <f t="shared" ref="S32:S46" si="4">(100000/10535535)*(R32/5)*12</f>
        <v>0</v>
      </c>
      <c r="T32" s="33"/>
    </row>
    <row r="33" spans="2:20" ht="12" hidden="1" customHeight="1" x14ac:dyDescent="0.3">
      <c r="B33" s="33"/>
      <c r="C33" s="252" t="s">
        <v>104</v>
      </c>
      <c r="D33" s="248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>
        <v>0</v>
      </c>
      <c r="Q33" s="249">
        <v>0</v>
      </c>
      <c r="R33" s="250">
        <f t="shared" si="3"/>
        <v>0</v>
      </c>
      <c r="S33" s="347">
        <f t="shared" si="4"/>
        <v>0</v>
      </c>
      <c r="T33" s="33"/>
    </row>
    <row r="34" spans="2:20" ht="12" hidden="1" customHeight="1" x14ac:dyDescent="0.3">
      <c r="B34" s="33"/>
      <c r="C34" s="252" t="s">
        <v>140</v>
      </c>
      <c r="D34" s="248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>
        <v>0</v>
      </c>
      <c r="Q34" s="249">
        <v>0</v>
      </c>
      <c r="R34" s="250">
        <f t="shared" si="3"/>
        <v>0</v>
      </c>
      <c r="S34" s="347">
        <f t="shared" si="4"/>
        <v>0</v>
      </c>
      <c r="T34" s="33"/>
    </row>
    <row r="35" spans="2:20" ht="12" hidden="1" customHeight="1" x14ac:dyDescent="0.3">
      <c r="B35" s="33"/>
      <c r="C35" s="252" t="s">
        <v>99</v>
      </c>
      <c r="D35" s="248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>
        <v>0</v>
      </c>
      <c r="Q35" s="249">
        <v>0</v>
      </c>
      <c r="R35" s="250">
        <f t="shared" si="3"/>
        <v>0</v>
      </c>
      <c r="S35" s="347">
        <f t="shared" si="4"/>
        <v>0</v>
      </c>
      <c r="T35" s="33"/>
    </row>
    <row r="36" spans="2:20" ht="17.100000000000001" customHeight="1" x14ac:dyDescent="0.3">
      <c r="B36" s="33"/>
      <c r="C36" s="252" t="s">
        <v>265</v>
      </c>
      <c r="D36" s="248">
        <v>7</v>
      </c>
      <c r="E36" s="249">
        <v>6</v>
      </c>
      <c r="F36" s="249">
        <v>16</v>
      </c>
      <c r="G36" s="249">
        <v>7</v>
      </c>
      <c r="H36" s="249">
        <v>0</v>
      </c>
      <c r="I36" s="249"/>
      <c r="J36" s="249"/>
      <c r="K36" s="249"/>
      <c r="L36" s="249"/>
      <c r="M36" s="249"/>
      <c r="N36" s="249"/>
      <c r="O36" s="249"/>
      <c r="P36" s="249">
        <v>0</v>
      </c>
      <c r="Q36" s="249">
        <v>36</v>
      </c>
      <c r="R36" s="250">
        <f t="shared" si="3"/>
        <v>36</v>
      </c>
      <c r="S36" s="351">
        <f t="shared" si="4"/>
        <v>0.8200817518996425</v>
      </c>
      <c r="T36" s="350"/>
    </row>
    <row r="37" spans="2:20" ht="12" hidden="1" customHeight="1" x14ac:dyDescent="0.3">
      <c r="B37" s="33"/>
      <c r="C37" s="252" t="s">
        <v>72</v>
      </c>
      <c r="D37" s="248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>
        <v>0</v>
      </c>
      <c r="Q37" s="249">
        <v>0</v>
      </c>
      <c r="R37" s="250">
        <f t="shared" si="3"/>
        <v>0</v>
      </c>
      <c r="S37" s="347">
        <f t="shared" si="4"/>
        <v>0</v>
      </c>
      <c r="T37" s="33"/>
    </row>
    <row r="38" spans="2:20" ht="12" hidden="1" customHeight="1" x14ac:dyDescent="0.3">
      <c r="B38" s="33"/>
      <c r="C38" s="271" t="s">
        <v>73</v>
      </c>
      <c r="D38" s="272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>
        <v>0</v>
      </c>
      <c r="Q38" s="249">
        <v>0</v>
      </c>
      <c r="R38" s="250">
        <f t="shared" si="3"/>
        <v>0</v>
      </c>
      <c r="S38" s="347">
        <f t="shared" si="4"/>
        <v>0</v>
      </c>
      <c r="T38" s="33"/>
    </row>
    <row r="39" spans="2:20" ht="12" hidden="1" customHeight="1" x14ac:dyDescent="0.3">
      <c r="B39" s="33"/>
      <c r="C39" s="252" t="s">
        <v>154</v>
      </c>
      <c r="D39" s="248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>
        <v>0</v>
      </c>
      <c r="Q39" s="249">
        <v>0</v>
      </c>
      <c r="R39" s="250">
        <f t="shared" si="3"/>
        <v>0</v>
      </c>
      <c r="S39" s="347">
        <f t="shared" si="4"/>
        <v>0</v>
      </c>
      <c r="T39" s="33"/>
    </row>
    <row r="40" spans="2:20" ht="17.100000000000001" customHeight="1" x14ac:dyDescent="0.3">
      <c r="B40" s="33"/>
      <c r="C40" s="271" t="s">
        <v>103</v>
      </c>
      <c r="D40" s="273">
        <v>12</v>
      </c>
      <c r="E40" s="249">
        <v>4</v>
      </c>
      <c r="F40" s="249">
        <v>5</v>
      </c>
      <c r="G40" s="249">
        <v>7</v>
      </c>
      <c r="H40" s="249">
        <v>5</v>
      </c>
      <c r="I40" s="249"/>
      <c r="J40" s="249"/>
      <c r="K40" s="249"/>
      <c r="L40" s="249"/>
      <c r="M40" s="249"/>
      <c r="N40" s="249"/>
      <c r="O40" s="249"/>
      <c r="P40" s="249">
        <v>33</v>
      </c>
      <c r="Q40" s="249">
        <v>0</v>
      </c>
      <c r="R40" s="250">
        <f t="shared" si="3"/>
        <v>33</v>
      </c>
      <c r="S40" s="351">
        <f t="shared" si="4"/>
        <v>0.75174160590800554</v>
      </c>
      <c r="T40" s="350"/>
    </row>
    <row r="41" spans="2:20" ht="12" hidden="1" customHeight="1" x14ac:dyDescent="0.3">
      <c r="B41" s="33"/>
      <c r="C41" s="252" t="s">
        <v>162</v>
      </c>
      <c r="D41" s="248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>
        <v>0</v>
      </c>
      <c r="Q41" s="249">
        <v>0</v>
      </c>
      <c r="R41" s="250">
        <f t="shared" si="3"/>
        <v>0</v>
      </c>
      <c r="S41" s="347">
        <f t="shared" si="4"/>
        <v>0</v>
      </c>
      <c r="T41" s="33"/>
    </row>
    <row r="42" spans="2:20" ht="17.100000000000001" customHeight="1" x14ac:dyDescent="0.3">
      <c r="B42" s="33"/>
      <c r="C42" s="252" t="s">
        <v>179</v>
      </c>
      <c r="D42" s="248">
        <v>59</v>
      </c>
      <c r="E42" s="249">
        <v>35</v>
      </c>
      <c r="F42" s="249">
        <v>44</v>
      </c>
      <c r="G42" s="249">
        <v>35</v>
      </c>
      <c r="H42" s="249">
        <v>50</v>
      </c>
      <c r="I42" s="249"/>
      <c r="J42" s="249"/>
      <c r="K42" s="249"/>
      <c r="L42" s="249"/>
      <c r="M42" s="249"/>
      <c r="N42" s="249"/>
      <c r="O42" s="249"/>
      <c r="P42" s="249">
        <v>217</v>
      </c>
      <c r="Q42" s="249">
        <v>6</v>
      </c>
      <c r="R42" s="250">
        <f t="shared" si="3"/>
        <v>223</v>
      </c>
      <c r="S42" s="351">
        <f t="shared" si="4"/>
        <v>5.0799508520450072</v>
      </c>
      <c r="T42" s="350"/>
    </row>
    <row r="43" spans="2:20" ht="12" hidden="1" customHeight="1" x14ac:dyDescent="0.3">
      <c r="B43" s="33"/>
      <c r="C43" s="271" t="s">
        <v>163</v>
      </c>
      <c r="D43" s="272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50">
        <f t="shared" si="3"/>
        <v>0</v>
      </c>
      <c r="S43" s="348">
        <f t="shared" si="4"/>
        <v>0</v>
      </c>
      <c r="T43" s="33"/>
    </row>
    <row r="44" spans="2:20" ht="17.100000000000001" customHeight="1" x14ac:dyDescent="0.3">
      <c r="B44" s="33"/>
      <c r="C44" s="252" t="s">
        <v>141</v>
      </c>
      <c r="D44" s="248">
        <v>1</v>
      </c>
      <c r="E44" s="249">
        <v>0</v>
      </c>
      <c r="F44" s="249">
        <v>0</v>
      </c>
      <c r="G44" s="249">
        <v>0</v>
      </c>
      <c r="H44" s="249">
        <v>1</v>
      </c>
      <c r="I44" s="249"/>
      <c r="J44" s="249"/>
      <c r="K44" s="249"/>
      <c r="L44" s="249"/>
      <c r="M44" s="249"/>
      <c r="N44" s="249"/>
      <c r="O44" s="249"/>
      <c r="P44" s="249">
        <v>1</v>
      </c>
      <c r="Q44" s="249">
        <v>1</v>
      </c>
      <c r="R44" s="250">
        <f t="shared" si="3"/>
        <v>2</v>
      </c>
      <c r="S44" s="351">
        <f t="shared" si="4"/>
        <v>4.5560097327757919E-2</v>
      </c>
      <c r="T44" s="350"/>
    </row>
    <row r="45" spans="2:20" ht="17.100000000000001" customHeight="1" x14ac:dyDescent="0.3">
      <c r="B45" s="33"/>
      <c r="C45" s="274" t="s">
        <v>74</v>
      </c>
      <c r="D45" s="248">
        <v>0</v>
      </c>
      <c r="E45" s="249">
        <v>1</v>
      </c>
      <c r="F45" s="249">
        <v>0</v>
      </c>
      <c r="G45" s="249">
        <v>1</v>
      </c>
      <c r="H45" s="249">
        <v>2</v>
      </c>
      <c r="I45" s="249"/>
      <c r="J45" s="249"/>
      <c r="K45" s="249"/>
      <c r="L45" s="249"/>
      <c r="M45" s="249"/>
      <c r="N45" s="249"/>
      <c r="O45" s="249"/>
      <c r="P45" s="249">
        <v>3</v>
      </c>
      <c r="Q45" s="249">
        <v>1</v>
      </c>
      <c r="R45" s="250">
        <f t="shared" si="3"/>
        <v>4</v>
      </c>
      <c r="S45" s="251">
        <f t="shared" si="4"/>
        <v>9.1120194655515838E-2</v>
      </c>
      <c r="T45" s="33"/>
    </row>
    <row r="46" spans="2:20" ht="17.100000000000001" customHeight="1" x14ac:dyDescent="0.3">
      <c r="B46" s="33"/>
      <c r="C46" s="318" t="s">
        <v>305</v>
      </c>
      <c r="D46" s="319">
        <v>0</v>
      </c>
      <c r="E46" s="320">
        <v>0</v>
      </c>
      <c r="F46" s="320">
        <v>0</v>
      </c>
      <c r="G46" s="320">
        <v>0</v>
      </c>
      <c r="H46" s="320">
        <v>1</v>
      </c>
      <c r="I46" s="320"/>
      <c r="J46" s="320"/>
      <c r="K46" s="320"/>
      <c r="L46" s="320"/>
      <c r="M46" s="320"/>
      <c r="N46" s="320"/>
      <c r="O46" s="320"/>
      <c r="P46" s="320">
        <v>0</v>
      </c>
      <c r="Q46" s="320">
        <v>1</v>
      </c>
      <c r="R46" s="255">
        <f t="shared" si="3"/>
        <v>1</v>
      </c>
      <c r="S46" s="251">
        <f t="shared" si="4"/>
        <v>2.2780048663878959E-2</v>
      </c>
      <c r="T46" s="33"/>
    </row>
    <row r="47" spans="2:20" ht="18" customHeight="1" thickBot="1" x14ac:dyDescent="0.35">
      <c r="B47" s="33"/>
      <c r="C47" s="275" t="s">
        <v>0</v>
      </c>
      <c r="D47" s="276">
        <f>SUM(D31:D46)</f>
        <v>81</v>
      </c>
      <c r="E47" s="276">
        <f>SUM(E31:E46)</f>
        <v>49</v>
      </c>
      <c r="F47" s="276">
        <f>SUM(F31:F46)</f>
        <v>65</v>
      </c>
      <c r="G47" s="276">
        <f>SUM(G31:G46)</f>
        <v>50</v>
      </c>
      <c r="H47" s="276">
        <f>SUM(H31:H46)</f>
        <v>61</v>
      </c>
      <c r="I47" s="276">
        <f t="shared" ref="I47:O47" si="5">SUM(I31:I45)</f>
        <v>0</v>
      </c>
      <c r="J47" s="276">
        <f t="shared" si="5"/>
        <v>0</v>
      </c>
      <c r="K47" s="276">
        <f t="shared" si="5"/>
        <v>0</v>
      </c>
      <c r="L47" s="276">
        <f t="shared" si="5"/>
        <v>0</v>
      </c>
      <c r="M47" s="276">
        <f t="shared" si="5"/>
        <v>0</v>
      </c>
      <c r="N47" s="276">
        <f t="shared" si="5"/>
        <v>0</v>
      </c>
      <c r="O47" s="276">
        <f t="shared" si="5"/>
        <v>0</v>
      </c>
      <c r="P47" s="276">
        <f>SUM(P31:P46)</f>
        <v>260</v>
      </c>
      <c r="Q47" s="276">
        <f>SUM(Q31:Q46)</f>
        <v>46</v>
      </c>
      <c r="R47" s="276">
        <f>SUM(R31:R46)</f>
        <v>306</v>
      </c>
      <c r="S47" s="277"/>
      <c r="T47" s="33"/>
    </row>
    <row r="48" spans="2:20" ht="15.75" customHeight="1" thickBot="1" x14ac:dyDescent="0.35">
      <c r="B48" s="33"/>
      <c r="C48" s="392" t="s">
        <v>98</v>
      </c>
      <c r="D48" s="393"/>
      <c r="E48" s="393"/>
      <c r="F48" s="393"/>
      <c r="G48" s="393"/>
      <c r="H48" s="393"/>
      <c r="I48" s="393"/>
      <c r="J48" s="393"/>
      <c r="K48" s="393"/>
      <c r="L48" s="393"/>
      <c r="M48" s="393"/>
      <c r="N48" s="393"/>
      <c r="O48" s="393"/>
      <c r="P48" s="393"/>
      <c r="Q48" s="393"/>
      <c r="R48" s="393"/>
      <c r="S48" s="278">
        <f>(100000/10535535)*(R47/5)*12</f>
        <v>6.9706948911469606</v>
      </c>
      <c r="T48" s="33"/>
    </row>
    <row r="49" spans="2:20" ht="15.75" x14ac:dyDescent="0.35">
      <c r="B49" s="33"/>
      <c r="C49" s="45" t="s">
        <v>161</v>
      </c>
      <c r="D49" s="279"/>
      <c r="E49" s="280"/>
      <c r="F49" s="280"/>
      <c r="G49" s="280"/>
      <c r="H49" s="280"/>
      <c r="I49" s="280"/>
      <c r="J49" s="280"/>
      <c r="K49" s="281"/>
      <c r="L49" s="281"/>
      <c r="M49" s="281"/>
      <c r="N49" s="281"/>
      <c r="O49" s="281"/>
      <c r="P49" s="281"/>
      <c r="Q49" s="281"/>
      <c r="R49" s="281"/>
      <c r="S49" s="282"/>
      <c r="T49" s="33"/>
    </row>
    <row r="50" spans="2:20" ht="12" customHeight="1" thickBot="1" x14ac:dyDescent="0.4">
      <c r="B50" s="33"/>
      <c r="C50" s="45"/>
      <c r="D50" s="279"/>
      <c r="E50" s="280"/>
      <c r="F50" s="280"/>
      <c r="G50" s="280"/>
      <c r="H50" s="280"/>
      <c r="I50" s="280"/>
      <c r="J50" s="280"/>
      <c r="K50" s="281"/>
      <c r="L50" s="281"/>
      <c r="M50" s="281"/>
      <c r="N50" s="281"/>
      <c r="O50" s="281"/>
      <c r="P50" s="281"/>
      <c r="Q50" s="281"/>
      <c r="R50" s="281"/>
      <c r="S50" s="282"/>
      <c r="T50" s="33"/>
    </row>
    <row r="51" spans="2:20" s="11" customFormat="1" ht="12.75" customHeight="1" x14ac:dyDescent="0.3">
      <c r="B51" s="34"/>
      <c r="C51" s="394" t="s">
        <v>158</v>
      </c>
      <c r="D51" s="395"/>
      <c r="E51" s="395"/>
      <c r="F51" s="395"/>
      <c r="G51" s="395"/>
      <c r="H51" s="395"/>
      <c r="I51" s="395"/>
      <c r="J51" s="395"/>
      <c r="K51" s="395"/>
      <c r="L51" s="395"/>
      <c r="M51" s="395"/>
      <c r="N51" s="395"/>
      <c r="O51" s="395"/>
      <c r="P51" s="395"/>
      <c r="Q51" s="395"/>
      <c r="R51" s="395"/>
      <c r="S51" s="396"/>
      <c r="T51" s="34"/>
    </row>
    <row r="52" spans="2:20" ht="24" customHeight="1" x14ac:dyDescent="0.3">
      <c r="B52" s="33"/>
      <c r="C52" s="390" t="s">
        <v>63</v>
      </c>
      <c r="D52" s="380" t="s">
        <v>39</v>
      </c>
      <c r="E52" s="380" t="s">
        <v>40</v>
      </c>
      <c r="F52" s="380" t="s">
        <v>41</v>
      </c>
      <c r="G52" s="380" t="s">
        <v>42</v>
      </c>
      <c r="H52" s="380" t="s">
        <v>43</v>
      </c>
      <c r="I52" s="380" t="s">
        <v>44</v>
      </c>
      <c r="J52" s="380" t="s">
        <v>45</v>
      </c>
      <c r="K52" s="380" t="s">
        <v>46</v>
      </c>
      <c r="L52" s="380" t="s">
        <v>47</v>
      </c>
      <c r="M52" s="380" t="s">
        <v>48</v>
      </c>
      <c r="N52" s="380" t="s">
        <v>49</v>
      </c>
      <c r="O52" s="380" t="s">
        <v>50</v>
      </c>
      <c r="P52" s="382" t="s">
        <v>62</v>
      </c>
      <c r="Q52" s="383"/>
      <c r="R52" s="380" t="s">
        <v>57</v>
      </c>
      <c r="S52" s="384" t="s">
        <v>155</v>
      </c>
      <c r="T52" s="33"/>
    </row>
    <row r="53" spans="2:20" ht="23.25" customHeight="1" thickBot="1" x14ac:dyDescent="0.35">
      <c r="B53" s="33"/>
      <c r="C53" s="391"/>
      <c r="D53" s="381"/>
      <c r="E53" s="381"/>
      <c r="F53" s="381"/>
      <c r="G53" s="381"/>
      <c r="H53" s="381"/>
      <c r="I53" s="381"/>
      <c r="J53" s="381"/>
      <c r="K53" s="381"/>
      <c r="L53" s="381"/>
      <c r="M53" s="381"/>
      <c r="N53" s="381"/>
      <c r="O53" s="381"/>
      <c r="P53" s="283" t="s">
        <v>59</v>
      </c>
      <c r="Q53" s="284" t="s">
        <v>58</v>
      </c>
      <c r="R53" s="381"/>
      <c r="S53" s="385"/>
      <c r="T53" s="33"/>
    </row>
    <row r="54" spans="2:20" ht="15" customHeight="1" thickBot="1" x14ac:dyDescent="0.35">
      <c r="B54" s="33"/>
      <c r="C54" s="285" t="s">
        <v>178</v>
      </c>
      <c r="D54" s="286">
        <v>5</v>
      </c>
      <c r="E54" s="287">
        <v>10</v>
      </c>
      <c r="F54" s="287">
        <v>8</v>
      </c>
      <c r="G54" s="287">
        <v>4</v>
      </c>
      <c r="H54" s="287">
        <v>5</v>
      </c>
      <c r="I54" s="287"/>
      <c r="J54" s="287"/>
      <c r="K54" s="287"/>
      <c r="L54" s="287"/>
      <c r="M54" s="287"/>
      <c r="N54" s="287"/>
      <c r="O54" s="287"/>
      <c r="P54" s="287">
        <v>30</v>
      </c>
      <c r="Q54" s="287">
        <v>2</v>
      </c>
      <c r="R54" s="352">
        <f>SUM(D54:O54)</f>
        <v>32</v>
      </c>
      <c r="S54" s="353">
        <f>(100000/10535535)*(R54/5)*12</f>
        <v>0.7289615572441267</v>
      </c>
      <c r="T54" s="33"/>
    </row>
    <row r="55" spans="2:20" ht="15" hidden="1" customHeight="1" thickBot="1" x14ac:dyDescent="0.35">
      <c r="B55" s="33"/>
      <c r="C55" s="288" t="s">
        <v>30</v>
      </c>
      <c r="D55" s="289"/>
      <c r="E55" s="290"/>
      <c r="F55" s="290"/>
      <c r="G55" s="290"/>
      <c r="H55" s="290"/>
      <c r="I55" s="290"/>
      <c r="J55" s="290"/>
      <c r="K55" s="290"/>
      <c r="L55" s="290"/>
      <c r="M55" s="290"/>
      <c r="N55" s="290"/>
      <c r="O55" s="291"/>
      <c r="P55" s="292"/>
      <c r="Q55" s="292"/>
      <c r="R55" s="293">
        <f>SUM(D55:O55)</f>
        <v>0</v>
      </c>
      <c r="S55" s="33"/>
      <c r="T55" s="33"/>
    </row>
    <row r="56" spans="2:20" ht="15" hidden="1" customHeight="1" thickBot="1" x14ac:dyDescent="0.35">
      <c r="B56" s="33"/>
      <c r="C56" s="294" t="s">
        <v>35</v>
      </c>
      <c r="D56" s="295"/>
      <c r="E56" s="296"/>
      <c r="F56" s="296"/>
      <c r="G56" s="296"/>
      <c r="H56" s="296"/>
      <c r="I56" s="296"/>
      <c r="J56" s="296"/>
      <c r="K56" s="296"/>
      <c r="L56" s="296"/>
      <c r="M56" s="296"/>
      <c r="N56" s="296"/>
      <c r="O56" s="297"/>
      <c r="P56" s="292"/>
      <c r="Q56" s="292"/>
      <c r="R56" s="298">
        <f>SUM(D56:O56)</f>
        <v>0</v>
      </c>
      <c r="S56" s="33"/>
      <c r="T56" s="33"/>
    </row>
    <row r="57" spans="2:20" ht="15" hidden="1" customHeight="1" thickBot="1" x14ac:dyDescent="0.35">
      <c r="B57" s="147"/>
      <c r="C57" s="299" t="s">
        <v>31</v>
      </c>
      <c r="D57" s="300"/>
      <c r="E57" s="301"/>
      <c r="F57" s="301"/>
      <c r="G57" s="301"/>
      <c r="H57" s="301"/>
      <c r="I57" s="301"/>
      <c r="J57" s="301"/>
      <c r="K57" s="301"/>
      <c r="L57" s="301"/>
      <c r="M57" s="301"/>
      <c r="N57" s="301"/>
      <c r="O57" s="302"/>
      <c r="P57" s="303"/>
      <c r="Q57" s="303"/>
      <c r="R57" s="298">
        <f>SUM(D57:O57)</f>
        <v>0</v>
      </c>
      <c r="S57" s="147"/>
      <c r="T57" s="33"/>
    </row>
    <row r="58" spans="2:20" ht="15.75" x14ac:dyDescent="0.35">
      <c r="B58" s="33"/>
      <c r="C58" s="45" t="s">
        <v>161</v>
      </c>
      <c r="D58" s="279"/>
      <c r="E58" s="279"/>
      <c r="F58" s="280"/>
      <c r="G58" s="280"/>
      <c r="H58" s="281"/>
      <c r="I58" s="281"/>
      <c r="J58" s="281"/>
      <c r="K58" s="281"/>
      <c r="L58" s="281"/>
      <c r="M58" s="281"/>
      <c r="N58" s="281"/>
      <c r="O58" s="281"/>
      <c r="P58" s="281"/>
      <c r="Q58" s="281"/>
      <c r="R58" s="281"/>
      <c r="S58" s="304"/>
      <c r="T58" s="305"/>
    </row>
    <row r="59" spans="2:20" ht="10.5" customHeight="1" thickBot="1" x14ac:dyDescent="0.4">
      <c r="B59" s="33"/>
      <c r="C59" s="45"/>
      <c r="D59" s="279"/>
      <c r="E59" s="279"/>
      <c r="F59" s="280"/>
      <c r="G59" s="280"/>
      <c r="H59" s="281"/>
      <c r="I59" s="281"/>
      <c r="J59" s="281"/>
      <c r="K59" s="281"/>
      <c r="L59" s="281"/>
      <c r="M59" s="281"/>
      <c r="N59" s="281"/>
      <c r="O59" s="281"/>
      <c r="P59" s="281"/>
      <c r="Q59" s="281"/>
      <c r="R59" s="281"/>
      <c r="S59" s="304"/>
      <c r="T59" s="305"/>
    </row>
    <row r="60" spans="2:20" ht="15" x14ac:dyDescent="0.3">
      <c r="B60" s="33"/>
      <c r="C60" s="387" t="s">
        <v>22</v>
      </c>
      <c r="D60" s="388"/>
      <c r="E60" s="388"/>
      <c r="F60" s="388"/>
      <c r="G60" s="388"/>
      <c r="H60" s="388"/>
      <c r="I60" s="388"/>
      <c r="J60" s="388"/>
      <c r="K60" s="388"/>
      <c r="L60" s="388"/>
      <c r="M60" s="388"/>
      <c r="N60" s="388"/>
      <c r="O60" s="388"/>
      <c r="P60" s="388"/>
      <c r="Q60" s="388"/>
      <c r="R60" s="388"/>
      <c r="S60" s="389"/>
      <c r="T60" s="305"/>
    </row>
    <row r="61" spans="2:20" ht="15" customHeight="1" x14ac:dyDescent="0.3">
      <c r="B61" s="33"/>
      <c r="C61" s="390" t="s">
        <v>63</v>
      </c>
      <c r="D61" s="380" t="s">
        <v>39</v>
      </c>
      <c r="E61" s="380" t="s">
        <v>40</v>
      </c>
      <c r="F61" s="380" t="s">
        <v>41</v>
      </c>
      <c r="G61" s="380" t="s">
        <v>42</v>
      </c>
      <c r="H61" s="380" t="s">
        <v>43</v>
      </c>
      <c r="I61" s="380" t="s">
        <v>44</v>
      </c>
      <c r="J61" s="380" t="s">
        <v>45</v>
      </c>
      <c r="K61" s="380" t="s">
        <v>46</v>
      </c>
      <c r="L61" s="380" t="s">
        <v>47</v>
      </c>
      <c r="M61" s="380" t="s">
        <v>48</v>
      </c>
      <c r="N61" s="380" t="s">
        <v>49</v>
      </c>
      <c r="O61" s="380" t="s">
        <v>50</v>
      </c>
      <c r="P61" s="382" t="s">
        <v>62</v>
      </c>
      <c r="Q61" s="383"/>
      <c r="R61" s="380" t="s">
        <v>57</v>
      </c>
      <c r="S61" s="384" t="s">
        <v>155</v>
      </c>
      <c r="T61" s="305"/>
    </row>
    <row r="62" spans="2:20" ht="30.75" customHeight="1" thickBot="1" x14ac:dyDescent="0.35">
      <c r="B62" s="33"/>
      <c r="C62" s="391"/>
      <c r="D62" s="381"/>
      <c r="E62" s="381"/>
      <c r="F62" s="381"/>
      <c r="G62" s="381"/>
      <c r="H62" s="381"/>
      <c r="I62" s="381"/>
      <c r="J62" s="381"/>
      <c r="K62" s="381"/>
      <c r="L62" s="381"/>
      <c r="M62" s="381"/>
      <c r="N62" s="381"/>
      <c r="O62" s="381"/>
      <c r="P62" s="283" t="s">
        <v>59</v>
      </c>
      <c r="Q62" s="369" t="s">
        <v>58</v>
      </c>
      <c r="R62" s="381"/>
      <c r="S62" s="385"/>
      <c r="T62" s="305"/>
    </row>
    <row r="63" spans="2:20" ht="12" customHeight="1" thickBot="1" x14ac:dyDescent="0.35">
      <c r="B63" s="33"/>
      <c r="C63" s="285" t="s">
        <v>38</v>
      </c>
      <c r="D63" s="306">
        <v>3</v>
      </c>
      <c r="E63" s="287">
        <v>2</v>
      </c>
      <c r="F63" s="287">
        <v>13</v>
      </c>
      <c r="G63" s="287">
        <v>5</v>
      </c>
      <c r="H63" s="287">
        <v>4</v>
      </c>
      <c r="I63" s="287"/>
      <c r="J63" s="287"/>
      <c r="K63" s="287"/>
      <c r="L63" s="287"/>
      <c r="M63" s="287"/>
      <c r="N63" s="287"/>
      <c r="O63" s="287"/>
      <c r="P63" s="287">
        <v>22</v>
      </c>
      <c r="Q63" s="287">
        <v>5</v>
      </c>
      <c r="R63" s="352">
        <f>SUM(D63:O63)</f>
        <v>27</v>
      </c>
      <c r="S63" s="353">
        <f>(100000/10535535)*(R63/5)*12</f>
        <v>0.61506131392473185</v>
      </c>
      <c r="T63" s="305"/>
    </row>
    <row r="64" spans="2:20" ht="19.5" hidden="1" customHeight="1" thickBot="1" x14ac:dyDescent="0.35">
      <c r="B64" s="147"/>
      <c r="C64" s="307"/>
      <c r="D64" s="308"/>
      <c r="E64" s="308"/>
      <c r="F64" s="308"/>
      <c r="G64" s="308"/>
      <c r="H64" s="308"/>
      <c r="I64" s="308"/>
      <c r="J64" s="308"/>
      <c r="K64" s="308"/>
      <c r="L64" s="308"/>
      <c r="M64" s="308"/>
      <c r="N64" s="308"/>
      <c r="O64" s="308"/>
      <c r="P64" s="308"/>
      <c r="Q64" s="308"/>
      <c r="R64" s="308"/>
      <c r="S64" s="309"/>
      <c r="T64" s="33"/>
    </row>
    <row r="65" spans="2:20" ht="36" customHeight="1" thickBot="1" x14ac:dyDescent="0.35">
      <c r="B65" s="147"/>
      <c r="C65" s="310" t="s">
        <v>95</v>
      </c>
      <c r="D65" s="311"/>
      <c r="E65" s="311"/>
      <c r="F65" s="311"/>
      <c r="G65" s="311"/>
      <c r="H65" s="311"/>
      <c r="I65" s="311"/>
      <c r="J65" s="311"/>
      <c r="K65" s="311"/>
      <c r="L65" s="311"/>
      <c r="M65" s="311"/>
      <c r="N65" s="311"/>
      <c r="O65" s="311"/>
      <c r="P65" s="311"/>
      <c r="Q65" s="311"/>
      <c r="R65" s="311"/>
      <c r="S65" s="312">
        <f>(100000/10535535)*((R63+R54+R47+R24)/5)*12</f>
        <v>12.620146959788942</v>
      </c>
      <c r="T65" s="33"/>
    </row>
    <row r="66" spans="2:20" ht="15.75" x14ac:dyDescent="0.35">
      <c r="B66" s="33"/>
      <c r="C66" s="45" t="s">
        <v>161</v>
      </c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3"/>
      <c r="T66" s="33"/>
    </row>
    <row r="67" spans="2:20" ht="15" x14ac:dyDescent="0.3">
      <c r="B67" s="33"/>
      <c r="C67" s="34"/>
      <c r="D67" s="313"/>
      <c r="E67" s="313"/>
      <c r="F67" s="313"/>
      <c r="G67" s="313"/>
      <c r="H67" s="313"/>
      <c r="I67" s="313"/>
      <c r="J67" s="313"/>
      <c r="K67" s="313"/>
      <c r="L67" s="313"/>
      <c r="M67" s="313"/>
      <c r="N67" s="313"/>
      <c r="O67" s="313"/>
      <c r="P67" s="313"/>
      <c r="Q67" s="313"/>
      <c r="R67" s="313"/>
      <c r="S67" s="33"/>
      <c r="T67" s="33"/>
    </row>
    <row r="68" spans="2:20" ht="15" x14ac:dyDescent="0.3">
      <c r="B68" s="33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3"/>
    </row>
    <row r="69" spans="2:20" ht="15" hidden="1" x14ac:dyDescent="0.3">
      <c r="B69" s="33"/>
      <c r="C69" s="34"/>
      <c r="D69" s="34">
        <f>D24+D47+D54+D63</f>
        <v>117</v>
      </c>
      <c r="E69" s="34">
        <f t="shared" ref="E69:R69" si="6">E24+E47+E54+E63</f>
        <v>92</v>
      </c>
      <c r="F69" s="34">
        <f t="shared" si="6"/>
        <v>126</v>
      </c>
      <c r="G69" s="34">
        <f t="shared" si="6"/>
        <v>94</v>
      </c>
      <c r="H69" s="34">
        <f t="shared" si="6"/>
        <v>125</v>
      </c>
      <c r="I69" s="34">
        <f t="shared" si="6"/>
        <v>0</v>
      </c>
      <c r="J69" s="34">
        <f t="shared" si="6"/>
        <v>0</v>
      </c>
      <c r="K69" s="34">
        <f t="shared" si="6"/>
        <v>0</v>
      </c>
      <c r="L69" s="34">
        <f t="shared" si="6"/>
        <v>0</v>
      </c>
      <c r="M69" s="34">
        <f t="shared" si="6"/>
        <v>0</v>
      </c>
      <c r="N69" s="34">
        <f t="shared" si="6"/>
        <v>0</v>
      </c>
      <c r="O69" s="34">
        <f t="shared" si="6"/>
        <v>0</v>
      </c>
      <c r="P69" s="34">
        <f t="shared" si="6"/>
        <v>493</v>
      </c>
      <c r="Q69" s="34">
        <f t="shared" si="6"/>
        <v>61</v>
      </c>
      <c r="R69" s="34">
        <f t="shared" si="6"/>
        <v>554</v>
      </c>
      <c r="S69" s="314">
        <f>S25+S48+S54+S63</f>
        <v>12.620146959788942</v>
      </c>
      <c r="T69" s="33"/>
    </row>
    <row r="70" spans="2:20" ht="15" x14ac:dyDescent="0.3">
      <c r="B70" s="33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3"/>
      <c r="T70" s="33"/>
    </row>
    <row r="71" spans="2:20" ht="15" x14ac:dyDescent="0.3">
      <c r="B71" s="33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3"/>
      <c r="T71" s="33"/>
    </row>
    <row r="72" spans="2:20" ht="15" x14ac:dyDescent="0.3">
      <c r="B72" s="33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3"/>
      <c r="T72" s="33"/>
    </row>
  </sheetData>
  <mergeCells count="73">
    <mergeCell ref="C25:R25"/>
    <mergeCell ref="C5:S5"/>
    <mergeCell ref="C6:S6"/>
    <mergeCell ref="C8:S8"/>
    <mergeCell ref="C9:S9"/>
    <mergeCell ref="C10:C11"/>
    <mergeCell ref="D10:D11"/>
    <mergeCell ref="E10:E11"/>
    <mergeCell ref="F10:F11"/>
    <mergeCell ref="G10:G11"/>
    <mergeCell ref="H10:H11"/>
    <mergeCell ref="N10:N11"/>
    <mergeCell ref="O10:O11"/>
    <mergeCell ref="P10:Q10"/>
    <mergeCell ref="R10:R11"/>
    <mergeCell ref="S10:S11"/>
    <mergeCell ref="I10:I11"/>
    <mergeCell ref="J10:J11"/>
    <mergeCell ref="K10:K11"/>
    <mergeCell ref="L10:L11"/>
    <mergeCell ref="M10:M11"/>
    <mergeCell ref="H29:H30"/>
    <mergeCell ref="O29:O30"/>
    <mergeCell ref="P29:Q29"/>
    <mergeCell ref="R29:R30"/>
    <mergeCell ref="C28:S28"/>
    <mergeCell ref="C29:C30"/>
    <mergeCell ref="D29:D30"/>
    <mergeCell ref="E29:E30"/>
    <mergeCell ref="F29:F30"/>
    <mergeCell ref="G29:G30"/>
    <mergeCell ref="S29:S30"/>
    <mergeCell ref="I29:I30"/>
    <mergeCell ref="J29:J30"/>
    <mergeCell ref="K29:K30"/>
    <mergeCell ref="L29:L30"/>
    <mergeCell ref="M29:M30"/>
    <mergeCell ref="C48:R48"/>
    <mergeCell ref="N52:N53"/>
    <mergeCell ref="C52:C53"/>
    <mergeCell ref="D52:D53"/>
    <mergeCell ref="E52:E53"/>
    <mergeCell ref="F52:F53"/>
    <mergeCell ref="G52:G53"/>
    <mergeCell ref="H52:H53"/>
    <mergeCell ref="C51:S51"/>
    <mergeCell ref="S52:S53"/>
    <mergeCell ref="N29:N30"/>
    <mergeCell ref="M61:M62"/>
    <mergeCell ref="O52:O53"/>
    <mergeCell ref="P52:Q52"/>
    <mergeCell ref="R52:R53"/>
    <mergeCell ref="C60:S60"/>
    <mergeCell ref="C61:C62"/>
    <mergeCell ref="D61:D62"/>
    <mergeCell ref="E61:E62"/>
    <mergeCell ref="F61:F62"/>
    <mergeCell ref="G61:G62"/>
    <mergeCell ref="I52:I53"/>
    <mergeCell ref="J52:J53"/>
    <mergeCell ref="K52:K53"/>
    <mergeCell ref="L52:L53"/>
    <mergeCell ref="M52:M53"/>
    <mergeCell ref="H61:H62"/>
    <mergeCell ref="I61:I62"/>
    <mergeCell ref="J61:J62"/>
    <mergeCell ref="K61:K62"/>
    <mergeCell ref="L61:L62"/>
    <mergeCell ref="N61:N62"/>
    <mergeCell ref="O61:O62"/>
    <mergeCell ref="P61:Q61"/>
    <mergeCell ref="R61:R62"/>
    <mergeCell ref="S61:S62"/>
  </mergeCells>
  <pageMargins left="0.19685039370078741" right="0.19685039370078741" top="0.19685039370078741" bottom="0.19685039370078741" header="0.39370078740157483" footer="0.31496062992125984"/>
  <pageSetup paperSize="9" fitToWidth="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18" sqref="D18"/>
    </sheetView>
  </sheetViews>
  <sheetFormatPr baseColWidth="10" defaultRowHeight="12.75" x14ac:dyDescent="0.2"/>
  <sheetData>
    <row r="1" spans="1:1" x14ac:dyDescent="0.2">
      <c r="A1" t="s">
        <v>4</v>
      </c>
    </row>
    <row r="2" spans="1:1" x14ac:dyDescent="0.2">
      <c r="A2" t="s">
        <v>23</v>
      </c>
    </row>
    <row r="3" spans="1:1" x14ac:dyDescent="0.2">
      <c r="A3" t="s">
        <v>126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4:U71"/>
  <sheetViews>
    <sheetView topLeftCell="B26" zoomScaleNormal="100" workbookViewId="0">
      <selection activeCell="A6" sqref="A6:N6"/>
    </sheetView>
  </sheetViews>
  <sheetFormatPr baseColWidth="10" defaultColWidth="11.42578125" defaultRowHeight="12.75" x14ac:dyDescent="0.2"/>
  <cols>
    <col min="1" max="1" width="1.7109375" style="321" hidden="1" customWidth="1"/>
    <col min="2" max="2" width="1.7109375" style="321" customWidth="1"/>
    <col min="3" max="3" width="11" style="322" customWidth="1"/>
    <col min="4" max="4" width="6.7109375" style="321" customWidth="1"/>
    <col min="5" max="5" width="7.85546875" style="321" bestFit="1" customWidth="1"/>
    <col min="6" max="6" width="10.5703125" style="321" bestFit="1" customWidth="1"/>
    <col min="7" max="7" width="7.28515625" style="321" bestFit="1" customWidth="1"/>
    <col min="8" max="8" width="8.5703125" style="321" bestFit="1" customWidth="1"/>
    <col min="9" max="9" width="8.42578125" style="321" bestFit="1" customWidth="1"/>
    <col min="10" max="10" width="9.42578125" style="321" customWidth="1"/>
    <col min="11" max="11" width="10.28515625" style="321" customWidth="1"/>
    <col min="12" max="12" width="10.140625" style="321" customWidth="1"/>
    <col min="13" max="13" width="8.28515625" style="321" customWidth="1"/>
    <col min="14" max="14" width="1.140625" style="321" customWidth="1"/>
    <col min="15" max="16384" width="11.42578125" style="321"/>
  </cols>
  <sheetData>
    <row r="4" spans="1:21" ht="15" x14ac:dyDescent="0.3">
      <c r="A4" s="323"/>
      <c r="B4" s="323"/>
      <c r="C4" s="324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</row>
    <row r="5" spans="1:21" s="346" customFormat="1" ht="18.95" customHeight="1" x14ac:dyDescent="0.45">
      <c r="A5" s="412" t="str">
        <f>Descripcion!A1</f>
        <v>REPÚBLICA DOMINICANA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</row>
    <row r="6" spans="1:21" s="345" customFormat="1" ht="18.95" customHeight="1" x14ac:dyDescent="0.45">
      <c r="A6" s="412" t="s">
        <v>183</v>
      </c>
      <c r="B6" s="412"/>
      <c r="C6" s="412"/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2"/>
    </row>
    <row r="7" spans="1:21" ht="19.5" customHeight="1" x14ac:dyDescent="0.45">
      <c r="A7" s="344"/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</row>
    <row r="8" spans="1:21" ht="19.5" customHeight="1" x14ac:dyDescent="0.45">
      <c r="A8" s="344"/>
      <c r="B8" s="344"/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</row>
    <row r="9" spans="1:21" s="322" customFormat="1" ht="12.75" customHeight="1" x14ac:dyDescent="0.4">
      <c r="A9" s="324"/>
      <c r="B9" s="324"/>
      <c r="C9" s="324"/>
      <c r="D9" s="343"/>
      <c r="E9" s="343"/>
      <c r="F9" s="343"/>
      <c r="G9" s="343"/>
      <c r="H9" s="343"/>
      <c r="I9" s="343"/>
      <c r="J9" s="343"/>
      <c r="K9" s="343"/>
      <c r="L9" s="343"/>
      <c r="M9" s="324"/>
      <c r="N9" s="324"/>
    </row>
    <row r="10" spans="1:21" s="322" customFormat="1" ht="12.75" customHeight="1" x14ac:dyDescent="0.4">
      <c r="A10" s="324"/>
      <c r="B10" s="324"/>
      <c r="C10" s="324"/>
      <c r="D10" s="343"/>
      <c r="E10" s="343"/>
      <c r="F10" s="343"/>
      <c r="G10" s="343"/>
      <c r="H10" s="343"/>
      <c r="I10" s="343"/>
      <c r="J10" s="343"/>
      <c r="K10" s="343"/>
      <c r="L10" s="343"/>
      <c r="M10" s="324"/>
      <c r="N10" s="324"/>
    </row>
    <row r="11" spans="1:21" s="322" customFormat="1" ht="18.75" customHeight="1" thickBot="1" x14ac:dyDescent="0.35">
      <c r="A11" s="413" t="s">
        <v>266</v>
      </c>
      <c r="B11" s="413"/>
      <c r="C11" s="413"/>
      <c r="D11" s="413"/>
      <c r="E11" s="413"/>
      <c r="F11" s="413"/>
      <c r="G11" s="413"/>
      <c r="H11" s="413"/>
      <c r="I11" s="413"/>
      <c r="J11" s="413"/>
      <c r="K11" s="413"/>
      <c r="L11" s="413"/>
      <c r="M11" s="413"/>
      <c r="N11" s="342"/>
    </row>
    <row r="12" spans="1:21" ht="18.75" customHeight="1" x14ac:dyDescent="0.3">
      <c r="A12" s="323"/>
      <c r="B12" s="323"/>
      <c r="C12" s="416" t="s">
        <v>84</v>
      </c>
      <c r="D12" s="410" t="s">
        <v>75</v>
      </c>
      <c r="E12" s="410" t="s">
        <v>76</v>
      </c>
      <c r="F12" s="410" t="s">
        <v>77</v>
      </c>
      <c r="G12" s="410" t="s">
        <v>78</v>
      </c>
      <c r="H12" s="410" t="s">
        <v>79</v>
      </c>
      <c r="I12" s="410" t="s">
        <v>80</v>
      </c>
      <c r="J12" s="410" t="s">
        <v>81</v>
      </c>
      <c r="K12" s="418" t="s">
        <v>62</v>
      </c>
      <c r="L12" s="419"/>
      <c r="M12" s="414" t="s">
        <v>32</v>
      </c>
      <c r="N12" s="323"/>
    </row>
    <row r="13" spans="1:21" ht="15" x14ac:dyDescent="0.3">
      <c r="A13" s="323"/>
      <c r="B13" s="323"/>
      <c r="C13" s="417"/>
      <c r="D13" s="411"/>
      <c r="E13" s="411"/>
      <c r="F13" s="411"/>
      <c r="G13" s="411"/>
      <c r="H13" s="411"/>
      <c r="I13" s="411"/>
      <c r="J13" s="411"/>
      <c r="K13" s="341" t="s">
        <v>59</v>
      </c>
      <c r="L13" s="340" t="s">
        <v>58</v>
      </c>
      <c r="M13" s="415"/>
      <c r="N13" s="323"/>
    </row>
    <row r="14" spans="1:21" ht="20.100000000000001" customHeight="1" x14ac:dyDescent="0.3">
      <c r="A14" s="323"/>
      <c r="B14" s="323"/>
      <c r="C14" s="333" t="s">
        <v>39</v>
      </c>
      <c r="D14" s="331">
        <v>20</v>
      </c>
      <c r="E14" s="331">
        <v>9</v>
      </c>
      <c r="F14" s="331">
        <v>10</v>
      </c>
      <c r="G14" s="331">
        <v>11</v>
      </c>
      <c r="H14" s="331">
        <v>31</v>
      </c>
      <c r="I14" s="331">
        <v>15</v>
      </c>
      <c r="J14" s="331">
        <v>21</v>
      </c>
      <c r="K14" s="330">
        <v>104</v>
      </c>
      <c r="L14" s="330">
        <v>13</v>
      </c>
      <c r="M14" s="337">
        <f>SUM(D14:J14)</f>
        <v>117</v>
      </c>
      <c r="N14" s="323"/>
      <c r="O14" s="336"/>
      <c r="P14" s="336"/>
      <c r="Q14" s="336"/>
      <c r="R14" s="336"/>
      <c r="S14" s="336"/>
      <c r="T14" s="336"/>
      <c r="U14" s="336"/>
    </row>
    <row r="15" spans="1:21" ht="20.100000000000001" customHeight="1" x14ac:dyDescent="0.3">
      <c r="A15" s="323"/>
      <c r="B15" s="323"/>
      <c r="C15" s="333" t="s">
        <v>40</v>
      </c>
      <c r="D15" s="331">
        <v>18</v>
      </c>
      <c r="E15" s="331">
        <v>8</v>
      </c>
      <c r="F15" s="331">
        <v>11</v>
      </c>
      <c r="G15" s="331">
        <v>9</v>
      </c>
      <c r="H15" s="331">
        <v>10</v>
      </c>
      <c r="I15" s="335">
        <v>15</v>
      </c>
      <c r="J15" s="335">
        <v>21</v>
      </c>
      <c r="K15" s="334">
        <v>84</v>
      </c>
      <c r="L15" s="334">
        <v>8</v>
      </c>
      <c r="M15" s="337">
        <f>SUM(D15:J15)</f>
        <v>92</v>
      </c>
      <c r="N15" s="323"/>
      <c r="O15" s="336"/>
      <c r="P15" s="336"/>
      <c r="Q15" s="336"/>
      <c r="R15" s="336"/>
      <c r="S15" s="336"/>
      <c r="T15" s="336"/>
      <c r="U15" s="336"/>
    </row>
    <row r="16" spans="1:21" ht="20.100000000000001" customHeight="1" x14ac:dyDescent="0.3">
      <c r="A16" s="323"/>
      <c r="B16" s="323"/>
      <c r="C16" s="333" t="s">
        <v>41</v>
      </c>
      <c r="D16" s="332">
        <v>35</v>
      </c>
      <c r="E16" s="332">
        <v>10</v>
      </c>
      <c r="F16" s="332">
        <v>21</v>
      </c>
      <c r="G16" s="332">
        <v>6</v>
      </c>
      <c r="H16" s="332">
        <v>7</v>
      </c>
      <c r="I16" s="332">
        <v>22</v>
      </c>
      <c r="J16" s="339">
        <v>25</v>
      </c>
      <c r="K16" s="338">
        <v>101</v>
      </c>
      <c r="L16" s="338">
        <v>25</v>
      </c>
      <c r="M16" s="337">
        <f>SUM(D16:J16)</f>
        <v>126</v>
      </c>
      <c r="N16" s="323"/>
      <c r="O16" s="336"/>
      <c r="P16" s="336"/>
      <c r="Q16" s="336"/>
      <c r="R16" s="336"/>
      <c r="S16" s="336"/>
      <c r="T16" s="336"/>
      <c r="U16" s="336"/>
    </row>
    <row r="17" spans="1:21" ht="20.100000000000001" customHeight="1" x14ac:dyDescent="0.3">
      <c r="A17" s="323"/>
      <c r="B17" s="323"/>
      <c r="C17" s="333" t="s">
        <v>42</v>
      </c>
      <c r="D17" s="331">
        <v>23</v>
      </c>
      <c r="E17" s="331">
        <v>6</v>
      </c>
      <c r="F17" s="331">
        <v>6</v>
      </c>
      <c r="G17" s="331">
        <v>15</v>
      </c>
      <c r="H17" s="331">
        <v>12</v>
      </c>
      <c r="I17" s="335">
        <v>12</v>
      </c>
      <c r="J17" s="335">
        <v>20</v>
      </c>
      <c r="K17" s="334">
        <v>84</v>
      </c>
      <c r="L17" s="334">
        <v>10</v>
      </c>
      <c r="M17" s="329">
        <f>SUM(D17:J17)</f>
        <v>94</v>
      </c>
      <c r="N17" s="323"/>
      <c r="O17" s="336"/>
      <c r="P17" s="336"/>
      <c r="Q17" s="336"/>
      <c r="R17" s="336"/>
      <c r="S17" s="336"/>
      <c r="T17" s="336"/>
      <c r="U17" s="336"/>
    </row>
    <row r="18" spans="1:21" ht="20.100000000000001" customHeight="1" x14ac:dyDescent="0.3">
      <c r="A18" s="323"/>
      <c r="B18" s="323"/>
      <c r="C18" s="333" t="s">
        <v>43</v>
      </c>
      <c r="D18" s="331">
        <v>30</v>
      </c>
      <c r="E18" s="331">
        <v>13</v>
      </c>
      <c r="F18" s="331">
        <v>10</v>
      </c>
      <c r="G18" s="331">
        <v>6</v>
      </c>
      <c r="H18" s="331">
        <v>10</v>
      </c>
      <c r="I18" s="335">
        <v>22</v>
      </c>
      <c r="J18" s="335">
        <v>34</v>
      </c>
      <c r="K18" s="334">
        <v>120</v>
      </c>
      <c r="L18" s="334">
        <v>5</v>
      </c>
      <c r="M18" s="329">
        <f>SUM(D18:J18)</f>
        <v>125</v>
      </c>
      <c r="N18" s="323"/>
      <c r="O18" s="336"/>
      <c r="P18" s="336"/>
      <c r="Q18" s="336"/>
      <c r="R18" s="336"/>
      <c r="S18" s="336"/>
      <c r="T18" s="336"/>
      <c r="U18" s="336"/>
    </row>
    <row r="19" spans="1:21" ht="20.100000000000001" hidden="1" customHeight="1" x14ac:dyDescent="0.3">
      <c r="A19" s="323"/>
      <c r="B19" s="323"/>
      <c r="C19" s="333" t="s">
        <v>44</v>
      </c>
      <c r="D19" s="331"/>
      <c r="E19" s="331"/>
      <c r="F19" s="331"/>
      <c r="G19" s="331"/>
      <c r="H19" s="331"/>
      <c r="I19" s="335"/>
      <c r="J19" s="335"/>
      <c r="K19" s="334"/>
      <c r="L19" s="334"/>
      <c r="M19" s="329">
        <f t="shared" ref="M19:M25" si="0">SUM(D19:L19)</f>
        <v>0</v>
      </c>
      <c r="N19" s="323"/>
      <c r="O19" s="336"/>
      <c r="P19" s="336"/>
      <c r="Q19" s="336"/>
      <c r="R19" s="336"/>
      <c r="S19" s="336"/>
      <c r="T19" s="336"/>
      <c r="U19" s="336"/>
    </row>
    <row r="20" spans="1:21" ht="20.100000000000001" hidden="1" customHeight="1" x14ac:dyDescent="0.3">
      <c r="A20" s="323"/>
      <c r="B20" s="323"/>
      <c r="C20" s="333" t="s">
        <v>45</v>
      </c>
      <c r="D20" s="331"/>
      <c r="E20" s="331"/>
      <c r="F20" s="331"/>
      <c r="G20" s="331"/>
      <c r="H20" s="331"/>
      <c r="I20" s="335"/>
      <c r="J20" s="335"/>
      <c r="K20" s="334"/>
      <c r="L20" s="334"/>
      <c r="M20" s="329">
        <f t="shared" si="0"/>
        <v>0</v>
      </c>
      <c r="N20" s="323"/>
      <c r="O20" s="336"/>
      <c r="P20" s="336"/>
      <c r="Q20" s="336"/>
      <c r="R20" s="336"/>
      <c r="S20" s="336"/>
      <c r="T20" s="336"/>
      <c r="U20" s="336"/>
    </row>
    <row r="21" spans="1:21" ht="20.100000000000001" hidden="1" customHeight="1" x14ac:dyDescent="0.3">
      <c r="A21" s="323"/>
      <c r="B21" s="323"/>
      <c r="C21" s="333" t="s">
        <v>46</v>
      </c>
      <c r="D21" s="331"/>
      <c r="E21" s="331"/>
      <c r="F21" s="331"/>
      <c r="G21" s="331"/>
      <c r="H21" s="331"/>
      <c r="I21" s="335"/>
      <c r="J21" s="335"/>
      <c r="K21" s="334"/>
      <c r="L21" s="334"/>
      <c r="M21" s="329">
        <f t="shared" si="0"/>
        <v>0</v>
      </c>
      <c r="N21" s="323"/>
      <c r="O21" s="336"/>
      <c r="P21" s="336"/>
      <c r="Q21" s="336"/>
      <c r="R21" s="336"/>
      <c r="S21" s="336"/>
      <c r="T21" s="336"/>
      <c r="U21" s="336"/>
    </row>
    <row r="22" spans="1:21" ht="20.100000000000001" hidden="1" customHeight="1" x14ac:dyDescent="0.3">
      <c r="A22" s="323"/>
      <c r="B22" s="323"/>
      <c r="C22" s="333" t="s">
        <v>47</v>
      </c>
      <c r="D22" s="331"/>
      <c r="E22" s="331"/>
      <c r="F22" s="331"/>
      <c r="G22" s="331"/>
      <c r="H22" s="331"/>
      <c r="I22" s="331"/>
      <c r="J22" s="331"/>
      <c r="K22" s="330"/>
      <c r="L22" s="330"/>
      <c r="M22" s="329">
        <f t="shared" si="0"/>
        <v>0</v>
      </c>
      <c r="N22" s="323"/>
      <c r="O22" s="336"/>
      <c r="P22" s="336"/>
      <c r="Q22" s="336"/>
      <c r="R22" s="336"/>
      <c r="S22" s="336"/>
      <c r="T22" s="336"/>
      <c r="U22" s="336"/>
    </row>
    <row r="23" spans="1:21" ht="20.100000000000001" hidden="1" customHeight="1" x14ac:dyDescent="0.3">
      <c r="A23" s="323"/>
      <c r="B23" s="323"/>
      <c r="C23" s="333" t="s">
        <v>48</v>
      </c>
      <c r="D23" s="331"/>
      <c r="E23" s="331"/>
      <c r="F23" s="331"/>
      <c r="G23" s="331"/>
      <c r="H23" s="331"/>
      <c r="I23" s="335"/>
      <c r="J23" s="335"/>
      <c r="K23" s="334"/>
      <c r="L23" s="334"/>
      <c r="M23" s="329">
        <f t="shared" si="0"/>
        <v>0</v>
      </c>
      <c r="N23" s="323"/>
    </row>
    <row r="24" spans="1:21" ht="20.100000000000001" hidden="1" customHeight="1" x14ac:dyDescent="0.3">
      <c r="A24" s="323"/>
      <c r="B24" s="323"/>
      <c r="C24" s="333" t="s">
        <v>49</v>
      </c>
      <c r="D24" s="331"/>
      <c r="E24" s="331"/>
      <c r="F24" s="332"/>
      <c r="G24" s="331"/>
      <c r="H24" s="331"/>
      <c r="I24" s="331"/>
      <c r="J24" s="331"/>
      <c r="K24" s="330"/>
      <c r="L24" s="330"/>
      <c r="M24" s="329">
        <f t="shared" si="0"/>
        <v>0</v>
      </c>
      <c r="N24" s="323"/>
    </row>
    <row r="25" spans="1:21" ht="20.100000000000001" hidden="1" customHeight="1" x14ac:dyDescent="0.3">
      <c r="A25" s="323"/>
      <c r="B25" s="323"/>
      <c r="C25" s="333" t="s">
        <v>50</v>
      </c>
      <c r="D25" s="331"/>
      <c r="E25" s="331"/>
      <c r="F25" s="332"/>
      <c r="G25" s="331"/>
      <c r="H25" s="331"/>
      <c r="I25" s="331"/>
      <c r="J25" s="331"/>
      <c r="K25" s="330"/>
      <c r="L25" s="330"/>
      <c r="M25" s="329">
        <f t="shared" si="0"/>
        <v>0</v>
      </c>
      <c r="N25" s="323"/>
    </row>
    <row r="26" spans="1:21" ht="20.100000000000001" customHeight="1" thickBot="1" x14ac:dyDescent="0.35">
      <c r="A26" s="323"/>
      <c r="B26" s="323"/>
      <c r="C26" s="328" t="s">
        <v>0</v>
      </c>
      <c r="D26" s="327">
        <f t="shared" ref="D26:M26" si="1">SUM(D14:D25)</f>
        <v>126</v>
      </c>
      <c r="E26" s="327">
        <f t="shared" si="1"/>
        <v>46</v>
      </c>
      <c r="F26" s="327">
        <f t="shared" si="1"/>
        <v>58</v>
      </c>
      <c r="G26" s="327">
        <f t="shared" si="1"/>
        <v>47</v>
      </c>
      <c r="H26" s="327">
        <f t="shared" si="1"/>
        <v>70</v>
      </c>
      <c r="I26" s="327">
        <f t="shared" si="1"/>
        <v>86</v>
      </c>
      <c r="J26" s="327">
        <f t="shared" si="1"/>
        <v>121</v>
      </c>
      <c r="K26" s="327">
        <f t="shared" si="1"/>
        <v>493</v>
      </c>
      <c r="L26" s="327">
        <f t="shared" si="1"/>
        <v>61</v>
      </c>
      <c r="M26" s="326">
        <f t="shared" si="1"/>
        <v>554</v>
      </c>
      <c r="N26" s="323"/>
    </row>
    <row r="27" spans="1:21" ht="17.25" customHeight="1" x14ac:dyDescent="0.3">
      <c r="A27" s="323"/>
      <c r="B27" s="323"/>
      <c r="C27" s="34" t="s">
        <v>160</v>
      </c>
      <c r="D27" s="325"/>
      <c r="E27" s="325"/>
      <c r="F27" s="325"/>
      <c r="G27" s="325"/>
      <c r="H27" s="325"/>
      <c r="I27" s="323"/>
      <c r="J27" s="323"/>
      <c r="K27" s="323"/>
      <c r="L27" s="323"/>
      <c r="M27" s="323"/>
      <c r="N27" s="323"/>
    </row>
    <row r="28" spans="1:21" ht="15" x14ac:dyDescent="0.3">
      <c r="A28" s="323"/>
      <c r="B28" s="323"/>
      <c r="C28" s="324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</row>
    <row r="29" spans="1:21" ht="15" x14ac:dyDescent="0.3">
      <c r="A29" s="323"/>
      <c r="B29" s="323"/>
      <c r="C29" s="324"/>
      <c r="D29" s="323"/>
      <c r="E29" s="323"/>
      <c r="F29" s="323"/>
      <c r="G29" s="323"/>
      <c r="H29" s="323"/>
      <c r="I29" s="323"/>
      <c r="J29" s="323"/>
      <c r="K29" s="323"/>
      <c r="L29" s="323"/>
      <c r="M29" s="323"/>
      <c r="N29" s="323"/>
    </row>
    <row r="30" spans="1:21" ht="15" x14ac:dyDescent="0.3">
      <c r="A30" s="323"/>
      <c r="B30" s="323"/>
      <c r="C30" s="324"/>
      <c r="D30" s="323"/>
      <c r="E30" s="323"/>
      <c r="F30" s="323"/>
      <c r="G30" s="323"/>
      <c r="H30" s="323"/>
      <c r="I30" s="323"/>
      <c r="J30" s="323"/>
      <c r="K30" s="323"/>
      <c r="L30" s="323"/>
      <c r="M30" s="323"/>
      <c r="N30" s="323"/>
    </row>
    <row r="31" spans="1:21" ht="15" x14ac:dyDescent="0.3">
      <c r="A31" s="323"/>
      <c r="B31" s="323"/>
      <c r="C31" s="324"/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323"/>
    </row>
    <row r="32" spans="1:21" ht="15" x14ac:dyDescent="0.3">
      <c r="A32" s="323"/>
      <c r="B32" s="323"/>
      <c r="C32" s="324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</row>
    <row r="33" spans="1:14" ht="15" x14ac:dyDescent="0.3">
      <c r="A33" s="323"/>
      <c r="B33" s="323"/>
      <c r="C33" s="324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</row>
    <row r="34" spans="1:14" ht="15" x14ac:dyDescent="0.3">
      <c r="A34" s="323"/>
      <c r="B34" s="323"/>
      <c r="C34" s="324"/>
      <c r="D34" s="323"/>
      <c r="E34" s="323"/>
      <c r="F34" s="323"/>
      <c r="G34" s="323"/>
      <c r="H34" s="323"/>
      <c r="I34" s="323"/>
      <c r="J34" s="323"/>
      <c r="K34" s="323"/>
      <c r="L34" s="323"/>
      <c r="M34" s="323"/>
      <c r="N34" s="323"/>
    </row>
    <row r="35" spans="1:14" ht="15" x14ac:dyDescent="0.3">
      <c r="A35" s="323"/>
      <c r="B35" s="323"/>
      <c r="C35" s="324"/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</row>
    <row r="36" spans="1:14" ht="15" x14ac:dyDescent="0.3">
      <c r="A36" s="323"/>
      <c r="B36" s="323"/>
      <c r="C36" s="324"/>
      <c r="D36" s="323"/>
      <c r="E36" s="323"/>
      <c r="F36" s="323"/>
      <c r="G36" s="323"/>
      <c r="H36" s="323"/>
      <c r="I36" s="323"/>
      <c r="J36" s="323"/>
      <c r="K36" s="323"/>
      <c r="L36" s="323"/>
      <c r="M36" s="323"/>
      <c r="N36" s="323"/>
    </row>
    <row r="37" spans="1:14" ht="15" x14ac:dyDescent="0.3">
      <c r="A37" s="323"/>
      <c r="B37" s="323"/>
      <c r="C37" s="324"/>
      <c r="D37" s="323"/>
      <c r="E37" s="323"/>
      <c r="F37" s="323"/>
      <c r="G37" s="323"/>
      <c r="H37" s="323"/>
      <c r="I37" s="323"/>
      <c r="J37" s="323"/>
      <c r="K37" s="323"/>
      <c r="L37" s="323"/>
      <c r="M37" s="323"/>
      <c r="N37" s="323"/>
    </row>
    <row r="38" spans="1:14" ht="15" x14ac:dyDescent="0.3">
      <c r="A38" s="323"/>
      <c r="B38" s="323"/>
      <c r="C38" s="324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</row>
    <row r="39" spans="1:14" ht="15" x14ac:dyDescent="0.3">
      <c r="A39" s="323"/>
      <c r="B39" s="323"/>
      <c r="C39" s="324"/>
      <c r="D39" s="323"/>
      <c r="E39" s="323"/>
      <c r="F39" s="323"/>
      <c r="G39" s="323"/>
      <c r="H39" s="323"/>
      <c r="I39" s="323"/>
      <c r="J39" s="323"/>
      <c r="K39" s="323"/>
      <c r="L39" s="323"/>
      <c r="M39" s="323"/>
      <c r="N39" s="323"/>
    </row>
    <row r="40" spans="1:14" ht="15" x14ac:dyDescent="0.3">
      <c r="A40" s="323"/>
      <c r="B40" s="323"/>
      <c r="C40" s="324"/>
      <c r="D40" s="323"/>
      <c r="E40" s="323"/>
      <c r="F40" s="323"/>
      <c r="G40" s="323"/>
      <c r="H40" s="323"/>
      <c r="I40" s="323"/>
      <c r="J40" s="323"/>
      <c r="K40" s="323"/>
      <c r="L40" s="323"/>
      <c r="M40" s="323"/>
      <c r="N40" s="323"/>
    </row>
    <row r="41" spans="1:14" ht="15" x14ac:dyDescent="0.3">
      <c r="A41" s="323"/>
      <c r="B41" s="323"/>
      <c r="C41" s="324"/>
      <c r="D41" s="323"/>
      <c r="E41" s="323"/>
      <c r="F41" s="323"/>
      <c r="G41" s="323"/>
      <c r="H41" s="323"/>
      <c r="I41" s="323"/>
      <c r="J41" s="323"/>
      <c r="K41" s="323"/>
      <c r="L41" s="323"/>
      <c r="M41" s="323"/>
      <c r="N41" s="323"/>
    </row>
    <row r="42" spans="1:14" ht="15" x14ac:dyDescent="0.3">
      <c r="A42" s="323"/>
      <c r="B42" s="323"/>
      <c r="C42" s="324"/>
      <c r="D42" s="323"/>
      <c r="E42" s="323"/>
      <c r="F42" s="323"/>
      <c r="G42" s="323"/>
      <c r="H42" s="323"/>
      <c r="I42" s="323"/>
      <c r="J42" s="323"/>
      <c r="K42" s="323"/>
      <c r="L42" s="323"/>
      <c r="M42" s="323"/>
      <c r="N42" s="323"/>
    </row>
    <row r="43" spans="1:14" ht="15" x14ac:dyDescent="0.3">
      <c r="A43" s="323"/>
      <c r="B43" s="323"/>
      <c r="C43" s="324"/>
      <c r="D43" s="323"/>
      <c r="E43" s="323"/>
      <c r="F43" s="323"/>
      <c r="G43" s="323"/>
      <c r="H43" s="323"/>
      <c r="I43" s="323"/>
      <c r="J43" s="323"/>
      <c r="K43" s="323"/>
      <c r="L43" s="323"/>
      <c r="M43" s="323"/>
      <c r="N43" s="323"/>
    </row>
    <row r="44" spans="1:14" ht="15" x14ac:dyDescent="0.3">
      <c r="A44" s="323"/>
      <c r="B44" s="323"/>
      <c r="C44" s="324"/>
      <c r="D44" s="323"/>
      <c r="E44" s="323"/>
      <c r="F44" s="323"/>
      <c r="G44" s="323"/>
      <c r="H44" s="323"/>
      <c r="I44" s="323"/>
      <c r="J44" s="323"/>
      <c r="K44" s="323"/>
      <c r="L44" s="323"/>
      <c r="M44" s="323"/>
      <c r="N44" s="323"/>
    </row>
    <row r="45" spans="1:14" ht="15" x14ac:dyDescent="0.3">
      <c r="A45" s="323"/>
      <c r="B45" s="323"/>
      <c r="C45" s="324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</row>
    <row r="46" spans="1:14" ht="15" x14ac:dyDescent="0.3">
      <c r="A46" s="323"/>
      <c r="B46" s="323"/>
      <c r="C46" s="324"/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</row>
    <row r="47" spans="1:14" ht="15" x14ac:dyDescent="0.3">
      <c r="A47" s="323"/>
      <c r="B47" s="323"/>
      <c r="C47" s="324"/>
      <c r="D47" s="323"/>
      <c r="E47" s="323"/>
      <c r="F47" s="323"/>
      <c r="G47" s="323"/>
      <c r="H47" s="323"/>
      <c r="I47" s="323"/>
      <c r="J47" s="323"/>
      <c r="K47" s="323"/>
      <c r="L47" s="323"/>
      <c r="M47" s="323"/>
      <c r="N47" s="323"/>
    </row>
    <row r="48" spans="1:14" ht="15" x14ac:dyDescent="0.3">
      <c r="A48" s="323"/>
      <c r="B48" s="323"/>
      <c r="C48" s="324"/>
      <c r="D48" s="323"/>
      <c r="E48" s="323"/>
      <c r="F48" s="323"/>
      <c r="G48" s="323"/>
      <c r="H48" s="323"/>
      <c r="I48" s="323"/>
      <c r="J48" s="323"/>
      <c r="K48" s="323"/>
      <c r="L48" s="323"/>
      <c r="M48" s="323"/>
      <c r="N48" s="323"/>
    </row>
    <row r="49" spans="1:14" ht="15" x14ac:dyDescent="0.3">
      <c r="A49" s="323"/>
      <c r="B49" s="323"/>
      <c r="C49" s="324"/>
      <c r="D49" s="323"/>
      <c r="E49" s="323"/>
      <c r="F49" s="323"/>
      <c r="G49" s="323"/>
      <c r="H49" s="323"/>
      <c r="I49" s="323"/>
      <c r="J49" s="323"/>
      <c r="K49" s="323"/>
      <c r="L49" s="323"/>
      <c r="M49" s="323"/>
      <c r="N49" s="323"/>
    </row>
    <row r="50" spans="1:14" ht="15" x14ac:dyDescent="0.3">
      <c r="A50" s="323"/>
      <c r="B50" s="323"/>
      <c r="C50" s="324"/>
      <c r="D50" s="323"/>
      <c r="E50" s="323"/>
      <c r="F50" s="323"/>
      <c r="G50" s="323"/>
      <c r="H50" s="323"/>
      <c r="I50" s="323"/>
      <c r="J50" s="323"/>
      <c r="K50" s="323"/>
      <c r="L50" s="323"/>
      <c r="M50" s="323"/>
      <c r="N50" s="323"/>
    </row>
    <row r="51" spans="1:14" ht="15" x14ac:dyDescent="0.3">
      <c r="A51" s="323"/>
      <c r="B51" s="323"/>
      <c r="C51" s="324"/>
      <c r="D51" s="323"/>
      <c r="E51" s="323"/>
      <c r="F51" s="323"/>
      <c r="G51" s="323"/>
      <c r="H51" s="323"/>
      <c r="I51" s="323"/>
      <c r="J51" s="323"/>
      <c r="K51" s="323"/>
      <c r="L51" s="323"/>
      <c r="M51" s="323"/>
      <c r="N51" s="323"/>
    </row>
    <row r="52" spans="1:14" ht="15" x14ac:dyDescent="0.3">
      <c r="A52" s="323"/>
      <c r="B52" s="323"/>
      <c r="C52" s="324"/>
      <c r="D52" s="323"/>
      <c r="E52" s="323"/>
      <c r="F52" s="323"/>
      <c r="G52" s="323"/>
      <c r="H52" s="323"/>
      <c r="I52" s="323"/>
      <c r="J52" s="323"/>
      <c r="K52" s="323"/>
      <c r="L52" s="323"/>
      <c r="M52" s="323"/>
      <c r="N52" s="323"/>
    </row>
    <row r="53" spans="1:14" ht="15" x14ac:dyDescent="0.3">
      <c r="A53" s="323"/>
      <c r="B53" s="323"/>
      <c r="C53" s="324"/>
      <c r="D53" s="323"/>
      <c r="E53" s="323"/>
      <c r="F53" s="323"/>
      <c r="G53" s="323"/>
      <c r="H53" s="323"/>
      <c r="I53" s="323"/>
      <c r="J53" s="323"/>
      <c r="K53" s="323"/>
      <c r="L53" s="323"/>
      <c r="M53" s="323"/>
      <c r="N53" s="323"/>
    </row>
    <row r="54" spans="1:14" ht="15" x14ac:dyDescent="0.3">
      <c r="A54" s="323"/>
      <c r="B54" s="323"/>
      <c r="C54" s="324"/>
      <c r="D54" s="323"/>
      <c r="E54" s="323"/>
      <c r="F54" s="323"/>
      <c r="G54" s="323"/>
      <c r="H54" s="323"/>
      <c r="I54" s="323"/>
      <c r="J54" s="323"/>
      <c r="K54" s="323"/>
      <c r="L54" s="323"/>
      <c r="M54" s="323"/>
      <c r="N54" s="323"/>
    </row>
    <row r="55" spans="1:14" ht="15" x14ac:dyDescent="0.3">
      <c r="A55" s="323"/>
      <c r="B55" s="323"/>
      <c r="C55" s="324"/>
      <c r="D55" s="323"/>
      <c r="E55" s="323"/>
      <c r="F55" s="323"/>
      <c r="G55" s="323"/>
      <c r="H55" s="323"/>
      <c r="I55" s="323"/>
      <c r="J55" s="323"/>
      <c r="K55" s="323"/>
      <c r="L55" s="323"/>
      <c r="M55" s="323"/>
      <c r="N55" s="323"/>
    </row>
    <row r="56" spans="1:14" ht="15" x14ac:dyDescent="0.3">
      <c r="A56" s="323"/>
      <c r="B56" s="323"/>
      <c r="C56" s="324"/>
      <c r="D56" s="323"/>
      <c r="E56" s="323"/>
      <c r="F56" s="323"/>
      <c r="G56" s="323"/>
      <c r="H56" s="323"/>
      <c r="I56" s="323"/>
      <c r="J56" s="323"/>
      <c r="K56" s="323"/>
      <c r="L56" s="323"/>
      <c r="M56" s="323"/>
      <c r="N56" s="323"/>
    </row>
    <row r="57" spans="1:14" ht="15" x14ac:dyDescent="0.3">
      <c r="A57" s="323"/>
      <c r="B57" s="323"/>
      <c r="C57" s="324"/>
      <c r="D57" s="323"/>
      <c r="E57" s="323"/>
      <c r="F57" s="323"/>
      <c r="G57" s="323"/>
      <c r="H57" s="323"/>
      <c r="I57" s="323"/>
      <c r="J57" s="323"/>
      <c r="K57" s="323"/>
      <c r="L57" s="323"/>
      <c r="M57" s="323"/>
      <c r="N57" s="323"/>
    </row>
    <row r="58" spans="1:14" ht="15" x14ac:dyDescent="0.3">
      <c r="A58" s="323"/>
      <c r="B58" s="323"/>
      <c r="C58" s="324"/>
      <c r="D58" s="323"/>
      <c r="E58" s="323"/>
      <c r="F58" s="323"/>
      <c r="G58" s="323"/>
      <c r="H58" s="323"/>
      <c r="I58" s="323"/>
      <c r="J58" s="323"/>
      <c r="K58" s="323"/>
      <c r="L58" s="323"/>
      <c r="M58" s="323"/>
      <c r="N58" s="323"/>
    </row>
    <row r="59" spans="1:14" ht="15" x14ac:dyDescent="0.3">
      <c r="A59" s="323"/>
      <c r="B59" s="323"/>
      <c r="C59" s="324"/>
      <c r="D59" s="323"/>
      <c r="E59" s="323"/>
      <c r="F59" s="323"/>
      <c r="G59" s="323"/>
      <c r="H59" s="323"/>
      <c r="I59" s="323"/>
      <c r="J59" s="323"/>
      <c r="K59" s="323"/>
      <c r="L59" s="323"/>
      <c r="M59" s="323"/>
      <c r="N59" s="323"/>
    </row>
    <row r="60" spans="1:14" ht="15" x14ac:dyDescent="0.3">
      <c r="A60" s="323"/>
      <c r="B60" s="323"/>
      <c r="C60" s="324"/>
      <c r="D60" s="323"/>
      <c r="E60" s="323"/>
      <c r="F60" s="323"/>
      <c r="G60" s="323"/>
      <c r="H60" s="323"/>
      <c r="I60" s="323"/>
      <c r="J60" s="323"/>
      <c r="K60" s="323"/>
      <c r="L60" s="323"/>
      <c r="M60" s="323"/>
      <c r="N60" s="323"/>
    </row>
    <row r="61" spans="1:14" ht="15" x14ac:dyDescent="0.3">
      <c r="A61" s="323"/>
      <c r="B61" s="323"/>
      <c r="C61" s="324"/>
      <c r="D61" s="323"/>
      <c r="E61" s="323"/>
      <c r="F61" s="323"/>
      <c r="G61" s="323"/>
      <c r="H61" s="323"/>
      <c r="I61" s="323"/>
      <c r="J61" s="323"/>
      <c r="K61" s="323"/>
      <c r="L61" s="323"/>
      <c r="M61" s="323"/>
      <c r="N61" s="323"/>
    </row>
    <row r="62" spans="1:14" ht="15" x14ac:dyDescent="0.3">
      <c r="A62" s="323"/>
      <c r="B62" s="323"/>
      <c r="C62" s="324"/>
      <c r="D62" s="323"/>
      <c r="E62" s="323"/>
      <c r="F62" s="323"/>
      <c r="G62" s="323"/>
      <c r="H62" s="323"/>
      <c r="I62" s="323"/>
      <c r="J62" s="323"/>
      <c r="K62" s="323"/>
      <c r="L62" s="323"/>
      <c r="M62" s="323"/>
      <c r="N62" s="323"/>
    </row>
    <row r="63" spans="1:14" ht="15" x14ac:dyDescent="0.3">
      <c r="A63" s="323"/>
      <c r="B63" s="323"/>
      <c r="C63" s="324"/>
      <c r="D63" s="323"/>
      <c r="E63" s="323"/>
      <c r="F63" s="323"/>
      <c r="G63" s="323"/>
      <c r="H63" s="323"/>
      <c r="I63" s="323"/>
      <c r="J63" s="323"/>
      <c r="K63" s="323"/>
      <c r="L63" s="323"/>
      <c r="M63" s="323"/>
      <c r="N63" s="323"/>
    </row>
    <row r="64" spans="1:14" ht="15" x14ac:dyDescent="0.3">
      <c r="A64" s="323"/>
      <c r="B64" s="323"/>
      <c r="C64" s="324"/>
      <c r="D64" s="323"/>
      <c r="E64" s="323"/>
      <c r="F64" s="323"/>
      <c r="G64" s="323"/>
      <c r="H64" s="323"/>
      <c r="I64" s="323"/>
      <c r="J64" s="323"/>
      <c r="K64" s="323"/>
      <c r="L64" s="323"/>
      <c r="M64" s="323"/>
      <c r="N64" s="323"/>
    </row>
    <row r="65" spans="1:14" ht="15" x14ac:dyDescent="0.3">
      <c r="A65" s="323"/>
      <c r="B65" s="323"/>
      <c r="C65" s="324"/>
      <c r="D65" s="323"/>
      <c r="E65" s="323"/>
      <c r="F65" s="323"/>
      <c r="G65" s="323"/>
      <c r="H65" s="323"/>
      <c r="I65" s="323"/>
      <c r="J65" s="323"/>
      <c r="K65" s="323"/>
      <c r="L65" s="323"/>
      <c r="M65" s="323"/>
      <c r="N65" s="323"/>
    </row>
    <row r="66" spans="1:14" ht="15" x14ac:dyDescent="0.3">
      <c r="A66" s="323"/>
      <c r="B66" s="323"/>
      <c r="C66" s="324"/>
      <c r="D66" s="323"/>
      <c r="E66" s="323"/>
      <c r="F66" s="323"/>
      <c r="G66" s="323"/>
      <c r="H66" s="323"/>
      <c r="I66" s="323"/>
      <c r="J66" s="323"/>
      <c r="K66" s="323"/>
      <c r="L66" s="323"/>
      <c r="M66" s="323"/>
      <c r="N66" s="323"/>
    </row>
    <row r="67" spans="1:14" ht="15" x14ac:dyDescent="0.3">
      <c r="A67" s="323"/>
      <c r="B67" s="323"/>
      <c r="C67" s="324"/>
      <c r="D67" s="323"/>
      <c r="E67" s="323"/>
      <c r="F67" s="323"/>
      <c r="G67" s="323"/>
      <c r="H67" s="323"/>
      <c r="I67" s="323"/>
      <c r="J67" s="323"/>
      <c r="K67" s="323"/>
      <c r="L67" s="323"/>
      <c r="M67" s="323"/>
      <c r="N67" s="323"/>
    </row>
    <row r="68" spans="1:14" ht="15" x14ac:dyDescent="0.3">
      <c r="A68" s="323"/>
      <c r="B68" s="323"/>
      <c r="C68" s="324"/>
      <c r="D68" s="323"/>
      <c r="E68" s="323"/>
      <c r="F68" s="323"/>
      <c r="G68" s="323"/>
      <c r="H68" s="323"/>
      <c r="I68" s="323"/>
      <c r="J68" s="323"/>
      <c r="K68" s="323"/>
      <c r="L68" s="323"/>
      <c r="M68" s="323"/>
      <c r="N68" s="323"/>
    </row>
    <row r="69" spans="1:14" ht="15" x14ac:dyDescent="0.3">
      <c r="A69" s="323"/>
      <c r="B69" s="323"/>
      <c r="C69" s="324"/>
      <c r="D69" s="323"/>
      <c r="E69" s="323"/>
      <c r="F69" s="323"/>
      <c r="G69" s="323"/>
      <c r="H69" s="323"/>
      <c r="I69" s="323"/>
      <c r="J69" s="323"/>
      <c r="K69" s="323"/>
      <c r="L69" s="323"/>
      <c r="M69" s="323"/>
      <c r="N69" s="323"/>
    </row>
    <row r="70" spans="1:14" ht="15" x14ac:dyDescent="0.3">
      <c r="A70" s="323"/>
      <c r="B70" s="323"/>
      <c r="C70" s="324"/>
      <c r="D70" s="323"/>
      <c r="E70" s="323"/>
      <c r="F70" s="323"/>
      <c r="G70" s="323"/>
      <c r="H70" s="323"/>
      <c r="I70" s="323"/>
      <c r="J70" s="323"/>
      <c r="K70" s="323"/>
      <c r="L70" s="323"/>
      <c r="M70" s="323"/>
      <c r="N70" s="323"/>
    </row>
    <row r="71" spans="1:14" ht="15" x14ac:dyDescent="0.3">
      <c r="A71" s="323"/>
      <c r="B71" s="323"/>
      <c r="C71" s="324"/>
      <c r="D71" s="323"/>
      <c r="E71" s="323"/>
      <c r="F71" s="323"/>
      <c r="G71" s="323"/>
      <c r="H71" s="323"/>
      <c r="I71" s="323"/>
      <c r="J71" s="323"/>
      <c r="K71" s="323"/>
      <c r="L71" s="323"/>
      <c r="M71" s="323"/>
      <c r="N71" s="323"/>
    </row>
  </sheetData>
  <mergeCells count="13">
    <mergeCell ref="J12:J13"/>
    <mergeCell ref="A5:N5"/>
    <mergeCell ref="A6:N6"/>
    <mergeCell ref="A11:M11"/>
    <mergeCell ref="M12:M13"/>
    <mergeCell ref="C12:C13"/>
    <mergeCell ref="D12:D13"/>
    <mergeCell ref="K12:L12"/>
    <mergeCell ref="E12:E13"/>
    <mergeCell ref="F12:F13"/>
    <mergeCell ref="G12:G13"/>
    <mergeCell ref="H12:H13"/>
    <mergeCell ref="I12:I13"/>
  </mergeCells>
  <pageMargins left="0.19685039370078741" right="0.19685039370078741" top="0.19685039370078741" bottom="0.19685039370078741" header="0.39370078740157483" footer="0.39370078740157483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5:M117"/>
  <sheetViews>
    <sheetView topLeftCell="C8" zoomScale="90" zoomScaleNormal="90" workbookViewId="0">
      <selection activeCell="L29" sqref="L29"/>
    </sheetView>
  </sheetViews>
  <sheetFormatPr baseColWidth="10" defaultColWidth="11.42578125" defaultRowHeight="12.75" x14ac:dyDescent="0.2"/>
  <cols>
    <col min="1" max="1" width="1.7109375" style="7" hidden="1" customWidth="1"/>
    <col min="2" max="2" width="1.85546875" style="7" hidden="1" customWidth="1"/>
    <col min="3" max="3" width="4.7109375" style="7" customWidth="1"/>
    <col min="4" max="4" width="11.85546875" style="7" customWidth="1"/>
    <col min="5" max="5" width="15.5703125" style="7" bestFit="1" customWidth="1"/>
    <col min="6" max="6" width="16.5703125" style="7" bestFit="1" customWidth="1"/>
    <col min="7" max="7" width="12.85546875" style="7" bestFit="1" customWidth="1"/>
    <col min="8" max="8" width="11.42578125" style="7" customWidth="1"/>
    <col min="9" max="9" width="10" style="7" customWidth="1"/>
    <col min="10" max="10" width="14.140625" style="7" customWidth="1"/>
    <col min="11" max="11" width="4" style="7" customWidth="1"/>
    <col min="12" max="16384" width="11.42578125" style="7"/>
  </cols>
  <sheetData>
    <row r="5" spans="1:12" s="180" customFormat="1" ht="18.95" customHeight="1" x14ac:dyDescent="0.45">
      <c r="A5" s="379" t="str">
        <f>Descripcion!A1</f>
        <v>REPÚBLICA DOMINICANA</v>
      </c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174"/>
    </row>
    <row r="6" spans="1:12" s="180" customFormat="1" ht="18.95" customHeight="1" x14ac:dyDescent="0.45">
      <c r="A6" s="379" t="s">
        <v>183</v>
      </c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174"/>
    </row>
    <row r="7" spans="1:12" s="180" customFormat="1" ht="18.95" customHeight="1" x14ac:dyDescent="0.45">
      <c r="A7" s="168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74"/>
    </row>
    <row r="8" spans="1:12" ht="12.75" customHeight="1" x14ac:dyDescent="0.4">
      <c r="A8" s="33"/>
      <c r="B8" s="33"/>
      <c r="C8" s="33"/>
      <c r="D8" s="33"/>
      <c r="E8" s="35"/>
      <c r="F8" s="35"/>
      <c r="G8" s="35"/>
      <c r="H8" s="35"/>
      <c r="I8" s="35"/>
      <c r="J8" s="33"/>
      <c r="K8" s="33"/>
      <c r="L8" s="33"/>
    </row>
    <row r="9" spans="1:12" ht="18.75" customHeight="1" x14ac:dyDescent="0.35">
      <c r="A9" s="423"/>
      <c r="B9" s="423"/>
      <c r="C9" s="423"/>
      <c r="D9" s="423"/>
      <c r="E9" s="423"/>
      <c r="F9" s="423"/>
      <c r="G9" s="423"/>
      <c r="H9" s="423"/>
      <c r="I9" s="423"/>
      <c r="J9" s="423"/>
      <c r="K9" s="423"/>
      <c r="L9" s="33"/>
    </row>
    <row r="10" spans="1:12" ht="18.75" customHeight="1" thickBot="1" x14ac:dyDescent="0.4">
      <c r="A10" s="33"/>
      <c r="B10" s="161"/>
      <c r="C10" s="161"/>
      <c r="D10" s="422" t="s">
        <v>85</v>
      </c>
      <c r="E10" s="422"/>
      <c r="F10" s="422"/>
      <c r="G10" s="422"/>
      <c r="H10" s="422"/>
      <c r="I10" s="422"/>
      <c r="J10" s="422"/>
      <c r="K10" s="161"/>
      <c r="L10" s="33"/>
    </row>
    <row r="11" spans="1:12" ht="18.75" customHeight="1" x14ac:dyDescent="0.3">
      <c r="A11" s="33"/>
      <c r="B11" s="33"/>
      <c r="C11" s="33"/>
      <c r="D11" s="426" t="s">
        <v>84</v>
      </c>
      <c r="E11" s="428" t="s">
        <v>36</v>
      </c>
      <c r="F11" s="428" t="s">
        <v>37</v>
      </c>
      <c r="G11" s="428" t="s">
        <v>38</v>
      </c>
      <c r="H11" s="420" t="s">
        <v>62</v>
      </c>
      <c r="I11" s="421"/>
      <c r="J11" s="424" t="s">
        <v>32</v>
      </c>
      <c r="K11" s="33"/>
      <c r="L11" s="33"/>
    </row>
    <row r="12" spans="1:12" ht="18.75" customHeight="1" x14ac:dyDescent="0.3">
      <c r="A12" s="33"/>
      <c r="B12" s="33"/>
      <c r="C12" s="33"/>
      <c r="D12" s="427"/>
      <c r="E12" s="429"/>
      <c r="F12" s="429"/>
      <c r="G12" s="429"/>
      <c r="H12" s="160" t="s">
        <v>59</v>
      </c>
      <c r="I12" s="159" t="s">
        <v>58</v>
      </c>
      <c r="J12" s="425"/>
      <c r="K12" s="33"/>
      <c r="L12" s="33"/>
    </row>
    <row r="13" spans="1:12" ht="20.100000000000001" customHeight="1" x14ac:dyDescent="0.35">
      <c r="A13" s="33"/>
      <c r="B13" s="33"/>
      <c r="C13" s="33"/>
      <c r="D13" s="154" t="s">
        <v>39</v>
      </c>
      <c r="E13" s="158">
        <v>54</v>
      </c>
      <c r="F13" s="158">
        <v>60</v>
      </c>
      <c r="G13" s="158">
        <v>3</v>
      </c>
      <c r="H13" s="157">
        <v>104</v>
      </c>
      <c r="I13" s="157">
        <v>13</v>
      </c>
      <c r="J13" s="151">
        <f>SUM(E13:G13)</f>
        <v>117</v>
      </c>
      <c r="K13" s="33"/>
      <c r="L13" s="33"/>
    </row>
    <row r="14" spans="1:12" ht="20.100000000000001" customHeight="1" x14ac:dyDescent="0.35">
      <c r="A14" s="33"/>
      <c r="B14" s="33"/>
      <c r="C14" s="33"/>
      <c r="D14" s="154" t="s">
        <v>40</v>
      </c>
      <c r="E14" s="158">
        <v>37</v>
      </c>
      <c r="F14" s="158">
        <v>55</v>
      </c>
      <c r="G14" s="158">
        <v>0</v>
      </c>
      <c r="H14" s="157">
        <v>84</v>
      </c>
      <c r="I14" s="157">
        <v>8</v>
      </c>
      <c r="J14" s="151">
        <f t="shared" ref="J14:J15" si="0">SUM(E14:G14)</f>
        <v>92</v>
      </c>
      <c r="K14" s="33"/>
      <c r="L14" s="33"/>
    </row>
    <row r="15" spans="1:12" ht="19.5" customHeight="1" x14ac:dyDescent="0.35">
      <c r="A15" s="33"/>
      <c r="B15" s="33"/>
      <c r="C15" s="33"/>
      <c r="D15" s="154" t="s">
        <v>41</v>
      </c>
      <c r="E15" s="158">
        <v>38</v>
      </c>
      <c r="F15" s="158">
        <v>86</v>
      </c>
      <c r="G15" s="158">
        <v>2</v>
      </c>
      <c r="H15" s="157">
        <v>101</v>
      </c>
      <c r="I15" s="157">
        <v>25</v>
      </c>
      <c r="J15" s="151">
        <f t="shared" si="0"/>
        <v>126</v>
      </c>
      <c r="K15" s="33"/>
      <c r="L15" s="33"/>
    </row>
    <row r="16" spans="1:12" ht="20.100000000000001" customHeight="1" x14ac:dyDescent="0.35">
      <c r="A16" s="33"/>
      <c r="B16" s="33"/>
      <c r="C16" s="33"/>
      <c r="D16" s="154" t="s">
        <v>42</v>
      </c>
      <c r="E16" s="158">
        <v>15</v>
      </c>
      <c r="F16" s="158">
        <v>77</v>
      </c>
      <c r="G16" s="158">
        <v>2</v>
      </c>
      <c r="H16" s="157">
        <v>84</v>
      </c>
      <c r="I16" s="157">
        <v>10</v>
      </c>
      <c r="J16" s="151">
        <f>SUM(E16:G16)</f>
        <v>94</v>
      </c>
      <c r="K16" s="33"/>
      <c r="L16" s="33"/>
    </row>
    <row r="17" spans="1:12" ht="20.100000000000001" customHeight="1" x14ac:dyDescent="0.35">
      <c r="A17" s="33"/>
      <c r="B17" s="33"/>
      <c r="C17" s="33"/>
      <c r="D17" s="154" t="s">
        <v>43</v>
      </c>
      <c r="E17" s="158">
        <v>41</v>
      </c>
      <c r="F17" s="158">
        <v>83</v>
      </c>
      <c r="G17" s="158">
        <v>1</v>
      </c>
      <c r="H17" s="157">
        <v>120</v>
      </c>
      <c r="I17" s="157">
        <v>5</v>
      </c>
      <c r="J17" s="151">
        <f>SUM(E17:G17)</f>
        <v>125</v>
      </c>
      <c r="K17" s="33"/>
      <c r="L17" s="33"/>
    </row>
    <row r="18" spans="1:12" ht="20.100000000000001" hidden="1" customHeight="1" x14ac:dyDescent="0.35">
      <c r="A18" s="33"/>
      <c r="B18" s="33"/>
      <c r="C18" s="33"/>
      <c r="D18" s="154" t="s">
        <v>44</v>
      </c>
      <c r="E18" s="158"/>
      <c r="F18" s="158"/>
      <c r="G18" s="158"/>
      <c r="H18" s="157"/>
      <c r="I18" s="157"/>
      <c r="J18" s="151">
        <f t="shared" ref="J18:J24" si="1">SUM(E18:I18)</f>
        <v>0</v>
      </c>
      <c r="K18" s="33"/>
      <c r="L18" s="33"/>
    </row>
    <row r="19" spans="1:12" ht="20.100000000000001" hidden="1" customHeight="1" x14ac:dyDescent="0.35">
      <c r="A19" s="33"/>
      <c r="B19" s="33"/>
      <c r="C19" s="33"/>
      <c r="D19" s="154" t="s">
        <v>45</v>
      </c>
      <c r="E19" s="158"/>
      <c r="F19" s="158"/>
      <c r="G19" s="158"/>
      <c r="H19" s="157"/>
      <c r="I19" s="157"/>
      <c r="J19" s="151">
        <f t="shared" si="1"/>
        <v>0</v>
      </c>
      <c r="K19" s="33"/>
      <c r="L19" s="33"/>
    </row>
    <row r="20" spans="1:12" ht="20.100000000000001" hidden="1" customHeight="1" x14ac:dyDescent="0.35">
      <c r="A20" s="33"/>
      <c r="B20" s="33"/>
      <c r="C20" s="33"/>
      <c r="D20" s="154" t="s">
        <v>46</v>
      </c>
      <c r="E20" s="158"/>
      <c r="F20" s="158"/>
      <c r="G20" s="158"/>
      <c r="H20" s="157"/>
      <c r="I20" s="157"/>
      <c r="J20" s="151">
        <f t="shared" si="1"/>
        <v>0</v>
      </c>
      <c r="K20" s="33"/>
      <c r="L20" s="33"/>
    </row>
    <row r="21" spans="1:12" ht="20.100000000000001" hidden="1" customHeight="1" x14ac:dyDescent="0.35">
      <c r="A21" s="33"/>
      <c r="B21" s="33"/>
      <c r="C21" s="33"/>
      <c r="D21" s="154" t="s">
        <v>47</v>
      </c>
      <c r="E21" s="158"/>
      <c r="F21" s="158"/>
      <c r="G21" s="158"/>
      <c r="H21" s="157"/>
      <c r="I21" s="157"/>
      <c r="J21" s="151">
        <f t="shared" si="1"/>
        <v>0</v>
      </c>
      <c r="K21" s="33"/>
      <c r="L21" s="33"/>
    </row>
    <row r="22" spans="1:12" ht="20.100000000000001" hidden="1" customHeight="1" x14ac:dyDescent="0.35">
      <c r="A22" s="33"/>
      <c r="B22" s="33"/>
      <c r="C22" s="33"/>
      <c r="D22" s="154" t="s">
        <v>48</v>
      </c>
      <c r="E22" s="158"/>
      <c r="F22" s="158"/>
      <c r="G22" s="158"/>
      <c r="H22" s="157"/>
      <c r="I22" s="157"/>
      <c r="J22" s="151">
        <f t="shared" si="1"/>
        <v>0</v>
      </c>
      <c r="K22" s="33"/>
      <c r="L22" s="33"/>
    </row>
    <row r="23" spans="1:12" ht="20.100000000000001" hidden="1" customHeight="1" x14ac:dyDescent="0.35">
      <c r="A23" s="33"/>
      <c r="B23" s="33"/>
      <c r="C23" s="33"/>
      <c r="D23" s="154" t="s">
        <v>49</v>
      </c>
      <c r="E23" s="156"/>
      <c r="F23" s="156"/>
      <c r="G23" s="156"/>
      <c r="H23" s="155"/>
      <c r="I23" s="155"/>
      <c r="J23" s="151">
        <f t="shared" si="1"/>
        <v>0</v>
      </c>
      <c r="K23" s="33"/>
      <c r="L23" s="33"/>
    </row>
    <row r="24" spans="1:12" ht="20.100000000000001" hidden="1" customHeight="1" x14ac:dyDescent="0.35">
      <c r="A24" s="33"/>
      <c r="B24" s="33"/>
      <c r="C24" s="33"/>
      <c r="D24" s="154" t="s">
        <v>50</v>
      </c>
      <c r="E24" s="153"/>
      <c r="F24" s="153"/>
      <c r="G24" s="153"/>
      <c r="H24" s="152"/>
      <c r="I24" s="152"/>
      <c r="J24" s="151">
        <f t="shared" si="1"/>
        <v>0</v>
      </c>
      <c r="K24" s="33"/>
      <c r="L24" s="33"/>
    </row>
    <row r="25" spans="1:12" ht="20.100000000000001" customHeight="1" thickBot="1" x14ac:dyDescent="0.35">
      <c r="A25" s="33"/>
      <c r="B25" s="33"/>
      <c r="C25" s="33"/>
      <c r="D25" s="150" t="s">
        <v>0</v>
      </c>
      <c r="E25" s="149">
        <f t="shared" ref="E25:I25" si="2">SUM(E13:E24)</f>
        <v>185</v>
      </c>
      <c r="F25" s="149">
        <f t="shared" si="2"/>
        <v>361</v>
      </c>
      <c r="G25" s="149">
        <f>SUM(G13:G24)</f>
        <v>8</v>
      </c>
      <c r="H25" s="149">
        <f t="shared" si="2"/>
        <v>493</v>
      </c>
      <c r="I25" s="149">
        <f t="shared" si="2"/>
        <v>61</v>
      </c>
      <c r="J25" s="148">
        <f>SUM(J13:J24)</f>
        <v>554</v>
      </c>
      <c r="K25" s="33"/>
      <c r="L25" s="33"/>
    </row>
    <row r="26" spans="1:12" ht="17.25" customHeight="1" x14ac:dyDescent="0.3">
      <c r="A26" s="33"/>
      <c r="B26" s="33"/>
      <c r="C26" s="33"/>
      <c r="D26" s="34" t="s">
        <v>160</v>
      </c>
      <c r="E26" s="147"/>
      <c r="F26" s="147"/>
      <c r="G26" s="147"/>
      <c r="H26" s="147"/>
      <c r="I26" s="147"/>
      <c r="J26" s="33"/>
      <c r="K26" s="33"/>
      <c r="L26" s="33"/>
    </row>
    <row r="27" spans="1:12" ht="15" x14ac:dyDescent="0.3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spans="1:12" ht="15" x14ac:dyDescent="0.3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</row>
    <row r="29" spans="1:12" ht="15" x14ac:dyDescent="0.3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</row>
    <row r="30" spans="1:12" ht="15" x14ac:dyDescent="0.3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</row>
    <row r="31" spans="1:12" ht="15" x14ac:dyDescent="0.3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</row>
    <row r="32" spans="1:12" ht="15" x14ac:dyDescent="0.3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</row>
    <row r="33" spans="1:13" ht="15" x14ac:dyDescent="0.3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146"/>
    </row>
    <row r="34" spans="1:13" ht="15" x14ac:dyDescent="0.3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146"/>
    </row>
    <row r="35" spans="1:13" ht="15" x14ac:dyDescent="0.3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146"/>
    </row>
    <row r="36" spans="1:13" ht="15" x14ac:dyDescent="0.3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146"/>
    </row>
    <row r="37" spans="1:13" ht="15" x14ac:dyDescent="0.3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146"/>
    </row>
    <row r="38" spans="1:13" ht="15" x14ac:dyDescent="0.3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146"/>
    </row>
    <row r="39" spans="1:13" ht="15" x14ac:dyDescent="0.3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146"/>
    </row>
    <row r="40" spans="1:13" ht="15" x14ac:dyDescent="0.3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146"/>
    </row>
    <row r="41" spans="1:13" ht="15" x14ac:dyDescent="0.3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</row>
    <row r="42" spans="1:13" ht="15" x14ac:dyDescent="0.3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</row>
    <row r="43" spans="1:13" ht="15" x14ac:dyDescent="0.3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</row>
    <row r="44" spans="1:13" ht="15" x14ac:dyDescent="0.3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</row>
    <row r="45" spans="1:13" ht="15" x14ac:dyDescent="0.3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</row>
    <row r="46" spans="1:13" ht="15" x14ac:dyDescent="0.3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</row>
    <row r="47" spans="1:13" ht="15" x14ac:dyDescent="0.3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</row>
    <row r="48" spans="1:13" ht="15" x14ac:dyDescent="0.3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49" spans="1:12" ht="15" x14ac:dyDescent="0.3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</row>
    <row r="50" spans="1:12" ht="15" x14ac:dyDescent="0.3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</row>
    <row r="51" spans="1:12" ht="15" x14ac:dyDescent="0.3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</row>
    <row r="52" spans="1:12" ht="15" x14ac:dyDescent="0.3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</row>
    <row r="53" spans="1:12" ht="15" x14ac:dyDescent="0.3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</row>
    <row r="54" spans="1:12" ht="15" x14ac:dyDescent="0.3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</row>
    <row r="55" spans="1:12" ht="15" x14ac:dyDescent="0.3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</row>
    <row r="56" spans="1:12" ht="15" x14ac:dyDescent="0.3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</row>
    <row r="57" spans="1:12" ht="15" x14ac:dyDescent="0.3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</row>
    <row r="58" spans="1:12" ht="15" x14ac:dyDescent="0.3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</row>
    <row r="59" spans="1:12" ht="15" x14ac:dyDescent="0.3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</row>
    <row r="60" spans="1:12" ht="15" x14ac:dyDescent="0.3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</row>
    <row r="61" spans="1:12" ht="15" x14ac:dyDescent="0.3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</row>
    <row r="62" spans="1:12" ht="15" x14ac:dyDescent="0.3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</row>
    <row r="63" spans="1:12" ht="15" x14ac:dyDescent="0.3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</row>
    <row r="64" spans="1:12" ht="15" x14ac:dyDescent="0.3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</row>
    <row r="65" spans="1:12" ht="15" x14ac:dyDescent="0.3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1:12" ht="15" x14ac:dyDescent="0.3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</row>
    <row r="67" spans="1:12" ht="15" x14ac:dyDescent="0.3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</row>
    <row r="68" spans="1:12" ht="15" x14ac:dyDescent="0.3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</row>
    <row r="69" spans="1:12" ht="15" x14ac:dyDescent="0.3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</row>
    <row r="70" spans="1:12" ht="15" x14ac:dyDescent="0.3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</row>
    <row r="71" spans="1:12" ht="15" x14ac:dyDescent="0.3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</row>
    <row r="72" spans="1:12" ht="15" x14ac:dyDescent="0.3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</row>
    <row r="73" spans="1:12" ht="15" x14ac:dyDescent="0.3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</row>
    <row r="74" spans="1:12" ht="15" x14ac:dyDescent="0.3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</row>
    <row r="75" spans="1:12" ht="15" x14ac:dyDescent="0.3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</row>
    <row r="76" spans="1:12" ht="15" x14ac:dyDescent="0.3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</row>
    <row r="77" spans="1:12" ht="15" x14ac:dyDescent="0.3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</row>
    <row r="78" spans="1:12" ht="15" x14ac:dyDescent="0.3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</row>
    <row r="79" spans="1:12" ht="15" x14ac:dyDescent="0.3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</row>
    <row r="80" spans="1:12" ht="15" x14ac:dyDescent="0.3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</row>
    <row r="81" spans="1:12" ht="15" x14ac:dyDescent="0.3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</row>
    <row r="82" spans="1:12" ht="15" x14ac:dyDescent="0.3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</row>
    <row r="83" spans="1:12" ht="15" x14ac:dyDescent="0.3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</row>
    <row r="84" spans="1:12" ht="15" x14ac:dyDescent="0.3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</row>
    <row r="85" spans="1:12" ht="15" x14ac:dyDescent="0.3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</row>
    <row r="86" spans="1:12" ht="15" x14ac:dyDescent="0.3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</row>
    <row r="87" spans="1:12" ht="15" x14ac:dyDescent="0.3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</row>
    <row r="88" spans="1:12" ht="15" x14ac:dyDescent="0.3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</row>
    <row r="89" spans="1:12" ht="15" x14ac:dyDescent="0.3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</row>
    <row r="90" spans="1:12" ht="15" x14ac:dyDescent="0.3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</row>
    <row r="91" spans="1:12" ht="15" x14ac:dyDescent="0.3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</row>
    <row r="92" spans="1:12" ht="15" x14ac:dyDescent="0.3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</row>
    <row r="93" spans="1:12" ht="15" x14ac:dyDescent="0.3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</row>
    <row r="94" spans="1:12" ht="15" x14ac:dyDescent="0.3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</row>
    <row r="95" spans="1:12" ht="15" x14ac:dyDescent="0.3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</row>
    <row r="96" spans="1:12" ht="15" x14ac:dyDescent="0.3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</row>
    <row r="97" spans="1:12" ht="15" x14ac:dyDescent="0.3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</row>
    <row r="98" spans="1:12" ht="15" x14ac:dyDescent="0.3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</row>
    <row r="99" spans="1:12" ht="15" x14ac:dyDescent="0.3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</row>
    <row r="100" spans="1:12" ht="15" x14ac:dyDescent="0.3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</row>
    <row r="101" spans="1:12" ht="15" x14ac:dyDescent="0.3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</row>
    <row r="102" spans="1:12" ht="15" x14ac:dyDescent="0.3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</row>
    <row r="103" spans="1:12" ht="15" x14ac:dyDescent="0.3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</row>
    <row r="104" spans="1:12" ht="15" x14ac:dyDescent="0.3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</row>
    <row r="105" spans="1:12" ht="15" x14ac:dyDescent="0.3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</row>
    <row r="106" spans="1:12" ht="15" x14ac:dyDescent="0.3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</row>
    <row r="107" spans="1:12" ht="15" x14ac:dyDescent="0.3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</row>
    <row r="108" spans="1:12" ht="15" x14ac:dyDescent="0.3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</row>
    <row r="109" spans="1:12" ht="15" x14ac:dyDescent="0.3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</row>
    <row r="110" spans="1:12" ht="15" x14ac:dyDescent="0.3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</row>
    <row r="111" spans="1:12" ht="15" x14ac:dyDescent="0.3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</row>
    <row r="112" spans="1:12" ht="15" x14ac:dyDescent="0.3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</row>
    <row r="113" spans="1:12" ht="15" x14ac:dyDescent="0.3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</row>
    <row r="114" spans="1:12" ht="15" x14ac:dyDescent="0.3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</row>
    <row r="115" spans="1:12" ht="15" x14ac:dyDescent="0.3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</row>
    <row r="116" spans="1:12" ht="15" x14ac:dyDescent="0.3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</row>
    <row r="117" spans="1:12" ht="15" x14ac:dyDescent="0.3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</row>
  </sheetData>
  <mergeCells count="10">
    <mergeCell ref="H11:I11"/>
    <mergeCell ref="D10:J10"/>
    <mergeCell ref="A5:K5"/>
    <mergeCell ref="A6:K6"/>
    <mergeCell ref="A9:K9"/>
    <mergeCell ref="J11:J12"/>
    <mergeCell ref="D11:D12"/>
    <mergeCell ref="E11:E12"/>
    <mergeCell ref="F11:F12"/>
    <mergeCell ref="G11:G12"/>
  </mergeCells>
  <pageMargins left="0.19685039370078741" right="0.19685039370078741" top="0.19685039370078741" bottom="0.19685039370078741" header="0.39370078740157483" footer="0.39370078740157483"/>
  <pageSetup paperSize="9" scale="9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6:M164"/>
  <sheetViews>
    <sheetView topLeftCell="A9" zoomScaleNormal="100" workbookViewId="0">
      <selection activeCell="E19" sqref="E19"/>
    </sheetView>
  </sheetViews>
  <sheetFormatPr baseColWidth="10" defaultColWidth="11.42578125" defaultRowHeight="12.75" x14ac:dyDescent="0.2"/>
  <cols>
    <col min="1" max="1" width="1.7109375" customWidth="1"/>
    <col min="2" max="2" width="1.85546875" customWidth="1"/>
    <col min="3" max="3" width="7" customWidth="1"/>
    <col min="4" max="4" width="12.140625" customWidth="1"/>
    <col min="5" max="5" width="15.5703125" bestFit="1" customWidth="1"/>
    <col min="6" max="6" width="14.140625" bestFit="1" customWidth="1"/>
    <col min="7" max="7" width="7" customWidth="1"/>
    <col min="8" max="9" width="10.5703125" customWidth="1"/>
    <col min="10" max="10" width="14.140625" customWidth="1"/>
    <col min="11" max="11" width="2.140625" customWidth="1"/>
    <col min="12" max="12" width="2.7109375" customWidth="1"/>
  </cols>
  <sheetData>
    <row r="6" spans="1:13" s="175" customFormat="1" ht="18.95" customHeight="1" x14ac:dyDescent="0.45">
      <c r="A6" s="431" t="str">
        <f>Descripcion!A1</f>
        <v>REPÚBLICA DOMINICANA</v>
      </c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176"/>
      <c r="M6" s="176"/>
    </row>
    <row r="7" spans="1:13" s="179" customFormat="1" ht="18.95" customHeight="1" x14ac:dyDescent="0.45">
      <c r="A7" s="431" t="s">
        <v>183</v>
      </c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178"/>
      <c r="M7" s="178"/>
    </row>
    <row r="8" spans="1:13" s="179" customFormat="1" ht="18.95" customHeight="1" x14ac:dyDescent="0.45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78"/>
      <c r="M8" s="178"/>
    </row>
    <row r="9" spans="1:13" s="179" customFormat="1" ht="18.95" customHeight="1" x14ac:dyDescent="0.45">
      <c r="A9" s="169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78"/>
      <c r="M9" s="178"/>
    </row>
    <row r="10" spans="1:13" ht="12.75" customHeight="1" x14ac:dyDescent="0.4">
      <c r="A10" s="43"/>
      <c r="B10" s="43"/>
      <c r="C10" s="43"/>
      <c r="D10" s="43"/>
      <c r="E10" s="49"/>
      <c r="F10" s="49"/>
      <c r="G10" s="49"/>
      <c r="H10" s="49"/>
      <c r="I10" s="49"/>
      <c r="J10" s="43"/>
      <c r="K10" s="43"/>
      <c r="L10" s="43"/>
      <c r="M10" s="43"/>
    </row>
    <row r="11" spans="1:13" ht="18.75" customHeight="1" x14ac:dyDescent="0.35">
      <c r="A11" s="432"/>
      <c r="B11" s="432"/>
      <c r="C11" s="432"/>
      <c r="D11" s="432"/>
      <c r="E11" s="432"/>
      <c r="F11" s="432"/>
      <c r="G11" s="432"/>
      <c r="H11" s="432"/>
      <c r="I11" s="432"/>
      <c r="J11" s="432"/>
      <c r="K11" s="432"/>
      <c r="L11" s="43"/>
      <c r="M11" s="43"/>
    </row>
    <row r="12" spans="1:13" ht="18.75" customHeight="1" thickBot="1" x14ac:dyDescent="0.35">
      <c r="A12" s="430" t="s">
        <v>83</v>
      </c>
      <c r="B12" s="430"/>
      <c r="C12" s="430"/>
      <c r="D12" s="430"/>
      <c r="E12" s="430"/>
      <c r="F12" s="430"/>
      <c r="G12" s="430"/>
      <c r="H12" s="430"/>
      <c r="I12" s="430"/>
      <c r="J12" s="430"/>
      <c r="K12" s="430"/>
      <c r="L12" s="43"/>
      <c r="M12" s="43"/>
    </row>
    <row r="13" spans="1:13" ht="18.75" customHeight="1" x14ac:dyDescent="0.3">
      <c r="A13" s="43"/>
      <c r="B13" s="43"/>
      <c r="C13" s="43"/>
      <c r="D13" s="435" t="s">
        <v>84</v>
      </c>
      <c r="E13" s="437" t="s">
        <v>142</v>
      </c>
      <c r="F13" s="437" t="s">
        <v>143</v>
      </c>
      <c r="G13" s="437" t="s">
        <v>1</v>
      </c>
      <c r="H13" s="439" t="s">
        <v>62</v>
      </c>
      <c r="I13" s="440"/>
      <c r="J13" s="433" t="s">
        <v>32</v>
      </c>
      <c r="K13" s="43"/>
      <c r="L13" s="43"/>
      <c r="M13" s="43"/>
    </row>
    <row r="14" spans="1:13" ht="18.75" customHeight="1" x14ac:dyDescent="0.3">
      <c r="A14" s="43"/>
      <c r="B14" s="43"/>
      <c r="C14" s="43"/>
      <c r="D14" s="436"/>
      <c r="E14" s="438"/>
      <c r="F14" s="438"/>
      <c r="G14" s="438"/>
      <c r="H14" s="114" t="s">
        <v>59</v>
      </c>
      <c r="I14" s="115" t="s">
        <v>58</v>
      </c>
      <c r="J14" s="434"/>
      <c r="K14" s="43"/>
      <c r="L14" s="43"/>
      <c r="M14" s="43"/>
    </row>
    <row r="15" spans="1:13" ht="20.100000000000001" customHeight="1" x14ac:dyDescent="0.3">
      <c r="A15" s="43"/>
      <c r="B15" s="43"/>
      <c r="C15" s="43"/>
      <c r="D15" s="107" t="s">
        <v>39</v>
      </c>
      <c r="E15" s="24">
        <v>66</v>
      </c>
      <c r="F15" s="24">
        <v>38</v>
      </c>
      <c r="G15" s="24">
        <v>13</v>
      </c>
      <c r="H15" s="106">
        <v>104</v>
      </c>
      <c r="I15" s="106">
        <v>13</v>
      </c>
      <c r="J15" s="23">
        <f>SUM(E15:G15)</f>
        <v>117</v>
      </c>
      <c r="K15" s="43"/>
      <c r="L15" s="43"/>
      <c r="M15" s="43"/>
    </row>
    <row r="16" spans="1:13" ht="20.100000000000001" customHeight="1" x14ac:dyDescent="0.3">
      <c r="A16" s="43"/>
      <c r="B16" s="43"/>
      <c r="C16" s="43"/>
      <c r="D16" s="107" t="s">
        <v>40</v>
      </c>
      <c r="E16" s="24">
        <v>55</v>
      </c>
      <c r="F16" s="24">
        <v>27</v>
      </c>
      <c r="G16" s="24">
        <v>10</v>
      </c>
      <c r="H16" s="106">
        <v>84</v>
      </c>
      <c r="I16" s="106">
        <v>8</v>
      </c>
      <c r="J16" s="23">
        <f>SUM(E16:G16)</f>
        <v>92</v>
      </c>
      <c r="K16" s="43"/>
      <c r="L16" s="43"/>
      <c r="M16" s="43"/>
    </row>
    <row r="17" spans="1:13" ht="20.100000000000001" customHeight="1" x14ac:dyDescent="0.3">
      <c r="A17" s="43"/>
      <c r="B17" s="43"/>
      <c r="C17" s="43"/>
      <c r="D17" s="107" t="s">
        <v>41</v>
      </c>
      <c r="E17" s="53">
        <v>85</v>
      </c>
      <c r="F17" s="53">
        <v>24</v>
      </c>
      <c r="G17" s="24">
        <v>17</v>
      </c>
      <c r="H17" s="106">
        <v>101</v>
      </c>
      <c r="I17" s="106">
        <v>25</v>
      </c>
      <c r="J17" s="23">
        <f>SUM(E17:G17)</f>
        <v>126</v>
      </c>
      <c r="K17" s="43"/>
      <c r="L17" s="43"/>
      <c r="M17" s="43"/>
    </row>
    <row r="18" spans="1:13" ht="20.100000000000001" customHeight="1" x14ac:dyDescent="0.3">
      <c r="A18" s="43"/>
      <c r="B18" s="43"/>
      <c r="C18" s="43"/>
      <c r="D18" s="107" t="s">
        <v>42</v>
      </c>
      <c r="E18" s="24">
        <v>57</v>
      </c>
      <c r="F18" s="24">
        <v>24</v>
      </c>
      <c r="G18" s="24">
        <v>13</v>
      </c>
      <c r="H18" s="106">
        <v>84</v>
      </c>
      <c r="I18" s="106">
        <v>10</v>
      </c>
      <c r="J18" s="23">
        <f>SUM(E18:G18)</f>
        <v>94</v>
      </c>
      <c r="K18" s="43"/>
      <c r="L18" s="43"/>
      <c r="M18" s="43"/>
    </row>
    <row r="19" spans="1:13" ht="20.100000000000001" customHeight="1" x14ac:dyDescent="0.3">
      <c r="A19" s="43"/>
      <c r="B19" s="43"/>
      <c r="C19" s="43"/>
      <c r="D19" s="107" t="s">
        <v>43</v>
      </c>
      <c r="E19" s="24">
        <v>77</v>
      </c>
      <c r="F19" s="24">
        <v>30</v>
      </c>
      <c r="G19" s="24">
        <v>18</v>
      </c>
      <c r="H19" s="106">
        <v>120</v>
      </c>
      <c r="I19" s="106">
        <v>5</v>
      </c>
      <c r="J19" s="23">
        <f>SUM(E19:G19)</f>
        <v>125</v>
      </c>
      <c r="K19" s="43"/>
      <c r="L19" s="43"/>
      <c r="M19" s="43"/>
    </row>
    <row r="20" spans="1:13" ht="20.100000000000001" hidden="1" customHeight="1" x14ac:dyDescent="0.3">
      <c r="A20" s="43"/>
      <c r="B20" s="43"/>
      <c r="C20" s="43"/>
      <c r="D20" s="107" t="s">
        <v>44</v>
      </c>
      <c r="E20" s="24"/>
      <c r="F20" s="24"/>
      <c r="G20" s="24"/>
      <c r="H20" s="106"/>
      <c r="I20" s="106"/>
      <c r="J20" s="23">
        <f t="shared" ref="J20:J26" si="0">SUM(E20:I20)</f>
        <v>0</v>
      </c>
      <c r="K20" s="43"/>
      <c r="L20" s="43"/>
      <c r="M20" s="43"/>
    </row>
    <row r="21" spans="1:13" ht="19.5" hidden="1" customHeight="1" x14ac:dyDescent="0.3">
      <c r="A21" s="43"/>
      <c r="B21" s="43"/>
      <c r="C21" s="43"/>
      <c r="D21" s="107" t="s">
        <v>45</v>
      </c>
      <c r="E21" s="24"/>
      <c r="F21" s="24"/>
      <c r="G21" s="24"/>
      <c r="H21" s="106"/>
      <c r="I21" s="106"/>
      <c r="J21" s="23">
        <f t="shared" si="0"/>
        <v>0</v>
      </c>
      <c r="K21" s="43"/>
      <c r="L21" s="43"/>
      <c r="M21" s="43"/>
    </row>
    <row r="22" spans="1:13" ht="20.100000000000001" hidden="1" customHeight="1" x14ac:dyDescent="0.3">
      <c r="A22" s="43"/>
      <c r="B22" s="43"/>
      <c r="C22" s="43"/>
      <c r="D22" s="107" t="s">
        <v>46</v>
      </c>
      <c r="E22" s="24"/>
      <c r="F22" s="24"/>
      <c r="G22" s="24"/>
      <c r="H22" s="106"/>
      <c r="I22" s="106"/>
      <c r="J22" s="23">
        <f t="shared" si="0"/>
        <v>0</v>
      </c>
      <c r="K22" s="43"/>
      <c r="L22" s="43"/>
      <c r="M22" s="43"/>
    </row>
    <row r="23" spans="1:13" ht="20.100000000000001" hidden="1" customHeight="1" x14ac:dyDescent="0.3">
      <c r="A23" s="43"/>
      <c r="B23" s="43"/>
      <c r="C23" s="43"/>
      <c r="D23" s="107" t="s">
        <v>47</v>
      </c>
      <c r="E23" s="48"/>
      <c r="F23" s="48"/>
      <c r="G23" s="48"/>
      <c r="H23" s="141"/>
      <c r="I23" s="141"/>
      <c r="J23" s="23">
        <f t="shared" si="0"/>
        <v>0</v>
      </c>
      <c r="K23" s="43"/>
      <c r="L23" s="43"/>
      <c r="M23" s="43"/>
    </row>
    <row r="24" spans="1:13" ht="20.25" hidden="1" customHeight="1" x14ac:dyDescent="0.3">
      <c r="A24" s="43"/>
      <c r="B24" s="43"/>
      <c r="C24" s="43"/>
      <c r="D24" s="107" t="s">
        <v>48</v>
      </c>
      <c r="E24" s="24"/>
      <c r="F24" s="24"/>
      <c r="G24" s="24"/>
      <c r="H24" s="106"/>
      <c r="I24" s="106"/>
      <c r="J24" s="23">
        <f t="shared" si="0"/>
        <v>0</v>
      </c>
      <c r="K24" s="43"/>
      <c r="L24" s="43"/>
      <c r="M24" s="43"/>
    </row>
    <row r="25" spans="1:13" ht="20.100000000000001" hidden="1" customHeight="1" x14ac:dyDescent="0.3">
      <c r="A25" s="43"/>
      <c r="B25" s="43"/>
      <c r="C25" s="43"/>
      <c r="D25" s="107" t="s">
        <v>49</v>
      </c>
      <c r="E25" s="17"/>
      <c r="F25" s="17"/>
      <c r="G25" s="17"/>
      <c r="H25" s="105"/>
      <c r="I25" s="105"/>
      <c r="J25" s="23">
        <f t="shared" si="0"/>
        <v>0</v>
      </c>
      <c r="K25" s="43"/>
      <c r="L25" s="43"/>
      <c r="M25" s="43"/>
    </row>
    <row r="26" spans="1:13" ht="20.100000000000001" hidden="1" customHeight="1" x14ac:dyDescent="0.3">
      <c r="A26" s="43"/>
      <c r="B26" s="43"/>
      <c r="C26" s="43"/>
      <c r="D26" s="107" t="s">
        <v>50</v>
      </c>
      <c r="E26" s="18"/>
      <c r="F26" s="18"/>
      <c r="G26" s="18"/>
      <c r="H26" s="69"/>
      <c r="I26" s="69"/>
      <c r="J26" s="23">
        <f t="shared" si="0"/>
        <v>0</v>
      </c>
      <c r="K26" s="43"/>
      <c r="L26" s="43"/>
      <c r="M26" s="43"/>
    </row>
    <row r="27" spans="1:13" ht="20.100000000000001" customHeight="1" thickBot="1" x14ac:dyDescent="0.35">
      <c r="A27" s="43"/>
      <c r="B27" s="43"/>
      <c r="C27" s="43"/>
      <c r="D27" s="19" t="s">
        <v>0</v>
      </c>
      <c r="E27" s="20">
        <f>SUM(E15:E26)</f>
        <v>340</v>
      </c>
      <c r="F27" s="20">
        <f>SUM(F15:F26)</f>
        <v>143</v>
      </c>
      <c r="G27" s="20">
        <f t="shared" ref="G27:I27" si="1">SUM(G15:G26)</f>
        <v>71</v>
      </c>
      <c r="H27" s="20">
        <f t="shared" si="1"/>
        <v>493</v>
      </c>
      <c r="I27" s="20">
        <f t="shared" si="1"/>
        <v>61</v>
      </c>
      <c r="J27" s="21">
        <f>SUM(J15:J26)</f>
        <v>554</v>
      </c>
      <c r="K27" s="43"/>
      <c r="L27" s="43"/>
      <c r="M27" s="43"/>
    </row>
    <row r="28" spans="1:13" ht="17.25" customHeight="1" x14ac:dyDescent="0.3">
      <c r="A28" s="43"/>
      <c r="B28" s="43"/>
      <c r="C28" s="43"/>
      <c r="D28" s="34" t="s">
        <v>160</v>
      </c>
      <c r="E28" s="47"/>
      <c r="F28" s="47"/>
      <c r="G28" s="47"/>
      <c r="H28" s="47"/>
      <c r="I28" s="47"/>
      <c r="J28" s="43"/>
      <c r="K28" s="43"/>
      <c r="L28" s="43"/>
      <c r="M28" s="43"/>
    </row>
    <row r="29" spans="1:13" ht="15" x14ac:dyDescent="0.3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13" ht="15" x14ac:dyDescent="0.3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1:13" ht="15" x14ac:dyDescent="0.3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1:13" ht="15" x14ac:dyDescent="0.3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</row>
    <row r="33" spans="1:13" ht="15" x14ac:dyDescent="0.3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</row>
    <row r="34" spans="1:13" ht="15" x14ac:dyDescent="0.3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</row>
    <row r="35" spans="1:13" ht="15" x14ac:dyDescent="0.3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52"/>
    </row>
    <row r="36" spans="1:13" ht="15" x14ac:dyDescent="0.3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52"/>
    </row>
    <row r="37" spans="1:13" ht="15" x14ac:dyDescent="0.3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52"/>
    </row>
    <row r="38" spans="1:13" ht="15" x14ac:dyDescent="0.3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52"/>
    </row>
    <row r="39" spans="1:13" ht="15" x14ac:dyDescent="0.3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52"/>
    </row>
    <row r="40" spans="1:13" ht="15" x14ac:dyDescent="0.3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52"/>
    </row>
    <row r="41" spans="1:13" ht="15" x14ac:dyDescent="0.3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52"/>
    </row>
    <row r="42" spans="1:13" ht="15" x14ac:dyDescent="0.3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52"/>
    </row>
    <row r="43" spans="1:13" ht="15" x14ac:dyDescent="0.3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</row>
    <row r="44" spans="1:13" ht="15" x14ac:dyDescent="0.3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</row>
    <row r="45" spans="1:13" ht="15" x14ac:dyDescent="0.3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</row>
    <row r="46" spans="1:13" ht="15" x14ac:dyDescent="0.3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</row>
    <row r="47" spans="1:13" ht="15" x14ac:dyDescent="0.3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</row>
    <row r="48" spans="1:13" ht="15" x14ac:dyDescent="0.3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</row>
    <row r="49" spans="1:13" ht="15" x14ac:dyDescent="0.3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</row>
    <row r="50" spans="1:13" ht="15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</row>
    <row r="51" spans="1:13" ht="15" x14ac:dyDescent="0.3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</row>
    <row r="52" spans="1:13" ht="15" x14ac:dyDescent="0.3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</row>
    <row r="53" spans="1:13" ht="15" x14ac:dyDescent="0.3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</row>
    <row r="54" spans="1:13" ht="15" x14ac:dyDescent="0.3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</row>
    <row r="55" spans="1:13" ht="15" x14ac:dyDescent="0.3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</row>
    <row r="56" spans="1:13" ht="15" x14ac:dyDescent="0.3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</row>
    <row r="57" spans="1:13" ht="15" x14ac:dyDescent="0.3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</row>
    <row r="58" spans="1:13" ht="15" x14ac:dyDescent="0.3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</row>
    <row r="59" spans="1:13" ht="15" x14ac:dyDescent="0.3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</row>
    <row r="60" spans="1:13" ht="15" x14ac:dyDescent="0.3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</row>
    <row r="61" spans="1:13" ht="15" x14ac:dyDescent="0.3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</row>
    <row r="62" spans="1:13" ht="15" x14ac:dyDescent="0.3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</row>
    <row r="63" spans="1:13" ht="15" x14ac:dyDescent="0.3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</row>
    <row r="64" spans="1:13" ht="15" x14ac:dyDescent="0.3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</row>
    <row r="65" spans="1:13" ht="15" x14ac:dyDescent="0.3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</row>
    <row r="66" spans="1:13" ht="15" x14ac:dyDescent="0.3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</row>
    <row r="67" spans="1:13" ht="15" x14ac:dyDescent="0.3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</row>
    <row r="68" spans="1:13" ht="15" x14ac:dyDescent="0.3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</row>
    <row r="69" spans="1:13" ht="15" x14ac:dyDescent="0.3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</row>
    <row r="70" spans="1:13" ht="15" x14ac:dyDescent="0.3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</row>
    <row r="71" spans="1:13" ht="15" x14ac:dyDescent="0.3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</row>
    <row r="72" spans="1:13" ht="15" x14ac:dyDescent="0.3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</row>
    <row r="73" spans="1:13" ht="15" x14ac:dyDescent="0.3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</row>
    <row r="74" spans="1:13" ht="15" x14ac:dyDescent="0.3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</row>
    <row r="75" spans="1:13" ht="15" x14ac:dyDescent="0.3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</row>
    <row r="76" spans="1:13" ht="15" x14ac:dyDescent="0.3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</row>
    <row r="77" spans="1:13" ht="15" x14ac:dyDescent="0.3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</row>
    <row r="78" spans="1:13" ht="15" x14ac:dyDescent="0.3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1:13" ht="15" x14ac:dyDescent="0.3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</row>
    <row r="80" spans="1:13" ht="15" x14ac:dyDescent="0.3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</row>
    <row r="81" spans="1:13" ht="15" x14ac:dyDescent="0.3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</row>
    <row r="82" spans="1:13" ht="15" x14ac:dyDescent="0.3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</row>
    <row r="83" spans="1:13" ht="15" x14ac:dyDescent="0.3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</row>
    <row r="84" spans="1:13" ht="15" x14ac:dyDescent="0.3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</row>
    <row r="85" spans="1:13" ht="15" x14ac:dyDescent="0.3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</row>
    <row r="86" spans="1:13" ht="15" x14ac:dyDescent="0.3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</row>
    <row r="87" spans="1:13" ht="15" x14ac:dyDescent="0.3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</row>
    <row r="88" spans="1:13" ht="15" x14ac:dyDescent="0.3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</row>
    <row r="89" spans="1:13" ht="15" x14ac:dyDescent="0.3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</row>
    <row r="90" spans="1:13" ht="15" x14ac:dyDescent="0.3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</row>
    <row r="91" spans="1:13" ht="15" x14ac:dyDescent="0.3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</row>
    <row r="92" spans="1:13" ht="15" x14ac:dyDescent="0.3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</row>
    <row r="93" spans="1:13" ht="15" x14ac:dyDescent="0.3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</row>
    <row r="94" spans="1:13" ht="15" x14ac:dyDescent="0.3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</row>
    <row r="95" spans="1:13" ht="15" x14ac:dyDescent="0.3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</row>
    <row r="96" spans="1:13" ht="15" x14ac:dyDescent="0.3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</row>
    <row r="97" spans="1:13" ht="15" x14ac:dyDescent="0.3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</row>
    <row r="98" spans="1:13" ht="15" x14ac:dyDescent="0.3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</row>
    <row r="99" spans="1:13" ht="15" x14ac:dyDescent="0.3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</row>
    <row r="100" spans="1:13" ht="15" x14ac:dyDescent="0.3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</row>
    <row r="101" spans="1:13" ht="15" x14ac:dyDescent="0.3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</row>
    <row r="102" spans="1:13" ht="15" x14ac:dyDescent="0.3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</row>
    <row r="103" spans="1:13" ht="15" x14ac:dyDescent="0.3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</row>
    <row r="104" spans="1:13" ht="15" x14ac:dyDescent="0.3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</row>
    <row r="105" spans="1:13" ht="15" x14ac:dyDescent="0.3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</row>
    <row r="106" spans="1:13" ht="15" x14ac:dyDescent="0.3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</row>
    <row r="107" spans="1:13" ht="15" x14ac:dyDescent="0.3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</row>
    <row r="108" spans="1:13" ht="15" x14ac:dyDescent="0.3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</row>
    <row r="109" spans="1:13" ht="15" x14ac:dyDescent="0.3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</row>
    <row r="110" spans="1:13" ht="15" x14ac:dyDescent="0.3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</row>
    <row r="111" spans="1:13" ht="15" x14ac:dyDescent="0.3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</row>
    <row r="112" spans="1:13" ht="15" x14ac:dyDescent="0.3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</row>
    <row r="113" spans="1:13" ht="15" x14ac:dyDescent="0.3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</row>
    <row r="114" spans="1:13" ht="15" x14ac:dyDescent="0.3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</row>
    <row r="115" spans="1:13" ht="15" x14ac:dyDescent="0.3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</row>
    <row r="116" spans="1:13" ht="15" x14ac:dyDescent="0.3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</row>
    <row r="117" spans="1:13" ht="15" x14ac:dyDescent="0.3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</row>
    <row r="118" spans="1:13" ht="15" x14ac:dyDescent="0.3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</row>
    <row r="119" spans="1:13" ht="15" x14ac:dyDescent="0.3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</row>
    <row r="120" spans="1:13" ht="15" x14ac:dyDescent="0.3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</row>
    <row r="121" spans="1:13" ht="15" x14ac:dyDescent="0.3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</row>
    <row r="122" spans="1:13" ht="15" x14ac:dyDescent="0.3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</row>
    <row r="123" spans="1:13" ht="15" x14ac:dyDescent="0.3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</row>
    <row r="124" spans="1:13" ht="15" x14ac:dyDescent="0.3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</row>
    <row r="125" spans="1:13" ht="15" x14ac:dyDescent="0.3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</row>
    <row r="126" spans="1:13" ht="15" x14ac:dyDescent="0.3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</row>
    <row r="127" spans="1:13" ht="15" x14ac:dyDescent="0.3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</row>
    <row r="128" spans="1:13" ht="15" x14ac:dyDescent="0.3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</row>
    <row r="129" spans="1:13" ht="15" x14ac:dyDescent="0.3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</row>
    <row r="130" spans="1:13" ht="15" x14ac:dyDescent="0.3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</row>
    <row r="131" spans="1:13" ht="15" x14ac:dyDescent="0.3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</row>
    <row r="132" spans="1:13" ht="15" x14ac:dyDescent="0.3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</row>
    <row r="133" spans="1:13" ht="15" x14ac:dyDescent="0.3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</row>
    <row r="134" spans="1:13" ht="15" x14ac:dyDescent="0.3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</row>
    <row r="135" spans="1:13" ht="15" x14ac:dyDescent="0.3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</row>
    <row r="136" spans="1:13" ht="15" x14ac:dyDescent="0.3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</row>
    <row r="137" spans="1:13" ht="15" x14ac:dyDescent="0.3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</row>
    <row r="138" spans="1:13" ht="15" x14ac:dyDescent="0.3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</row>
    <row r="139" spans="1:13" ht="15" x14ac:dyDescent="0.3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</row>
    <row r="140" spans="1:13" ht="15" x14ac:dyDescent="0.3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</row>
    <row r="141" spans="1:13" ht="15" x14ac:dyDescent="0.3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</row>
    <row r="142" spans="1:13" ht="15" x14ac:dyDescent="0.3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</row>
    <row r="143" spans="1:13" ht="15" x14ac:dyDescent="0.3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</row>
    <row r="144" spans="1:13" ht="15" x14ac:dyDescent="0.3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</row>
    <row r="145" spans="1:13" ht="15" x14ac:dyDescent="0.3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</row>
    <row r="146" spans="1:13" ht="15" x14ac:dyDescent="0.3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</row>
    <row r="147" spans="1:13" ht="15" x14ac:dyDescent="0.3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</row>
    <row r="148" spans="1:13" ht="15" x14ac:dyDescent="0.3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</row>
    <row r="149" spans="1:13" ht="15" x14ac:dyDescent="0.3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</row>
    <row r="150" spans="1:13" ht="15" x14ac:dyDescent="0.3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</row>
    <row r="151" spans="1:13" ht="15" x14ac:dyDescent="0.3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</row>
    <row r="152" spans="1:13" ht="15" x14ac:dyDescent="0.3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</row>
    <row r="153" spans="1:13" ht="15" x14ac:dyDescent="0.3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</row>
    <row r="154" spans="1:13" ht="15" x14ac:dyDescent="0.3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</row>
    <row r="155" spans="1:13" ht="15" x14ac:dyDescent="0.3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</row>
    <row r="156" spans="1:13" ht="15" x14ac:dyDescent="0.3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</row>
    <row r="157" spans="1:13" ht="15" x14ac:dyDescent="0.3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</row>
    <row r="158" spans="1:13" ht="15" x14ac:dyDescent="0.3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</row>
    <row r="159" spans="1:13" ht="15" x14ac:dyDescent="0.3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</row>
    <row r="160" spans="1:13" ht="15" x14ac:dyDescent="0.3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</row>
    <row r="161" spans="1:13" ht="15" x14ac:dyDescent="0.3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</row>
    <row r="162" spans="1:13" ht="15" x14ac:dyDescent="0.3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</row>
    <row r="163" spans="1:13" ht="15" x14ac:dyDescent="0.3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</row>
    <row r="164" spans="1:13" ht="15" x14ac:dyDescent="0.3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</row>
  </sheetData>
  <mergeCells count="10">
    <mergeCell ref="A12:K12"/>
    <mergeCell ref="A6:K6"/>
    <mergeCell ref="A7:K7"/>
    <mergeCell ref="A11:K11"/>
    <mergeCell ref="J13:J14"/>
    <mergeCell ref="D13:D14"/>
    <mergeCell ref="E13:E14"/>
    <mergeCell ref="F13:F14"/>
    <mergeCell ref="G13:G14"/>
    <mergeCell ref="H13:I13"/>
  </mergeCells>
  <pageMargins left="0.19685039370078741" right="0.19685039370078741" top="0.31496062992125984" bottom="0.31496062992125984" header="0.39370078740157483" footer="0.39370078740157483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5:P65"/>
  <sheetViews>
    <sheetView topLeftCell="D8" zoomScaleNormal="100" workbookViewId="0">
      <selection activeCell="K26" sqref="K26"/>
    </sheetView>
  </sheetViews>
  <sheetFormatPr baseColWidth="10" defaultColWidth="11.42578125" defaultRowHeight="12.75" x14ac:dyDescent="0.2"/>
  <cols>
    <col min="1" max="1" width="1.7109375" hidden="1" customWidth="1"/>
    <col min="2" max="2" width="1.85546875" hidden="1" customWidth="1"/>
    <col min="3" max="3" width="2.28515625" hidden="1" customWidth="1"/>
    <col min="4" max="4" width="10.5703125" customWidth="1"/>
    <col min="5" max="5" width="11" customWidth="1"/>
    <col min="6" max="6" width="12.28515625" bestFit="1" customWidth="1"/>
    <col min="7" max="8" width="11.85546875" bestFit="1" customWidth="1"/>
    <col min="9" max="9" width="9.85546875" bestFit="1" customWidth="1"/>
    <col min="10" max="10" width="14.7109375" customWidth="1"/>
    <col min="11" max="11" width="10.140625" bestFit="1" customWidth="1"/>
    <col min="12" max="12" width="9.85546875" bestFit="1" customWidth="1"/>
    <col min="13" max="13" width="9" customWidth="1"/>
    <col min="14" max="14" width="0.85546875" customWidth="1"/>
  </cols>
  <sheetData>
    <row r="5" spans="1:14" s="175" customFormat="1" ht="18.95" customHeight="1" x14ac:dyDescent="0.45">
      <c r="A5" s="431" t="str">
        <f>Descripcion!A1</f>
        <v>REPÚBLICA DOMINICANA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</row>
    <row r="6" spans="1:14" s="179" customFormat="1" ht="18.95" customHeight="1" x14ac:dyDescent="0.45">
      <c r="A6" s="431" t="s">
        <v>183</v>
      </c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</row>
    <row r="7" spans="1:14" s="179" customFormat="1" ht="18.95" customHeight="1" x14ac:dyDescent="0.45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</row>
    <row r="8" spans="1:14" s="179" customFormat="1" ht="18.95" customHeight="1" x14ac:dyDescent="0.45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</row>
    <row r="9" spans="1:14" ht="12.75" customHeight="1" x14ac:dyDescent="0.4">
      <c r="A9" s="43"/>
      <c r="B9" s="43"/>
      <c r="C9" s="43"/>
      <c r="D9" s="43"/>
      <c r="E9" s="49"/>
      <c r="F9" s="49"/>
      <c r="G9" s="49"/>
      <c r="H9" s="49"/>
      <c r="I9" s="49"/>
      <c r="J9" s="49"/>
      <c r="K9" s="49"/>
      <c r="L9" s="49"/>
      <c r="M9" s="43"/>
      <c r="N9" s="43"/>
    </row>
    <row r="10" spans="1:14" ht="12.75" customHeight="1" x14ac:dyDescent="0.4">
      <c r="A10" s="43"/>
      <c r="B10" s="43"/>
      <c r="C10" s="43"/>
      <c r="D10" s="43"/>
      <c r="E10" s="49"/>
      <c r="F10" s="49"/>
      <c r="G10" s="49"/>
      <c r="H10" s="49"/>
      <c r="I10" s="49"/>
      <c r="J10" s="49"/>
      <c r="K10" s="49"/>
      <c r="L10" s="49"/>
      <c r="M10" s="43"/>
      <c r="N10" s="43"/>
    </row>
    <row r="11" spans="1:14" s="1" customFormat="1" ht="18.75" customHeight="1" thickBot="1" x14ac:dyDescent="0.45">
      <c r="A11" s="44"/>
      <c r="B11" s="54"/>
      <c r="C11" s="54"/>
      <c r="D11" s="441" t="s">
        <v>267</v>
      </c>
      <c r="E11" s="441"/>
      <c r="F11" s="441"/>
      <c r="G11" s="441"/>
      <c r="H11" s="441"/>
      <c r="I11" s="441"/>
      <c r="J11" s="441"/>
      <c r="K11" s="441"/>
      <c r="L11" s="441"/>
      <c r="M11" s="441"/>
      <c r="N11" s="54"/>
    </row>
    <row r="12" spans="1:14" ht="18.75" customHeight="1" x14ac:dyDescent="0.3">
      <c r="A12" s="43"/>
      <c r="B12" s="43"/>
      <c r="C12" s="43"/>
      <c r="D12" s="444" t="s">
        <v>84</v>
      </c>
      <c r="E12" s="437" t="s">
        <v>24</v>
      </c>
      <c r="F12" s="437" t="s">
        <v>25</v>
      </c>
      <c r="G12" s="437" t="s">
        <v>26</v>
      </c>
      <c r="H12" s="437" t="s">
        <v>27</v>
      </c>
      <c r="I12" s="437" t="s">
        <v>28</v>
      </c>
      <c r="J12" s="437" t="s">
        <v>29</v>
      </c>
      <c r="K12" s="439" t="s">
        <v>62</v>
      </c>
      <c r="L12" s="440"/>
      <c r="M12" s="442" t="s">
        <v>32</v>
      </c>
      <c r="N12" s="43"/>
    </row>
    <row r="13" spans="1:14" ht="18.75" customHeight="1" x14ac:dyDescent="0.3">
      <c r="A13" s="43"/>
      <c r="B13" s="43"/>
      <c r="C13" s="43"/>
      <c r="D13" s="445"/>
      <c r="E13" s="438"/>
      <c r="F13" s="438"/>
      <c r="G13" s="438"/>
      <c r="H13" s="438"/>
      <c r="I13" s="438"/>
      <c r="J13" s="438"/>
      <c r="K13" s="114" t="s">
        <v>59</v>
      </c>
      <c r="L13" s="115" t="s">
        <v>58</v>
      </c>
      <c r="M13" s="443"/>
      <c r="N13" s="43"/>
    </row>
    <row r="14" spans="1:14" ht="20.100000000000001" customHeight="1" x14ac:dyDescent="0.35">
      <c r="A14" s="43"/>
      <c r="B14" s="43"/>
      <c r="C14" s="43"/>
      <c r="D14" s="22" t="s">
        <v>39</v>
      </c>
      <c r="E14" s="53">
        <v>4</v>
      </c>
      <c r="F14" s="53">
        <v>63</v>
      </c>
      <c r="G14" s="53">
        <v>28</v>
      </c>
      <c r="H14" s="53">
        <v>12</v>
      </c>
      <c r="I14" s="53">
        <v>4</v>
      </c>
      <c r="J14" s="53">
        <v>6</v>
      </c>
      <c r="K14" s="58">
        <v>104</v>
      </c>
      <c r="L14" s="58">
        <v>13</v>
      </c>
      <c r="M14" s="16">
        <f>SUM(E14:J14)</f>
        <v>117</v>
      </c>
      <c r="N14" s="43"/>
    </row>
    <row r="15" spans="1:14" ht="20.100000000000001" customHeight="1" x14ac:dyDescent="0.35">
      <c r="A15" s="43"/>
      <c r="B15" s="43"/>
      <c r="C15" s="43"/>
      <c r="D15" s="22" t="s">
        <v>40</v>
      </c>
      <c r="E15" s="53">
        <v>3</v>
      </c>
      <c r="F15" s="53">
        <v>49</v>
      </c>
      <c r="G15" s="53">
        <v>27</v>
      </c>
      <c r="H15" s="53">
        <v>5</v>
      </c>
      <c r="I15" s="53">
        <v>1</v>
      </c>
      <c r="J15" s="53">
        <v>7</v>
      </c>
      <c r="K15" s="58">
        <v>84</v>
      </c>
      <c r="L15" s="58">
        <v>8</v>
      </c>
      <c r="M15" s="16">
        <f t="shared" ref="M15:M16" si="0">SUM(E15:J15)</f>
        <v>92</v>
      </c>
      <c r="N15" s="43"/>
    </row>
    <row r="16" spans="1:14" ht="20.100000000000001" customHeight="1" x14ac:dyDescent="0.35">
      <c r="A16" s="43"/>
      <c r="B16" s="43"/>
      <c r="C16" s="43"/>
      <c r="D16" s="22" t="s">
        <v>41</v>
      </c>
      <c r="E16" s="53">
        <v>6</v>
      </c>
      <c r="F16" s="53">
        <v>67</v>
      </c>
      <c r="G16" s="53">
        <v>33</v>
      </c>
      <c r="H16" s="53">
        <v>10</v>
      </c>
      <c r="I16" s="53">
        <v>2</v>
      </c>
      <c r="J16" s="53">
        <v>8</v>
      </c>
      <c r="K16" s="58">
        <v>101</v>
      </c>
      <c r="L16" s="58">
        <v>25</v>
      </c>
      <c r="M16" s="16">
        <f t="shared" si="0"/>
        <v>126</v>
      </c>
      <c r="N16" s="43"/>
    </row>
    <row r="17" spans="1:14" ht="20.100000000000001" customHeight="1" x14ac:dyDescent="0.35">
      <c r="A17" s="43"/>
      <c r="B17" s="43"/>
      <c r="C17" s="43"/>
      <c r="D17" s="22" t="s">
        <v>42</v>
      </c>
      <c r="E17" s="53">
        <v>3</v>
      </c>
      <c r="F17" s="53">
        <v>44</v>
      </c>
      <c r="G17" s="53">
        <v>29</v>
      </c>
      <c r="H17" s="53">
        <v>11</v>
      </c>
      <c r="I17" s="53">
        <v>0</v>
      </c>
      <c r="J17" s="53">
        <v>7</v>
      </c>
      <c r="K17" s="58">
        <v>84</v>
      </c>
      <c r="L17" s="58">
        <v>10</v>
      </c>
      <c r="M17" s="16">
        <f>SUM(E17:J17)</f>
        <v>94</v>
      </c>
      <c r="N17" s="43"/>
    </row>
    <row r="18" spans="1:14" ht="20.100000000000001" customHeight="1" x14ac:dyDescent="0.35">
      <c r="A18" s="43"/>
      <c r="B18" s="43"/>
      <c r="C18" s="43"/>
      <c r="D18" s="22" t="s">
        <v>43</v>
      </c>
      <c r="E18" s="53">
        <v>6</v>
      </c>
      <c r="F18" s="53">
        <v>64</v>
      </c>
      <c r="G18" s="53">
        <v>25</v>
      </c>
      <c r="H18" s="53">
        <v>16</v>
      </c>
      <c r="I18" s="53">
        <v>2</v>
      </c>
      <c r="J18" s="53">
        <v>12</v>
      </c>
      <c r="K18" s="58">
        <v>120</v>
      </c>
      <c r="L18" s="58">
        <v>5</v>
      </c>
      <c r="M18" s="16">
        <f>SUM(E18:J18)</f>
        <v>125</v>
      </c>
      <c r="N18" s="43"/>
    </row>
    <row r="19" spans="1:14" ht="20.100000000000001" hidden="1" customHeight="1" x14ac:dyDescent="0.35">
      <c r="A19" s="43"/>
      <c r="B19" s="43"/>
      <c r="C19" s="43"/>
      <c r="D19" s="22" t="s">
        <v>44</v>
      </c>
      <c r="E19" s="53"/>
      <c r="F19" s="53"/>
      <c r="G19" s="53"/>
      <c r="H19" s="53"/>
      <c r="I19" s="53"/>
      <c r="J19" s="53"/>
      <c r="K19" s="58"/>
      <c r="L19" s="58"/>
      <c r="M19" s="16">
        <f t="shared" ref="M19:M25" si="1">SUM(E19:L19)</f>
        <v>0</v>
      </c>
      <c r="N19" s="43"/>
    </row>
    <row r="20" spans="1:14" ht="20.100000000000001" hidden="1" customHeight="1" x14ac:dyDescent="0.35">
      <c r="A20" s="43"/>
      <c r="B20" s="43"/>
      <c r="C20" s="43"/>
      <c r="D20" s="22" t="s">
        <v>45</v>
      </c>
      <c r="E20" s="53"/>
      <c r="F20" s="53"/>
      <c r="G20" s="53"/>
      <c r="H20" s="53"/>
      <c r="I20" s="53"/>
      <c r="J20" s="53"/>
      <c r="K20" s="58"/>
      <c r="L20" s="58"/>
      <c r="M20" s="16">
        <f t="shared" si="1"/>
        <v>0</v>
      </c>
      <c r="N20" s="43"/>
    </row>
    <row r="21" spans="1:14" ht="20.100000000000001" hidden="1" customHeight="1" x14ac:dyDescent="0.35">
      <c r="A21" s="43"/>
      <c r="B21" s="43"/>
      <c r="C21" s="43"/>
      <c r="D21" s="22" t="s">
        <v>46</v>
      </c>
      <c r="E21" s="53"/>
      <c r="F21" s="53"/>
      <c r="G21" s="53"/>
      <c r="H21" s="53"/>
      <c r="I21" s="53"/>
      <c r="J21" s="53"/>
      <c r="K21" s="58"/>
      <c r="L21" s="58"/>
      <c r="M21" s="16">
        <f t="shared" si="1"/>
        <v>0</v>
      </c>
      <c r="N21" s="43"/>
    </row>
    <row r="22" spans="1:14" ht="20.100000000000001" hidden="1" customHeight="1" x14ac:dyDescent="0.35">
      <c r="A22" s="43"/>
      <c r="B22" s="43"/>
      <c r="C22" s="43"/>
      <c r="D22" s="22" t="s">
        <v>47</v>
      </c>
      <c r="E22" s="53"/>
      <c r="F22" s="53"/>
      <c r="G22" s="53"/>
      <c r="H22" s="53"/>
      <c r="I22" s="53"/>
      <c r="J22" s="53"/>
      <c r="K22" s="58"/>
      <c r="L22" s="58"/>
      <c r="M22" s="16">
        <f t="shared" si="1"/>
        <v>0</v>
      </c>
      <c r="N22" s="43"/>
    </row>
    <row r="23" spans="1:14" ht="20.100000000000001" hidden="1" customHeight="1" x14ac:dyDescent="0.35">
      <c r="A23" s="43"/>
      <c r="B23" s="43"/>
      <c r="C23" s="43"/>
      <c r="D23" s="22" t="s">
        <v>48</v>
      </c>
      <c r="E23" s="53"/>
      <c r="F23" s="53"/>
      <c r="G23" s="53"/>
      <c r="H23" s="53"/>
      <c r="I23" s="53"/>
      <c r="J23" s="53"/>
      <c r="K23" s="58"/>
      <c r="L23" s="58"/>
      <c r="M23" s="16">
        <f t="shared" si="1"/>
        <v>0</v>
      </c>
      <c r="N23" s="43"/>
    </row>
    <row r="24" spans="1:14" ht="20.100000000000001" hidden="1" customHeight="1" x14ac:dyDescent="0.35">
      <c r="A24" s="43"/>
      <c r="B24" s="43"/>
      <c r="C24" s="43"/>
      <c r="D24" s="22" t="s">
        <v>49</v>
      </c>
      <c r="E24" s="15"/>
      <c r="F24" s="15"/>
      <c r="G24" s="15"/>
      <c r="H24" s="15"/>
      <c r="I24" s="15"/>
      <c r="J24" s="15"/>
      <c r="K24" s="29"/>
      <c r="L24" s="29"/>
      <c r="M24" s="16">
        <f t="shared" si="1"/>
        <v>0</v>
      </c>
      <c r="N24" s="43"/>
    </row>
    <row r="25" spans="1:14" ht="20.100000000000001" hidden="1" customHeight="1" x14ac:dyDescent="0.35">
      <c r="A25" s="43"/>
      <c r="B25" s="43"/>
      <c r="C25" s="43"/>
      <c r="D25" s="22" t="s">
        <v>50</v>
      </c>
      <c r="E25" s="18"/>
      <c r="F25" s="18"/>
      <c r="G25" s="18"/>
      <c r="H25" s="18"/>
      <c r="I25" s="51"/>
      <c r="J25" s="18"/>
      <c r="K25" s="69"/>
      <c r="L25" s="69"/>
      <c r="M25" s="16">
        <f t="shared" si="1"/>
        <v>0</v>
      </c>
      <c r="N25" s="43"/>
    </row>
    <row r="26" spans="1:14" ht="20.100000000000001" customHeight="1" thickBot="1" x14ac:dyDescent="0.35">
      <c r="A26" s="43"/>
      <c r="B26" s="43"/>
      <c r="C26" s="43"/>
      <c r="D26" s="19" t="s">
        <v>0</v>
      </c>
      <c r="E26" s="20">
        <f>SUM(E14:E25)</f>
        <v>22</v>
      </c>
      <c r="F26" s="20">
        <f t="shared" ref="F26:J26" si="2">SUM(F14:F25)</f>
        <v>287</v>
      </c>
      <c r="G26" s="20">
        <f t="shared" si="2"/>
        <v>142</v>
      </c>
      <c r="H26" s="20">
        <f t="shared" si="2"/>
        <v>54</v>
      </c>
      <c r="I26" s="20">
        <f t="shared" si="2"/>
        <v>9</v>
      </c>
      <c r="J26" s="20">
        <f t="shared" si="2"/>
        <v>40</v>
      </c>
      <c r="K26" s="20">
        <f>SUM(K14:K25)</f>
        <v>493</v>
      </c>
      <c r="L26" s="20">
        <f>SUM(L14:L25)</f>
        <v>61</v>
      </c>
      <c r="M26" s="21">
        <f>SUM(M14:M25)</f>
        <v>554</v>
      </c>
      <c r="N26" s="43"/>
    </row>
    <row r="27" spans="1:14" ht="17.25" customHeight="1" x14ac:dyDescent="0.3">
      <c r="A27" s="43"/>
      <c r="B27" s="43"/>
      <c r="C27" s="43"/>
      <c r="D27" s="34" t="s">
        <v>160</v>
      </c>
      <c r="E27" s="47"/>
      <c r="F27" s="47"/>
      <c r="G27" s="47"/>
      <c r="H27" s="47"/>
      <c r="I27" s="47"/>
      <c r="J27" s="47"/>
      <c r="K27" s="47"/>
      <c r="L27" s="47"/>
      <c r="M27" s="43"/>
      <c r="N27" s="43"/>
    </row>
    <row r="28" spans="1:14" ht="15" x14ac:dyDescent="0.3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</row>
    <row r="29" spans="1:14" ht="15" x14ac:dyDescent="0.3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ht="15" x14ac:dyDescent="0.3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1" spans="1:14" ht="15" x14ac:dyDescent="0.3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</row>
    <row r="32" spans="1:14" ht="15" x14ac:dyDescent="0.3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</row>
    <row r="33" spans="1:16" ht="15" x14ac:dyDescent="0.3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4" spans="1:16" ht="15" x14ac:dyDescent="0.3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P34" s="5"/>
    </row>
    <row r="35" spans="1:16" ht="15" x14ac:dyDescent="0.3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P35" s="5"/>
    </row>
    <row r="36" spans="1:16" ht="15" x14ac:dyDescent="0.3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P36" s="5"/>
    </row>
    <row r="37" spans="1:16" ht="15" x14ac:dyDescent="0.3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P37" s="5"/>
    </row>
    <row r="38" spans="1:16" ht="15" x14ac:dyDescent="0.3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P38" s="5"/>
    </row>
    <row r="39" spans="1:16" ht="15" x14ac:dyDescent="0.3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P39" s="5"/>
    </row>
    <row r="40" spans="1:16" ht="15" x14ac:dyDescent="0.3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P40" s="5"/>
    </row>
    <row r="41" spans="1:16" ht="15" x14ac:dyDescent="0.3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P41" s="5"/>
    </row>
    <row r="42" spans="1:16" ht="15" x14ac:dyDescent="0.3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6" ht="15" x14ac:dyDescent="0.3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6" ht="15" x14ac:dyDescent="0.3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</row>
    <row r="45" spans="1:16" ht="15" x14ac:dyDescent="0.3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6" ht="15" x14ac:dyDescent="0.3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</row>
    <row r="47" spans="1:16" ht="15" x14ac:dyDescent="0.3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</row>
    <row r="48" spans="1:16" ht="15" x14ac:dyDescent="0.3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49" spans="1:14" ht="15" x14ac:dyDescent="0.3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</row>
    <row r="50" spans="1:14" ht="15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1" spans="1:14" ht="15" x14ac:dyDescent="0.3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</row>
    <row r="52" spans="1:14" ht="15" x14ac:dyDescent="0.3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</row>
    <row r="53" spans="1:14" ht="15" x14ac:dyDescent="0.3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4" ht="15" x14ac:dyDescent="0.3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</row>
    <row r="55" spans="1:14" ht="15" x14ac:dyDescent="0.3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</row>
    <row r="56" spans="1:14" ht="15" x14ac:dyDescent="0.3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</row>
    <row r="57" spans="1:14" ht="15" x14ac:dyDescent="0.3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pans="1:14" ht="15" x14ac:dyDescent="0.3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</row>
    <row r="59" spans="1:14" ht="15" x14ac:dyDescent="0.3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</row>
    <row r="60" spans="1:14" ht="15" x14ac:dyDescent="0.3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</row>
    <row r="61" spans="1:14" ht="15" x14ac:dyDescent="0.3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</row>
    <row r="62" spans="1:14" ht="15" x14ac:dyDescent="0.3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</row>
    <row r="63" spans="1:14" ht="15" x14ac:dyDescent="0.3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</row>
    <row r="64" spans="1:14" ht="15" x14ac:dyDescent="0.3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</row>
    <row r="65" spans="1:14" ht="15" x14ac:dyDescent="0.3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</row>
  </sheetData>
  <mergeCells count="12">
    <mergeCell ref="D11:M11"/>
    <mergeCell ref="A5:N5"/>
    <mergeCell ref="A6:N6"/>
    <mergeCell ref="I12:I13"/>
    <mergeCell ref="J12:J13"/>
    <mergeCell ref="K12:L12"/>
    <mergeCell ref="M12:M13"/>
    <mergeCell ref="D12:D13"/>
    <mergeCell ref="E12:E13"/>
    <mergeCell ref="F12:F13"/>
    <mergeCell ref="G12:G13"/>
    <mergeCell ref="H12:H13"/>
  </mergeCells>
  <pageMargins left="0.19685039370078741" right="0.19685039370078741" top="0.19685039370078741" bottom="0.19685039370078741" header="0.39370078740157483" footer="0.39370078740157483"/>
  <pageSetup paperSize="9" scale="9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V41"/>
  <sheetViews>
    <sheetView tabSelected="1" topLeftCell="B7" zoomScaleNormal="100" workbookViewId="0">
      <selection activeCell="O26" sqref="O26"/>
    </sheetView>
  </sheetViews>
  <sheetFormatPr baseColWidth="10" defaultColWidth="11.42578125" defaultRowHeight="12.75" x14ac:dyDescent="0.2"/>
  <cols>
    <col min="1" max="1" width="3.28515625" hidden="1" customWidth="1"/>
    <col min="2" max="2" width="1.85546875" customWidth="1"/>
    <col min="3" max="3" width="8.28515625" customWidth="1"/>
    <col min="4" max="4" width="12.140625" hidden="1" customWidth="1"/>
    <col min="5" max="5" width="10" hidden="1" customWidth="1"/>
    <col min="6" max="6" width="11.7109375" bestFit="1" customWidth="1"/>
    <col min="7" max="7" width="9" hidden="1" customWidth="1"/>
    <col min="8" max="8" width="8.5703125" bestFit="1" customWidth="1"/>
    <col min="9" max="10" width="11.28515625" customWidth="1"/>
    <col min="11" max="11" width="7.5703125" customWidth="1"/>
    <col min="12" max="12" width="13.140625" hidden="1" customWidth="1"/>
    <col min="13" max="13" width="15" hidden="1" customWidth="1"/>
    <col min="14" max="14" width="8.42578125" customWidth="1"/>
    <col min="15" max="15" width="11.28515625" customWidth="1"/>
    <col min="16" max="16" width="13.42578125" customWidth="1"/>
    <col min="17" max="17" width="10.140625" bestFit="1" customWidth="1"/>
    <col min="18" max="18" width="9.85546875" bestFit="1" customWidth="1"/>
    <col min="19" max="19" width="8.42578125" customWidth="1"/>
    <col min="20" max="20" width="1.85546875" customWidth="1"/>
  </cols>
  <sheetData>
    <row r="1" spans="2:22" ht="15" x14ac:dyDescent="0.3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2:22" ht="15" x14ac:dyDescent="0.3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2:22" ht="15" x14ac:dyDescent="0.3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</row>
    <row r="4" spans="2:22" ht="15" x14ac:dyDescent="0.3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</row>
    <row r="5" spans="2:22" s="175" customFormat="1" ht="18.95" customHeight="1" x14ac:dyDescent="0.45">
      <c r="B5" s="176"/>
      <c r="C5" s="431" t="str">
        <f>Descripcion!A1</f>
        <v>REPÚBLICA DOMINICANA</v>
      </c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177"/>
      <c r="U5" s="177"/>
      <c r="V5" s="176"/>
    </row>
    <row r="6" spans="2:22" s="179" customFormat="1" ht="18.95" customHeight="1" x14ac:dyDescent="0.45">
      <c r="B6" s="178"/>
      <c r="C6" s="431" t="s">
        <v>183</v>
      </c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1"/>
      <c r="S6" s="431"/>
      <c r="T6" s="56"/>
      <c r="U6" s="56"/>
      <c r="V6" s="178"/>
    </row>
    <row r="7" spans="2:22" s="179" customFormat="1" ht="18.95" customHeight="1" x14ac:dyDescent="0.45">
      <c r="B7" s="178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82"/>
      <c r="O7" s="211"/>
      <c r="P7" s="207"/>
      <c r="Q7" s="169"/>
      <c r="R7" s="169"/>
      <c r="S7" s="169"/>
      <c r="T7" s="56"/>
      <c r="U7" s="56"/>
      <c r="V7" s="178"/>
    </row>
    <row r="8" spans="2:22" s="179" customFormat="1" ht="18.95" customHeight="1" x14ac:dyDescent="0.45">
      <c r="B8" s="178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82"/>
      <c r="O8" s="211"/>
      <c r="P8" s="207"/>
      <c r="Q8" s="169"/>
      <c r="R8" s="169"/>
      <c r="S8" s="169"/>
      <c r="T8" s="56"/>
      <c r="U8" s="56"/>
      <c r="V8" s="178"/>
    </row>
    <row r="9" spans="2:22" ht="18.75" customHeight="1" x14ac:dyDescent="0.35"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43"/>
      <c r="U9" s="43"/>
      <c r="V9" s="43"/>
    </row>
    <row r="10" spans="2:22" s="1" customFormat="1" ht="18.75" customHeight="1" thickBot="1" x14ac:dyDescent="0.45">
      <c r="B10" s="44"/>
      <c r="C10" s="441" t="s">
        <v>268</v>
      </c>
      <c r="D10" s="441"/>
      <c r="E10" s="441"/>
      <c r="F10" s="441"/>
      <c r="G10" s="441"/>
      <c r="H10" s="441"/>
      <c r="I10" s="441"/>
      <c r="J10" s="441"/>
      <c r="K10" s="441"/>
      <c r="L10" s="441"/>
      <c r="M10" s="441"/>
      <c r="N10" s="441"/>
      <c r="O10" s="441"/>
      <c r="P10" s="441"/>
      <c r="Q10" s="441"/>
      <c r="R10" s="441"/>
      <c r="S10" s="441"/>
      <c r="T10" s="54"/>
      <c r="U10" s="54"/>
      <c r="V10" s="44"/>
    </row>
    <row r="11" spans="2:22" ht="17.25" customHeight="1" x14ac:dyDescent="0.35">
      <c r="B11" s="43"/>
      <c r="C11" s="444" t="s">
        <v>84</v>
      </c>
      <c r="D11" s="162"/>
      <c r="E11" s="447" t="s">
        <v>121</v>
      </c>
      <c r="F11" s="437" t="s">
        <v>101</v>
      </c>
      <c r="G11" s="437" t="s">
        <v>122</v>
      </c>
      <c r="H11" s="437" t="s">
        <v>102</v>
      </c>
      <c r="I11" s="437" t="s">
        <v>105</v>
      </c>
      <c r="J11" s="437" t="s">
        <v>269</v>
      </c>
      <c r="K11" s="437" t="s">
        <v>132</v>
      </c>
      <c r="L11" s="437" t="s">
        <v>139</v>
      </c>
      <c r="M11" s="437" t="s">
        <v>138</v>
      </c>
      <c r="N11" s="437" t="s">
        <v>189</v>
      </c>
      <c r="O11" s="209"/>
      <c r="P11" s="209"/>
      <c r="Q11" s="439" t="s">
        <v>62</v>
      </c>
      <c r="R11" s="440"/>
      <c r="S11" s="442" t="s">
        <v>32</v>
      </c>
      <c r="T11" s="43"/>
      <c r="U11" s="43"/>
      <c r="V11" s="43"/>
    </row>
    <row r="12" spans="2:22" ht="17.25" customHeight="1" x14ac:dyDescent="0.35">
      <c r="B12" s="43"/>
      <c r="C12" s="445"/>
      <c r="D12" s="163" t="s">
        <v>144</v>
      </c>
      <c r="E12" s="448"/>
      <c r="F12" s="438"/>
      <c r="G12" s="438"/>
      <c r="H12" s="438"/>
      <c r="I12" s="446"/>
      <c r="J12" s="446"/>
      <c r="K12" s="438"/>
      <c r="L12" s="438"/>
      <c r="M12" s="438"/>
      <c r="N12" s="438"/>
      <c r="O12" s="212" t="s">
        <v>270</v>
      </c>
      <c r="P12" s="208" t="s">
        <v>256</v>
      </c>
      <c r="Q12" s="116" t="s">
        <v>59</v>
      </c>
      <c r="R12" s="117" t="s">
        <v>58</v>
      </c>
      <c r="S12" s="443"/>
      <c r="T12" s="43"/>
      <c r="U12" s="43"/>
      <c r="V12" s="43"/>
    </row>
    <row r="13" spans="2:22" ht="18" customHeight="1" x14ac:dyDescent="0.35">
      <c r="B13" s="43"/>
      <c r="C13" s="22" t="s">
        <v>39</v>
      </c>
      <c r="D13" s="83">
        <v>0</v>
      </c>
      <c r="E13" s="83">
        <v>0</v>
      </c>
      <c r="F13" s="53">
        <v>103</v>
      </c>
      <c r="G13" s="53">
        <v>0</v>
      </c>
      <c r="H13" s="58">
        <v>13</v>
      </c>
      <c r="I13" s="58">
        <v>0</v>
      </c>
      <c r="J13" s="140">
        <v>0</v>
      </c>
      <c r="K13" s="140">
        <v>1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104</v>
      </c>
      <c r="R13" s="58">
        <v>13</v>
      </c>
      <c r="S13" s="16">
        <f>SUM(D13:P13)</f>
        <v>117</v>
      </c>
      <c r="T13" s="43"/>
      <c r="U13" s="43"/>
      <c r="V13" s="43"/>
    </row>
    <row r="14" spans="2:22" ht="18" customHeight="1" x14ac:dyDescent="0.35">
      <c r="B14" s="43"/>
      <c r="C14" s="22" t="s">
        <v>40</v>
      </c>
      <c r="D14" s="83"/>
      <c r="E14" s="83"/>
      <c r="F14" s="53">
        <v>78</v>
      </c>
      <c r="G14" s="53">
        <v>0</v>
      </c>
      <c r="H14" s="58">
        <v>13</v>
      </c>
      <c r="I14" s="58">
        <v>0</v>
      </c>
      <c r="J14" s="58">
        <v>0</v>
      </c>
      <c r="K14" s="58">
        <v>0</v>
      </c>
      <c r="L14" s="58"/>
      <c r="M14" s="58"/>
      <c r="N14" s="58">
        <v>1</v>
      </c>
      <c r="O14" s="58">
        <v>0</v>
      </c>
      <c r="P14" s="58">
        <v>0</v>
      </c>
      <c r="Q14" s="58">
        <v>84</v>
      </c>
      <c r="R14" s="58">
        <v>8</v>
      </c>
      <c r="S14" s="16">
        <f t="shared" ref="S14" si="0">SUM(D14:P14)</f>
        <v>92</v>
      </c>
      <c r="T14" s="43"/>
      <c r="U14" s="43"/>
      <c r="V14" s="43"/>
    </row>
    <row r="15" spans="2:22" ht="18" customHeight="1" x14ac:dyDescent="0.35">
      <c r="B15" s="43"/>
      <c r="C15" s="22" t="s">
        <v>108</v>
      </c>
      <c r="D15" s="83"/>
      <c r="E15" s="83"/>
      <c r="F15" s="53">
        <v>113</v>
      </c>
      <c r="G15" s="53">
        <v>0</v>
      </c>
      <c r="H15" s="58">
        <v>11</v>
      </c>
      <c r="I15" s="58">
        <v>0</v>
      </c>
      <c r="J15" s="58">
        <v>1</v>
      </c>
      <c r="K15" s="58">
        <v>0</v>
      </c>
      <c r="L15" s="58"/>
      <c r="M15" s="58"/>
      <c r="N15" s="58">
        <v>0</v>
      </c>
      <c r="O15" s="58">
        <v>0</v>
      </c>
      <c r="P15" s="58">
        <v>1</v>
      </c>
      <c r="Q15" s="58">
        <v>101</v>
      </c>
      <c r="R15" s="58">
        <v>25</v>
      </c>
      <c r="S15" s="16">
        <f>SUM(D15:P15)</f>
        <v>126</v>
      </c>
      <c r="T15" s="43"/>
      <c r="U15" s="43"/>
      <c r="V15" s="43"/>
    </row>
    <row r="16" spans="2:22" ht="18" customHeight="1" x14ac:dyDescent="0.35">
      <c r="B16" s="43"/>
      <c r="C16" s="22" t="s">
        <v>42</v>
      </c>
      <c r="D16" s="83"/>
      <c r="E16" s="83"/>
      <c r="F16" s="53">
        <v>75</v>
      </c>
      <c r="G16" s="53"/>
      <c r="H16" s="58">
        <v>18</v>
      </c>
      <c r="I16" s="58">
        <v>0</v>
      </c>
      <c r="J16" s="58">
        <v>0</v>
      </c>
      <c r="K16" s="58">
        <v>0</v>
      </c>
      <c r="L16" s="58"/>
      <c r="M16" s="58"/>
      <c r="N16" s="58">
        <v>0</v>
      </c>
      <c r="O16" s="58">
        <v>1</v>
      </c>
      <c r="P16" s="58">
        <v>0</v>
      </c>
      <c r="Q16" s="58">
        <v>84</v>
      </c>
      <c r="R16" s="58">
        <v>10</v>
      </c>
      <c r="S16" s="16">
        <f>SUM(D16:P16)</f>
        <v>94</v>
      </c>
      <c r="T16" s="43"/>
      <c r="U16" s="43"/>
      <c r="V16" s="43"/>
    </row>
    <row r="17" spans="2:22" ht="18" customHeight="1" x14ac:dyDescent="0.35">
      <c r="B17" s="43"/>
      <c r="C17" s="22" t="s">
        <v>43</v>
      </c>
      <c r="D17" s="83"/>
      <c r="E17" s="83"/>
      <c r="F17" s="53">
        <v>110</v>
      </c>
      <c r="G17" s="53"/>
      <c r="H17" s="58">
        <v>13</v>
      </c>
      <c r="I17" s="58">
        <v>1</v>
      </c>
      <c r="J17" s="58">
        <v>0</v>
      </c>
      <c r="K17" s="58">
        <v>0</v>
      </c>
      <c r="L17" s="58"/>
      <c r="M17" s="58"/>
      <c r="N17" s="58">
        <v>0</v>
      </c>
      <c r="O17" s="58">
        <v>0</v>
      </c>
      <c r="P17" s="58">
        <v>1</v>
      </c>
      <c r="Q17" s="58">
        <v>120</v>
      </c>
      <c r="R17" s="58">
        <v>5</v>
      </c>
      <c r="S17" s="16">
        <f>SUM(D17:P17)</f>
        <v>125</v>
      </c>
      <c r="T17" s="43"/>
      <c r="U17" s="43"/>
      <c r="V17" s="43"/>
    </row>
    <row r="18" spans="2:22" ht="18" hidden="1" customHeight="1" x14ac:dyDescent="0.35">
      <c r="B18" s="43"/>
      <c r="C18" s="22" t="s">
        <v>44</v>
      </c>
      <c r="D18" s="83"/>
      <c r="E18" s="83"/>
      <c r="F18" s="53"/>
      <c r="G18" s="53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16">
        <f t="shared" ref="S18:S24" si="1">SUM(D18:R18)</f>
        <v>0</v>
      </c>
      <c r="T18" s="43"/>
      <c r="U18" s="43"/>
      <c r="V18" s="43"/>
    </row>
    <row r="19" spans="2:22" ht="18" hidden="1" customHeight="1" x14ac:dyDescent="0.35">
      <c r="B19" s="43"/>
      <c r="C19" s="22" t="s">
        <v>45</v>
      </c>
      <c r="D19" s="83"/>
      <c r="E19" s="83"/>
      <c r="F19" s="53"/>
      <c r="G19" s="53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16">
        <f t="shared" si="1"/>
        <v>0</v>
      </c>
      <c r="T19" s="43"/>
      <c r="U19" s="43"/>
      <c r="V19" s="43"/>
    </row>
    <row r="20" spans="2:22" ht="18" hidden="1" customHeight="1" x14ac:dyDescent="0.35">
      <c r="B20" s="43"/>
      <c r="C20" s="22" t="s">
        <v>46</v>
      </c>
      <c r="D20" s="83"/>
      <c r="E20" s="83"/>
      <c r="F20" s="53"/>
      <c r="G20" s="53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16">
        <f t="shared" si="1"/>
        <v>0</v>
      </c>
      <c r="T20" s="43"/>
      <c r="U20" s="43"/>
      <c r="V20" s="43"/>
    </row>
    <row r="21" spans="2:22" ht="18" hidden="1" customHeight="1" x14ac:dyDescent="0.35">
      <c r="B21" s="43"/>
      <c r="C21" s="22" t="s">
        <v>47</v>
      </c>
      <c r="D21" s="83"/>
      <c r="E21" s="83"/>
      <c r="F21" s="53"/>
      <c r="G21" s="53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16">
        <f t="shared" si="1"/>
        <v>0</v>
      </c>
      <c r="T21" s="43"/>
      <c r="U21" s="43"/>
      <c r="V21" s="43"/>
    </row>
    <row r="22" spans="2:22" ht="18" hidden="1" customHeight="1" x14ac:dyDescent="0.35">
      <c r="B22" s="43"/>
      <c r="C22" s="22" t="s">
        <v>48</v>
      </c>
      <c r="D22" s="83"/>
      <c r="E22" s="83"/>
      <c r="F22" s="53"/>
      <c r="G22" s="53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16">
        <f t="shared" si="1"/>
        <v>0</v>
      </c>
      <c r="T22" s="43"/>
      <c r="U22" s="43"/>
      <c r="V22" s="43"/>
    </row>
    <row r="23" spans="2:22" ht="18" hidden="1" customHeight="1" x14ac:dyDescent="0.35">
      <c r="B23" s="43"/>
      <c r="C23" s="22" t="s">
        <v>49</v>
      </c>
      <c r="D23" s="83"/>
      <c r="E23" s="83"/>
      <c r="F23" s="15"/>
      <c r="G23" s="15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16">
        <f t="shared" si="1"/>
        <v>0</v>
      </c>
      <c r="T23" s="43"/>
      <c r="U23" s="43"/>
      <c r="V23" s="43"/>
    </row>
    <row r="24" spans="2:22" ht="18" hidden="1" customHeight="1" x14ac:dyDescent="0.35">
      <c r="B24" s="43"/>
      <c r="C24" s="22" t="s">
        <v>50</v>
      </c>
      <c r="D24" s="83"/>
      <c r="E24" s="83"/>
      <c r="F24" s="18"/>
      <c r="G24" s="18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16">
        <f t="shared" si="1"/>
        <v>0</v>
      </c>
      <c r="T24" s="43"/>
      <c r="U24" s="43"/>
      <c r="V24" s="43"/>
    </row>
    <row r="25" spans="2:22" ht="18" customHeight="1" thickBot="1" x14ac:dyDescent="0.35">
      <c r="B25" s="43"/>
      <c r="C25" s="19" t="s">
        <v>0</v>
      </c>
      <c r="D25" s="82">
        <f>SUM(D13:D24)</f>
        <v>0</v>
      </c>
      <c r="E25" s="82">
        <f t="shared" ref="E25:P25" si="2">SUM(E13:E24)</f>
        <v>0</v>
      </c>
      <c r="F25" s="82">
        <f t="shared" si="2"/>
        <v>479</v>
      </c>
      <c r="G25" s="82">
        <f t="shared" si="2"/>
        <v>0</v>
      </c>
      <c r="H25" s="82">
        <f t="shared" si="2"/>
        <v>68</v>
      </c>
      <c r="I25" s="82">
        <f t="shared" si="2"/>
        <v>1</v>
      </c>
      <c r="J25" s="82">
        <f t="shared" si="2"/>
        <v>1</v>
      </c>
      <c r="K25" s="82">
        <f t="shared" si="2"/>
        <v>1</v>
      </c>
      <c r="L25" s="82">
        <f t="shared" si="2"/>
        <v>0</v>
      </c>
      <c r="M25" s="82">
        <f t="shared" si="2"/>
        <v>0</v>
      </c>
      <c r="N25" s="82">
        <f t="shared" si="2"/>
        <v>1</v>
      </c>
      <c r="O25" s="82">
        <f t="shared" si="2"/>
        <v>1</v>
      </c>
      <c r="P25" s="82">
        <f t="shared" si="2"/>
        <v>2</v>
      </c>
      <c r="Q25" s="20">
        <f t="shared" ref="Q25:R25" si="3">SUM(Q13:Q24)</f>
        <v>493</v>
      </c>
      <c r="R25" s="20">
        <f t="shared" si="3"/>
        <v>61</v>
      </c>
      <c r="S25" s="21">
        <f>SUM(S13:S24)</f>
        <v>554</v>
      </c>
      <c r="T25" s="43"/>
      <c r="U25" s="43"/>
      <c r="V25" s="43"/>
    </row>
    <row r="26" spans="2:22" ht="18" customHeight="1" thickBot="1" x14ac:dyDescent="0.35">
      <c r="B26" s="43"/>
      <c r="C26" s="31" t="s">
        <v>107</v>
      </c>
      <c r="D26" s="572">
        <f t="shared" ref="D26:R26" si="4">D25/$S$25</f>
        <v>0</v>
      </c>
      <c r="E26" s="572">
        <f t="shared" si="4"/>
        <v>0</v>
      </c>
      <c r="F26" s="572">
        <f>F25/$S$25</f>
        <v>0.86462093862815881</v>
      </c>
      <c r="G26" s="572">
        <f t="shared" si="4"/>
        <v>0</v>
      </c>
      <c r="H26" s="572">
        <f t="shared" si="4"/>
        <v>0.12274368231046931</v>
      </c>
      <c r="I26" s="572">
        <f t="shared" si="4"/>
        <v>1.8050541516245488E-3</v>
      </c>
      <c r="J26" s="572">
        <f t="shared" si="4"/>
        <v>1.8050541516245488E-3</v>
      </c>
      <c r="K26" s="572">
        <f t="shared" si="4"/>
        <v>1.8050541516245488E-3</v>
      </c>
      <c r="L26" s="572">
        <f t="shared" si="4"/>
        <v>0</v>
      </c>
      <c r="M26" s="572">
        <f t="shared" si="4"/>
        <v>0</v>
      </c>
      <c r="N26" s="572">
        <f t="shared" si="4"/>
        <v>1.8050541516245488E-3</v>
      </c>
      <c r="O26" s="572">
        <f t="shared" si="4"/>
        <v>1.8050541516245488E-3</v>
      </c>
      <c r="P26" s="572">
        <f t="shared" si="4"/>
        <v>3.6101083032490976E-3</v>
      </c>
      <c r="Q26" s="572">
        <f t="shared" si="4"/>
        <v>0.88989169675090252</v>
      </c>
      <c r="R26" s="572">
        <f t="shared" si="4"/>
        <v>0.11010830324909747</v>
      </c>
      <c r="S26" s="32"/>
      <c r="T26" s="43"/>
      <c r="U26" s="43"/>
      <c r="V26" s="43"/>
    </row>
    <row r="27" spans="2:22" ht="17.25" customHeight="1" x14ac:dyDescent="0.3">
      <c r="B27" s="43"/>
      <c r="C27" s="34" t="s">
        <v>160</v>
      </c>
      <c r="D27" s="50"/>
      <c r="E27" s="50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3"/>
      <c r="T27" s="43"/>
      <c r="U27" s="43"/>
      <c r="V27" s="43"/>
    </row>
    <row r="28" spans="2:22" ht="15" x14ac:dyDescent="0.3"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</row>
    <row r="29" spans="2:22" ht="15" x14ac:dyDescent="0.3"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</row>
    <row r="30" spans="2:22" ht="15" x14ac:dyDescent="0.3"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</row>
    <row r="31" spans="2:22" ht="15" x14ac:dyDescent="0.3"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</row>
    <row r="32" spans="2:22" ht="15" x14ac:dyDescent="0.3"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</row>
    <row r="34" spans="21:21" x14ac:dyDescent="0.2">
      <c r="U34" s="5"/>
    </row>
    <row r="35" spans="21:21" x14ac:dyDescent="0.2">
      <c r="U35" s="5"/>
    </row>
    <row r="36" spans="21:21" x14ac:dyDescent="0.2">
      <c r="U36" s="5"/>
    </row>
    <row r="37" spans="21:21" x14ac:dyDescent="0.2">
      <c r="U37" s="5"/>
    </row>
    <row r="38" spans="21:21" x14ac:dyDescent="0.2">
      <c r="U38" s="5"/>
    </row>
    <row r="39" spans="21:21" x14ac:dyDescent="0.2">
      <c r="U39" s="5"/>
    </row>
    <row r="40" spans="21:21" x14ac:dyDescent="0.2">
      <c r="U40" s="5"/>
    </row>
    <row r="41" spans="21:21" x14ac:dyDescent="0.2">
      <c r="U41" s="5"/>
    </row>
  </sheetData>
  <mergeCells count="16">
    <mergeCell ref="I11:I12"/>
    <mergeCell ref="S11:S12"/>
    <mergeCell ref="C5:S5"/>
    <mergeCell ref="C6:S6"/>
    <mergeCell ref="C10:S10"/>
    <mergeCell ref="Q11:R11"/>
    <mergeCell ref="C11:C12"/>
    <mergeCell ref="E11:E12"/>
    <mergeCell ref="F11:F12"/>
    <mergeCell ref="G11:G12"/>
    <mergeCell ref="H11:H12"/>
    <mergeCell ref="J11:J12"/>
    <mergeCell ref="K11:K12"/>
    <mergeCell ref="L11:L12"/>
    <mergeCell ref="M11:M12"/>
    <mergeCell ref="N11:N12"/>
  </mergeCells>
  <pageMargins left="0.19685039370078741" right="0.19685039370078741" top="0.19685039370078741" bottom="0.19685039370078741" header="0.39370078740157483" footer="0.39370078740157483"/>
  <pageSetup paperSize="9" scale="80" orientation="portrait" r:id="rId1"/>
  <headerFooter alignWithMargins="0"/>
  <ignoredErrors>
    <ignoredError sqref="S2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PORTADA</vt:lpstr>
      <vt:lpstr>SEXO</vt:lpstr>
      <vt:lpstr>CIRCUNSTANCIAS</vt:lpstr>
      <vt:lpstr>Descripcion</vt:lpstr>
      <vt:lpstr>DIAS</vt:lpstr>
      <vt:lpstr>HORARD</vt:lpstr>
      <vt:lpstr>ARMASRD</vt:lpstr>
      <vt:lpstr>EDAD</vt:lpstr>
      <vt:lpstr>NACIONALIDAD</vt:lpstr>
      <vt:lpstr>HOMICIDIO</vt:lpstr>
      <vt:lpstr> HOMICIDIO II</vt:lpstr>
      <vt:lpstr>COMPARATIVO</vt:lpstr>
      <vt:lpstr>PROVINCIAS</vt:lpstr>
      <vt:lpstr>SD</vt:lpstr>
      <vt:lpstr>DN</vt:lpstr>
      <vt:lpstr>STG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Estadisticas</dc:creator>
  <cp:lastModifiedBy>Jonathan Munoz Paulino</cp:lastModifiedBy>
  <cp:lastPrinted>2021-07-30T17:47:58Z</cp:lastPrinted>
  <dcterms:created xsi:type="dcterms:W3CDTF">2005-01-12T20:16:10Z</dcterms:created>
  <dcterms:modified xsi:type="dcterms:W3CDTF">2021-07-30T17:50:19Z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curaduria General de la Republica">
    <vt:lpwstr>Confidencial</vt:lpwstr>
  </property>
</Properties>
</file>