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2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10.xml" ContentType="application/vnd.openxmlformats-officedocument.drawing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munoz\Desktop\DATOS A SUBIR\FEMINICIDIO\DICIEMBRE\"/>
    </mc:Choice>
  </mc:AlternateContent>
  <bookViews>
    <workbookView xWindow="0" yWindow="0" windowWidth="20490" windowHeight="7755" tabRatio="867" activeTab="3"/>
  </bookViews>
  <sheets>
    <sheet name="República Dominicana" sheetId="48" r:id="rId1"/>
    <sheet name="VARIACION INTIMOS" sheetId="60" r:id="rId2"/>
    <sheet name="VARIACION" sheetId="41" r:id="rId3"/>
    <sheet name="CIRCUNSTANCIAS" sheetId="36" r:id="rId4"/>
    <sheet name="ARMAS" sheetId="52" r:id="rId5"/>
    <sheet name="HORA" sheetId="53" r:id="rId6"/>
    <sheet name="EDADES" sheetId="54" r:id="rId7"/>
    <sheet name="DIAS" sheetId="55" r:id="rId8"/>
    <sheet name="NACIONALIDAD" sheetId="56" r:id="rId9"/>
    <sheet name="FEMINICIDIOS DISTR" sheetId="35" r:id="rId10"/>
    <sheet name="SANTO DOMINGO" sheetId="49" r:id="rId11"/>
    <sheet name="DISTRITO NACIONAL" sheetId="57" r:id="rId12"/>
    <sheet name="SANTIAGO" sheetId="58" r:id="rId13"/>
  </sheets>
  <definedNames>
    <definedName name="_xlnm._FilterDatabase" localSheetId="4" hidden="1">ARMAS!#REF!</definedName>
    <definedName name="_xlnm._FilterDatabase" localSheetId="3" hidden="1">CIRCUNSTANCIAS!#REF!</definedName>
    <definedName name="_xlnm._FilterDatabase" localSheetId="7" hidden="1">DIAS!#REF!</definedName>
    <definedName name="_xlnm._FilterDatabase" localSheetId="11" hidden="1">'DISTRITO NACIONAL'!$B$12:$O$13</definedName>
    <definedName name="_xlnm._FilterDatabase" localSheetId="6" hidden="1">EDADES!#REF!</definedName>
    <definedName name="_xlnm._FilterDatabase" localSheetId="9" hidden="1">'FEMINICIDIOS DISTR'!$AG$15:$AG$17</definedName>
    <definedName name="_xlnm._FilterDatabase" localSheetId="5" hidden="1">HORA!#REF!</definedName>
    <definedName name="_xlnm._FilterDatabase" localSheetId="8" hidden="1">NACIONALIDAD!#REF!</definedName>
    <definedName name="_xlnm._FilterDatabase" localSheetId="0" hidden="1">'República Dominicana'!#REF!</definedName>
    <definedName name="_xlnm._FilterDatabase" localSheetId="12" hidden="1">SANTIAGO!$B$12:$O$30</definedName>
    <definedName name="_xlnm._FilterDatabase" localSheetId="10" hidden="1">'SANTO DOMINGO'!$B$10:$O$57</definedName>
    <definedName name="_xlnm._FilterDatabase" localSheetId="2" hidden="1">VARIACION!#REF!</definedName>
    <definedName name="_xlnm._FilterDatabase" localSheetId="1" hidden="1">'VARIACION INTIMOS'!#REF!</definedName>
  </definedNames>
  <calcPr calcId="152511"/>
</workbook>
</file>

<file path=xl/calcChain.xml><?xml version="1.0" encoding="utf-8"?>
<calcChain xmlns="http://schemas.openxmlformats.org/spreadsheetml/2006/main">
  <c r="D33" i="58" l="1"/>
  <c r="E33" i="58"/>
  <c r="F33" i="58"/>
  <c r="G33" i="58"/>
  <c r="H33" i="58"/>
  <c r="I33" i="58"/>
  <c r="J33" i="58"/>
  <c r="K33" i="58"/>
  <c r="L33" i="58"/>
  <c r="M33" i="58"/>
  <c r="N33" i="58"/>
  <c r="O33" i="58"/>
  <c r="C33" i="58"/>
  <c r="O14" i="58"/>
  <c r="O15" i="58"/>
  <c r="O16" i="58"/>
  <c r="O17" i="58"/>
  <c r="O18" i="58"/>
  <c r="O19" i="58"/>
  <c r="O20" i="58"/>
  <c r="O21" i="58"/>
  <c r="O22" i="58"/>
  <c r="O23" i="58"/>
  <c r="O24" i="58"/>
  <c r="O25" i="58"/>
  <c r="O26" i="58"/>
  <c r="O27" i="58"/>
  <c r="O28" i="58"/>
  <c r="O29" i="58"/>
  <c r="O30" i="58"/>
  <c r="O31" i="58"/>
  <c r="O32" i="58"/>
  <c r="O14" i="57"/>
  <c r="O15" i="57"/>
  <c r="O16" i="57"/>
  <c r="O17" i="57"/>
  <c r="O18" i="57"/>
  <c r="O19" i="57"/>
  <c r="O20" i="57"/>
  <c r="O21" i="57"/>
  <c r="O22" i="57"/>
  <c r="O23" i="57"/>
  <c r="O12" i="49"/>
  <c r="O13" i="49"/>
  <c r="O14" i="49"/>
  <c r="O15" i="49"/>
  <c r="O16" i="49"/>
  <c r="O17" i="49"/>
  <c r="O18" i="49"/>
  <c r="O19" i="49"/>
  <c r="O20" i="49"/>
  <c r="O21" i="49"/>
  <c r="O22" i="49"/>
  <c r="O23" i="49"/>
  <c r="O24" i="49"/>
  <c r="O25" i="49"/>
  <c r="O26" i="49"/>
  <c r="O27" i="49"/>
  <c r="O28" i="49"/>
  <c r="O29" i="49"/>
  <c r="O30" i="49"/>
  <c r="O31" i="49"/>
  <c r="O32" i="49"/>
  <c r="O33" i="49"/>
  <c r="O34" i="49"/>
  <c r="O35" i="49"/>
  <c r="O36" i="49"/>
  <c r="O37" i="49"/>
  <c r="O38" i="49"/>
  <c r="O39" i="49"/>
  <c r="O40" i="49"/>
  <c r="O41" i="49"/>
  <c r="O42" i="49"/>
  <c r="O43" i="49"/>
  <c r="O44" i="49"/>
  <c r="O45" i="49"/>
  <c r="O46" i="49"/>
  <c r="O47" i="49"/>
  <c r="O48" i="49"/>
  <c r="O49" i="49"/>
  <c r="O50" i="49"/>
  <c r="O51" i="49"/>
  <c r="O52" i="49"/>
  <c r="O53" i="49"/>
  <c r="O54" i="49"/>
  <c r="O55" i="49"/>
  <c r="O56" i="49"/>
  <c r="O57" i="49"/>
  <c r="O58" i="49"/>
  <c r="O59" i="49"/>
  <c r="D60" i="49"/>
  <c r="E60" i="49"/>
  <c r="F60" i="49"/>
  <c r="G60" i="49"/>
  <c r="H60" i="49"/>
  <c r="I60" i="49"/>
  <c r="J60" i="49"/>
  <c r="K60" i="49"/>
  <c r="L60" i="49"/>
  <c r="M60" i="49"/>
  <c r="N60" i="49"/>
  <c r="C60" i="49"/>
  <c r="D14" i="56"/>
  <c r="D15" i="56"/>
  <c r="D16" i="56"/>
  <c r="D17" i="56"/>
  <c r="D13" i="56"/>
  <c r="C18" i="56"/>
  <c r="Q54" i="36"/>
  <c r="Q49" i="36"/>
  <c r="Q36" i="36"/>
  <c r="Q27" i="36"/>
  <c r="Q28" i="36"/>
  <c r="Q29" i="36"/>
  <c r="Q30" i="36"/>
  <c r="Q31" i="36"/>
  <c r="Q32" i="36"/>
  <c r="Q33" i="36"/>
  <c r="Q34" i="36"/>
  <c r="Q35" i="36"/>
  <c r="Q26" i="36"/>
  <c r="Q21" i="36"/>
  <c r="Q15" i="36"/>
  <c r="Q16" i="36"/>
  <c r="Q17" i="36"/>
  <c r="Q18" i="36"/>
  <c r="Q19" i="36"/>
  <c r="Q14" i="36"/>
  <c r="Q56" i="36"/>
  <c r="O35" i="36"/>
  <c r="N35" i="36"/>
  <c r="M35" i="36"/>
  <c r="L35" i="36"/>
  <c r="K35" i="36"/>
  <c r="J35" i="36"/>
  <c r="I35" i="36"/>
  <c r="H35" i="36"/>
  <c r="G35" i="36"/>
  <c r="F35" i="36"/>
  <c r="E35" i="36"/>
  <c r="E20" i="36"/>
  <c r="F20" i="36"/>
  <c r="G20" i="36"/>
  <c r="H20" i="36"/>
  <c r="I20" i="36"/>
  <c r="J20" i="36"/>
  <c r="K20" i="36"/>
  <c r="L20" i="36"/>
  <c r="M20" i="36"/>
  <c r="N20" i="36"/>
  <c r="O20" i="36"/>
  <c r="P27" i="36"/>
  <c r="R34" i="41"/>
  <c r="R33" i="41"/>
  <c r="R28" i="41"/>
  <c r="R27" i="41"/>
  <c r="R22" i="41"/>
  <c r="R21" i="41"/>
  <c r="R16" i="41"/>
  <c r="R15" i="41"/>
  <c r="P34" i="41"/>
  <c r="Q24" i="60"/>
  <c r="R15" i="60" l="1"/>
  <c r="R25" i="60"/>
  <c r="R24" i="60"/>
  <c r="R16" i="60"/>
  <c r="N67" i="48"/>
  <c r="N48" i="48"/>
  <c r="P25" i="60" l="1"/>
  <c r="P24" i="60"/>
  <c r="M67" i="48" l="1"/>
  <c r="M48" i="48"/>
  <c r="P14" i="36" l="1"/>
  <c r="O13" i="57"/>
  <c r="D25" i="55" l="1"/>
  <c r="E25" i="55"/>
  <c r="F25" i="55"/>
  <c r="G25" i="55"/>
  <c r="H25" i="55"/>
  <c r="I25" i="55"/>
  <c r="C25" i="55"/>
  <c r="J22" i="55"/>
  <c r="J23" i="55"/>
  <c r="J24" i="55"/>
  <c r="D26" i="53"/>
  <c r="E26" i="53"/>
  <c r="C26" i="53"/>
  <c r="F23" i="53"/>
  <c r="F24" i="53"/>
  <c r="F25" i="53"/>
  <c r="L67" i="48" l="1"/>
  <c r="L48" i="48"/>
  <c r="P16" i="60" l="1"/>
  <c r="P15" i="60"/>
  <c r="Q15" i="60" l="1"/>
  <c r="D24" i="57" l="1"/>
  <c r="E24" i="57"/>
  <c r="F24" i="57"/>
  <c r="G24" i="57"/>
  <c r="H24" i="57"/>
  <c r="I24" i="57"/>
  <c r="J24" i="57"/>
  <c r="K24" i="57"/>
  <c r="C24" i="57"/>
  <c r="O13" i="58" l="1"/>
  <c r="L24" i="57"/>
  <c r="M24" i="57"/>
  <c r="N24" i="57"/>
  <c r="P54" i="36"/>
  <c r="P49" i="36"/>
  <c r="D20" i="36"/>
  <c r="P28" i="36"/>
  <c r="P29" i="36"/>
  <c r="P30" i="36"/>
  <c r="P31" i="36"/>
  <c r="P32" i="36"/>
  <c r="P33" i="36"/>
  <c r="P34" i="36"/>
  <c r="D35" i="36"/>
  <c r="P15" i="36"/>
  <c r="P16" i="36"/>
  <c r="P17" i="36"/>
  <c r="P18" i="36"/>
  <c r="P19" i="36"/>
  <c r="K67" i="48"/>
  <c r="K48" i="48"/>
  <c r="O24" i="57" l="1"/>
  <c r="P20" i="36"/>
  <c r="J67" i="48"/>
  <c r="I67" i="48"/>
  <c r="J48" i="48"/>
  <c r="I48" i="48"/>
  <c r="AC15" i="35" l="1"/>
  <c r="AC16" i="35"/>
  <c r="AC17" i="35"/>
  <c r="AC18" i="35"/>
  <c r="AC19" i="35"/>
  <c r="AC20" i="35"/>
  <c r="AC21" i="35"/>
  <c r="AC22" i="35"/>
  <c r="AC23" i="35"/>
  <c r="AC24" i="35"/>
  <c r="AC25" i="35"/>
  <c r="AC26" i="35"/>
  <c r="AC27" i="35"/>
  <c r="AC28" i="35"/>
  <c r="AC29" i="35"/>
  <c r="AC30" i="35"/>
  <c r="AC31" i="35"/>
  <c r="AC32" i="35"/>
  <c r="AC33" i="35"/>
  <c r="AC34" i="35"/>
  <c r="AC35" i="35"/>
  <c r="AC36" i="35"/>
  <c r="AC37" i="35"/>
  <c r="AC38" i="35"/>
  <c r="AC39" i="35"/>
  <c r="AC40" i="35"/>
  <c r="AC41" i="35"/>
  <c r="AC42" i="35"/>
  <c r="AC43" i="35"/>
  <c r="AC44" i="35"/>
  <c r="AC45" i="35"/>
  <c r="AC14" i="35"/>
  <c r="F46" i="35" l="1"/>
  <c r="G46" i="35"/>
  <c r="H46" i="35"/>
  <c r="I46" i="35"/>
  <c r="J46" i="35"/>
  <c r="K46" i="35"/>
  <c r="L46" i="35"/>
  <c r="M46" i="35"/>
  <c r="N46" i="35"/>
  <c r="O46" i="35"/>
  <c r="P46" i="35"/>
  <c r="E46" i="35"/>
  <c r="P26" i="36" l="1"/>
  <c r="P35" i="36" l="1"/>
  <c r="O16" i="48"/>
  <c r="O17" i="48"/>
  <c r="O18" i="48"/>
  <c r="O19" i="48"/>
  <c r="O20" i="48"/>
  <c r="O21" i="48"/>
  <c r="O22" i="48"/>
  <c r="O23" i="48"/>
  <c r="O24" i="48"/>
  <c r="O25" i="48"/>
  <c r="O26" i="48"/>
  <c r="O27" i="48"/>
  <c r="O28" i="48"/>
  <c r="D29" i="48"/>
  <c r="E29" i="48"/>
  <c r="F29" i="48"/>
  <c r="G29" i="48"/>
  <c r="H29" i="48"/>
  <c r="I29" i="48"/>
  <c r="J29" i="48"/>
  <c r="K29" i="48"/>
  <c r="L29" i="48"/>
  <c r="M29" i="48"/>
  <c r="N29" i="48"/>
  <c r="O11" i="49" l="1"/>
  <c r="O60" i="49" l="1"/>
  <c r="E67" i="48"/>
  <c r="G67" i="48"/>
  <c r="F67" i="48"/>
  <c r="F48" i="48"/>
  <c r="E48" i="48"/>
  <c r="C29" i="48" l="1"/>
  <c r="O66" i="48"/>
  <c r="O47" i="48"/>
  <c r="D67" i="48" l="1"/>
  <c r="D48" i="48"/>
  <c r="C67" i="48" l="1"/>
  <c r="C48" i="48"/>
  <c r="Z46" i="35" l="1"/>
  <c r="AA46" i="35"/>
  <c r="AB46" i="35"/>
  <c r="Y46" i="35"/>
  <c r="P27" i="41" l="1"/>
  <c r="D25" i="54" l="1"/>
  <c r="E25" i="54"/>
  <c r="F25" i="54"/>
  <c r="G25" i="54"/>
  <c r="H25" i="54"/>
  <c r="I14" i="54"/>
  <c r="I15" i="54"/>
  <c r="I16" i="54"/>
  <c r="I17" i="54"/>
  <c r="I18" i="54"/>
  <c r="I19" i="54"/>
  <c r="I20" i="54"/>
  <c r="I21" i="54"/>
  <c r="I22" i="54"/>
  <c r="J14" i="55"/>
  <c r="J15" i="55"/>
  <c r="J16" i="55"/>
  <c r="J17" i="55"/>
  <c r="J18" i="55"/>
  <c r="J19" i="55"/>
  <c r="J20" i="55"/>
  <c r="J21" i="55"/>
  <c r="J13" i="55"/>
  <c r="I13" i="54"/>
  <c r="C25" i="54"/>
  <c r="I24" i="54"/>
  <c r="I23" i="54"/>
  <c r="F14" i="53"/>
  <c r="F22" i="53"/>
  <c r="F21" i="53"/>
  <c r="F20" i="53"/>
  <c r="F19" i="53"/>
  <c r="F18" i="53"/>
  <c r="F17" i="53"/>
  <c r="F16" i="53"/>
  <c r="F15" i="53"/>
  <c r="F15" i="52"/>
  <c r="F16" i="52"/>
  <c r="F17" i="52"/>
  <c r="F18" i="52"/>
  <c r="F19" i="52"/>
  <c r="F20" i="52"/>
  <c r="F21" i="52"/>
  <c r="F22" i="52"/>
  <c r="F23" i="52"/>
  <c r="F24" i="52"/>
  <c r="F25" i="52"/>
  <c r="F14" i="52"/>
  <c r="E26" i="52"/>
  <c r="D26" i="52"/>
  <c r="C26" i="52"/>
  <c r="J25" i="55" l="1"/>
  <c r="F26" i="53"/>
  <c r="I25" i="54"/>
  <c r="F26" i="52"/>
  <c r="P33" i="41"/>
  <c r="P21" i="41"/>
  <c r="P22" i="41"/>
  <c r="Q34" i="41" l="1"/>
  <c r="Q22" i="41"/>
  <c r="H67" i="48"/>
  <c r="O65" i="48"/>
  <c r="O64" i="48"/>
  <c r="O63" i="48"/>
  <c r="O62" i="48"/>
  <c r="O61" i="48"/>
  <c r="O60" i="48"/>
  <c r="O59" i="48"/>
  <c r="O58" i="48"/>
  <c r="O57" i="48"/>
  <c r="O56" i="48"/>
  <c r="O55" i="48"/>
  <c r="O54" i="48"/>
  <c r="O53" i="48"/>
  <c r="O46" i="48"/>
  <c r="O45" i="48"/>
  <c r="O44" i="48"/>
  <c r="O43" i="48"/>
  <c r="O42" i="48"/>
  <c r="O41" i="48"/>
  <c r="O40" i="48"/>
  <c r="O39" i="48"/>
  <c r="O38" i="48"/>
  <c r="O37" i="48"/>
  <c r="O36" i="48"/>
  <c r="H48" i="48"/>
  <c r="O35" i="48"/>
  <c r="G48" i="48"/>
  <c r="O67" i="48" l="1"/>
  <c r="O34" i="48"/>
  <c r="O48" i="48" s="1"/>
  <c r="Q46" i="35"/>
  <c r="R46" i="35"/>
  <c r="S46" i="35"/>
  <c r="T46" i="35"/>
  <c r="U46" i="35"/>
  <c r="V46" i="35"/>
  <c r="W46" i="35"/>
  <c r="X46" i="35"/>
  <c r="O15" i="48" l="1"/>
  <c r="O29" i="48" s="1"/>
  <c r="P15" i="41" l="1"/>
  <c r="P28" i="41" l="1"/>
  <c r="Q28" i="41" l="1"/>
  <c r="AD14" i="35" l="1"/>
  <c r="AD15" i="35"/>
  <c r="AD16" i="35"/>
  <c r="AD17" i="35"/>
  <c r="AD18" i="35"/>
  <c r="AD19" i="35"/>
  <c r="AD20" i="35"/>
  <c r="AD21" i="35"/>
  <c r="AD22" i="35"/>
  <c r="AD23" i="35"/>
  <c r="AD24" i="35"/>
  <c r="AD26" i="35"/>
  <c r="AD27" i="35"/>
  <c r="AD28" i="35"/>
  <c r="AD29" i="35"/>
  <c r="AD30" i="35"/>
  <c r="AD31" i="35"/>
  <c r="AD32" i="35"/>
  <c r="AD33" i="35"/>
  <c r="AD34" i="35"/>
  <c r="AD35" i="35"/>
  <c r="AD36" i="35"/>
  <c r="AD37" i="35"/>
  <c r="AD38" i="35"/>
  <c r="AD39" i="35"/>
  <c r="AD40" i="35"/>
  <c r="AD41" i="35"/>
  <c r="AD42" i="35"/>
  <c r="AD43" i="35"/>
  <c r="AD44" i="35"/>
  <c r="AD45" i="35"/>
  <c r="D45" i="36"/>
  <c r="Q46" i="36" s="1"/>
  <c r="R46" i="36" s="1"/>
  <c r="S46" i="36" s="1"/>
  <c r="T46" i="36" s="1"/>
  <c r="P16" i="41"/>
  <c r="AC46" i="35" l="1"/>
  <c r="Q16" i="41"/>
  <c r="AE38" i="35"/>
  <c r="AE23" i="35"/>
  <c r="AE22" i="35"/>
  <c r="AE18" i="35"/>
  <c r="AE16" i="35"/>
  <c r="AE17" i="35"/>
  <c r="AE20" i="35"/>
  <c r="AE29" i="35"/>
  <c r="AE40" i="35"/>
  <c r="AE37" i="35"/>
  <c r="AE36" i="35"/>
  <c r="AE34" i="35"/>
  <c r="AE26" i="35"/>
  <c r="AE24" i="35"/>
  <c r="AE41" i="35"/>
  <c r="AE28" i="35"/>
  <c r="AE15" i="35"/>
  <c r="AE44" i="35"/>
  <c r="AE42" i="35"/>
  <c r="AE35" i="35"/>
  <c r="AE32" i="35"/>
  <c r="AE30" i="35"/>
  <c r="AE27" i="35"/>
  <c r="AE21" i="35"/>
  <c r="AE19" i="35"/>
  <c r="AE14" i="35"/>
  <c r="AE31" i="35"/>
  <c r="AE45" i="35"/>
  <c r="AE33" i="35"/>
  <c r="AE39" i="35"/>
  <c r="AE43" i="35"/>
  <c r="AD46" i="35"/>
  <c r="AE46" i="35" l="1"/>
</calcChain>
</file>

<file path=xl/sharedStrings.xml><?xml version="1.0" encoding="utf-8"?>
<sst xmlns="http://schemas.openxmlformats.org/spreadsheetml/2006/main" count="614" uniqueCount="205">
  <si>
    <t>REPÚBLICA DOMINICANA</t>
  </si>
  <si>
    <t>PROCURADURÍA GENERAL DE LA REPÚBLICA</t>
  </si>
  <si>
    <t>TOTAL</t>
  </si>
  <si>
    <t>2008</t>
  </si>
  <si>
    <t>2009</t>
  </si>
  <si>
    <t>CANTIDAD</t>
  </si>
  <si>
    <t>Distrito Nacional</t>
  </si>
  <si>
    <t>Santo Domingo</t>
  </si>
  <si>
    <t>Azua</t>
  </si>
  <si>
    <t>Bahoruco</t>
  </si>
  <si>
    <t>Barahona</t>
  </si>
  <si>
    <t>Dajabon</t>
  </si>
  <si>
    <t>Duarte</t>
  </si>
  <si>
    <t>El Seybo</t>
  </si>
  <si>
    <t>Elias Piña</t>
  </si>
  <si>
    <t>Espaillat</t>
  </si>
  <si>
    <t>Hato Mayor</t>
  </si>
  <si>
    <t>Independencia</t>
  </si>
  <si>
    <t>La Altagracia</t>
  </si>
  <si>
    <t>La Romana</t>
  </si>
  <si>
    <t>La Vega</t>
  </si>
  <si>
    <t>María Trinidad S.</t>
  </si>
  <si>
    <t>Monseñor Nouel</t>
  </si>
  <si>
    <t>Montecristi</t>
  </si>
  <si>
    <t>Monte Plata</t>
  </si>
  <si>
    <t>Pedernales</t>
  </si>
  <si>
    <t>Peravia</t>
  </si>
  <si>
    <t>Puerto Plata</t>
  </si>
  <si>
    <t>Salcedo</t>
  </si>
  <si>
    <t>Samaná</t>
  </si>
  <si>
    <t>San Cristobal</t>
  </si>
  <si>
    <t>San José de Ocoa</t>
  </si>
  <si>
    <t>San Juan</t>
  </si>
  <si>
    <t>San Pedro De M.</t>
  </si>
  <si>
    <t>Sánchez Ramírez</t>
  </si>
  <si>
    <t>Santiago</t>
  </si>
  <si>
    <t>Santiago  R.</t>
  </si>
  <si>
    <t>Valverde</t>
  </si>
  <si>
    <t>NOVIEMBRE</t>
  </si>
  <si>
    <t>DICIEMBRE</t>
  </si>
  <si>
    <t>FEMINICIDIOS</t>
  </si>
  <si>
    <t>2010</t>
  </si>
  <si>
    <t>2011</t>
  </si>
  <si>
    <t>2012</t>
  </si>
  <si>
    <t>HOMICIDIOS DE MUJERES</t>
  </si>
  <si>
    <t>2013</t>
  </si>
  <si>
    <t>CIRCUNSTANCIA</t>
  </si>
  <si>
    <t>TOTAL DE LA TASA</t>
  </si>
  <si>
    <t>ACCIÓN P.N.  -  F.A.  -  D.N.C.D.</t>
  </si>
  <si>
    <t>ACCIÓN P.N.</t>
  </si>
  <si>
    <t>ACCIÓN DNCD</t>
  </si>
  <si>
    <t>Armas de Fuego</t>
  </si>
  <si>
    <t>Armas Blancas</t>
  </si>
  <si>
    <t>Otras</t>
  </si>
  <si>
    <t>6:00 AM-5:59 PM</t>
  </si>
  <si>
    <t>6:00 PM-5:59 AM</t>
  </si>
  <si>
    <t>HABITANTES</t>
  </si>
  <si>
    <t>SANTO DOMINGO</t>
  </si>
  <si>
    <t>DISTRITO NACIONAL</t>
  </si>
  <si>
    <t>SANTIAGO</t>
  </si>
  <si>
    <t>0 a 17 años</t>
  </si>
  <si>
    <t>18 a 34 años</t>
  </si>
  <si>
    <t>35 a 51 años</t>
  </si>
  <si>
    <t>52 a 68 años</t>
  </si>
  <si>
    <t>Más de 68</t>
  </si>
  <si>
    <t>Indeterminados</t>
  </si>
  <si>
    <t>2014</t>
  </si>
  <si>
    <t>2015</t>
  </si>
  <si>
    <t>ACCION LEGAL</t>
  </si>
  <si>
    <t>2016</t>
  </si>
  <si>
    <t>2017</t>
  </si>
  <si>
    <t xml:space="preserve"> </t>
  </si>
  <si>
    <t>Año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</si>
  <si>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</si>
  <si>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</si>
  <si>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</si>
  <si>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</si>
  <si>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</si>
  <si>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</si>
  <si>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</si>
  <si>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</si>
  <si>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</si>
  <si>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</si>
  <si>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</si>
  <si>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</si>
  <si>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</si>
  <si>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TOTAL GENERAL</t>
  </si>
  <si>
    <t>HOMICIDIOS DE MUJERES Y FEMINICIDIOS</t>
  </si>
  <si>
    <t>Fuente: Policía Nacional, Instituto Nacional de Ciencias Forenses y La Oficina Nacional de Estadísticas</t>
  </si>
  <si>
    <t>VINCULADOS DIRECTAMENTE CON LA DELINCUENCIA</t>
  </si>
  <si>
    <t>TASA TOTAL</t>
  </si>
  <si>
    <t>HOMICIDIOS DE MUJERES Y FEMINICIDIOS  A NIVEL NACIONAL, SEGÚN CIRCUNSTANCIAS</t>
  </si>
  <si>
    <t>NO VINCULADOS DIRECTAMENTE CON LA DELINCUENCIA</t>
  </si>
  <si>
    <t>DESCONOCIA</t>
  </si>
  <si>
    <t>TASA GLOBAL DE HOMICIDIOS DE MUJERES Y FEMINICIDIOS</t>
  </si>
  <si>
    <t>HOMICIDIOS DE MUJERES Y FEMINICIDIOS, SEGÚN TIPOS DE ARMAS</t>
  </si>
  <si>
    <r>
      <rPr>
        <b/>
        <sz val="9"/>
        <rFont val="Arial"/>
        <family val="2"/>
      </rPr>
      <t>Fuente:</t>
    </r>
    <r>
      <rPr>
        <sz val="9"/>
        <rFont val="Arial"/>
        <family val="2"/>
      </rPr>
      <t xml:space="preserve"> Policía Nacional e Instituto Nacional de Ciencias Forenses.</t>
    </r>
  </si>
  <si>
    <t>HOMICIDIOS DE MUJERES Y FEMINICIDIOS, SEGÚN HORA DE COMISIÓN</t>
  </si>
  <si>
    <r>
      <t>Fuente:</t>
    </r>
    <r>
      <rPr>
        <sz val="9"/>
        <rFont val="Arial"/>
        <family val="2"/>
      </rPr>
      <t xml:space="preserve"> Policía Nacional e Instituto Nacional de Ciencias Forenses.</t>
    </r>
  </si>
  <si>
    <t>Fuente: Policía Nacional e Instituto Nacional de Ciencias Forenses</t>
  </si>
  <si>
    <t>Habitantes</t>
  </si>
  <si>
    <t>Total Homicidios de Mujeres y Feminicidios</t>
  </si>
  <si>
    <t>Variación Porcentual</t>
  </si>
  <si>
    <t>Tasa de Homicidios de Mujeres y Feminicidios por cada 100,000/hab.</t>
  </si>
  <si>
    <t>Mes</t>
  </si>
  <si>
    <t>Feminicidio  Intimo</t>
  </si>
  <si>
    <t>violencia Sexual</t>
  </si>
  <si>
    <t>Riña Personal</t>
  </si>
  <si>
    <t>Desconocida</t>
  </si>
  <si>
    <t>Acción Legal</t>
  </si>
  <si>
    <t>CIrcunstancia</t>
  </si>
  <si>
    <t>Haitiana</t>
  </si>
  <si>
    <t>Dominicana</t>
  </si>
  <si>
    <t>Hominicidio de Mujeres</t>
  </si>
  <si>
    <t>Feminicidio</t>
  </si>
  <si>
    <t>Provincia</t>
  </si>
  <si>
    <t>Victima de robo o atraco</t>
  </si>
  <si>
    <t>HOMICIDIOS DE MUJERES Y FEMINICIDIOS A NIVEL NACIONAL, SEGÚN TIPO</t>
  </si>
  <si>
    <t>Lunes</t>
  </si>
  <si>
    <t>Martes</t>
  </si>
  <si>
    <t>Miércoles</t>
  </si>
  <si>
    <t>Jueves</t>
  </si>
  <si>
    <t>Viernes</t>
  </si>
  <si>
    <t>Sábado</t>
  </si>
  <si>
    <t>Domingo</t>
  </si>
  <si>
    <t>"Año del Fomento de las Exportaciones"</t>
  </si>
  <si>
    <t>Estadounidense</t>
  </si>
  <si>
    <t>Nacionalidad</t>
  </si>
  <si>
    <t>HOMICIDIOS DE MUJERES Y FEMINICIDIOS  A NIVEL NACIONAL, SEGÚN PROVINCIA</t>
  </si>
  <si>
    <t>HOMICIDIOS DE MUJERES Y FEMINICIDIOS EN PROVINCIA SANTO DOMINGO, SEGÚN LUGAR DE OCURRENCIA</t>
  </si>
  <si>
    <t>HOMICIDIOS DE MUJERES Y FEMINICIDIOS EN DISTRITO NACIONAL, SEGÚN LUGAR DE OCURRENCIA</t>
  </si>
  <si>
    <t>HOMICIDIOS DE MUJERES Y FEMINICIDIOS EN PROVINCIA SANTIAGO, SEGÚN LUGAR DE OCURRENCIA</t>
  </si>
  <si>
    <t>2018</t>
  </si>
  <si>
    <t>La Galeta Abajo</t>
  </si>
  <si>
    <t>Sicariato</t>
  </si>
  <si>
    <t>Despojo de motocicleta</t>
  </si>
  <si>
    <t>Accidental</t>
  </si>
  <si>
    <t>Sabana Perdida</t>
  </si>
  <si>
    <t>Villa Duarte</t>
  </si>
  <si>
    <t>Carretera Sánchez</t>
  </si>
  <si>
    <t>Villa Francisca</t>
  </si>
  <si>
    <t>conexión</t>
  </si>
  <si>
    <t>Lucernas</t>
  </si>
  <si>
    <t>Lugar</t>
  </si>
  <si>
    <t xml:space="preserve">Autopista Duarte </t>
  </si>
  <si>
    <t>Agua Locas</t>
  </si>
  <si>
    <t>Los Alcarrizos</t>
  </si>
  <si>
    <t>Boca Chica</t>
  </si>
  <si>
    <t>Villa Mella</t>
  </si>
  <si>
    <t>La Otra Banda</t>
  </si>
  <si>
    <t>HOMICIDIOS DE MUJERES Y FEMINICIDIOS A NIVEL NACIONAL,                                                 SEGÚN NACIONALIDAD DE LA VICTIMA</t>
  </si>
  <si>
    <t>HOMICIDIOS DE MUJERES Y FEMINICIDIOS A NIVEL NACIONAL,                      SEGÚN EL DIA DE OCURRENCIA</t>
  </si>
  <si>
    <t>HOMICIDIOS DE MUJERES Y FEMINICIDIOS A NIVEL NACIONAL,                              SEGÚN EDAD DE LA VICTIMA</t>
  </si>
  <si>
    <t>Trastorno Mental</t>
  </si>
  <si>
    <t>Tratando de robar o atracar</t>
  </si>
  <si>
    <t>Violencia Intrafamiliar</t>
  </si>
  <si>
    <t>Relacionado con droga</t>
  </si>
  <si>
    <t>La Lecheria</t>
  </si>
  <si>
    <t>Valiente</t>
  </si>
  <si>
    <t>Los Guricanos</t>
  </si>
  <si>
    <t>Mendoza</t>
  </si>
  <si>
    <t>San Isidro</t>
  </si>
  <si>
    <t>Los Frailes</t>
  </si>
  <si>
    <t>Cristo Rey</t>
  </si>
  <si>
    <t>Zona Colonial</t>
  </si>
  <si>
    <t>La Cienega</t>
  </si>
  <si>
    <t>Los Pepinos</t>
  </si>
  <si>
    <t>Infanticidio</t>
  </si>
  <si>
    <t>Rumana</t>
  </si>
  <si>
    <r>
      <t>Fuente:</t>
    </r>
    <r>
      <rPr>
        <sz val="10"/>
        <rFont val="Arial"/>
        <family val="2"/>
      </rPr>
      <t xml:space="preserve"> Policía Nacional e Instituto Nacional de Ciencias Forenses.</t>
    </r>
  </si>
  <si>
    <t>Hipodromo V Centenario</t>
  </si>
  <si>
    <t>El Tamarindo</t>
  </si>
  <si>
    <t>Pantoja</t>
  </si>
  <si>
    <t>San Luis</t>
  </si>
  <si>
    <t>Pedro Brand</t>
  </si>
  <si>
    <t>Los Tres Brazos</t>
  </si>
  <si>
    <t>Gualey</t>
  </si>
  <si>
    <t>Bella Vista</t>
  </si>
  <si>
    <t>La Olla del Caimito</t>
  </si>
  <si>
    <t>Las Colinas</t>
  </si>
  <si>
    <t>Licey</t>
  </si>
  <si>
    <t>.</t>
  </si>
  <si>
    <t>Jardines del Norte</t>
  </si>
  <si>
    <t>Canca la Piedra</t>
  </si>
  <si>
    <t>La Rinconada</t>
  </si>
  <si>
    <t>San José de Las Matas</t>
  </si>
  <si>
    <t>Centro Ciudada</t>
  </si>
  <si>
    <t xml:space="preserve">           </t>
  </si>
  <si>
    <t>REPÚBLICA DOMINICANA - HOMICIDIOS DE MUJERES Y FEMINICIDIOS</t>
  </si>
  <si>
    <t>REPÚBLICA DOMINICANA - FEMINICIDIOS</t>
  </si>
  <si>
    <t>Feminicidios</t>
  </si>
  <si>
    <t>Tasa de Feminicidios por cada 100,000/hab.</t>
  </si>
  <si>
    <t>FEMINICIDIOS INTIMOS A NIVEL NACIONAL 2017-2018 (ENERO-DICIEMBRE)</t>
  </si>
  <si>
    <t>PERIODO 2005 -2018 (ENERO-DICIEMBRE)</t>
  </si>
  <si>
    <t>HOMICIDIOS DE MUJERES Y FEMINICIDIOS A NIVEL NACIONAL Y PRINCIPALES PROVINCIAS, SEGÚN FRECUENCIAS VARIACIÓN PORCENTUAL Y TASAS  2017-2018 (ENERO-DICIEMBRE)</t>
  </si>
  <si>
    <t>Bala perdida</t>
  </si>
  <si>
    <t>Venezolana</t>
  </si>
  <si>
    <t>%</t>
  </si>
  <si>
    <t>Herrera</t>
  </si>
  <si>
    <t>La Lila</t>
  </si>
  <si>
    <t>Guerra</t>
  </si>
  <si>
    <t>Villa Juana</t>
  </si>
  <si>
    <t>Buenos Aires</t>
  </si>
  <si>
    <t>Villa Olimpica</t>
  </si>
  <si>
    <t>Navarrete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</si>
</sst>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[$€]* #,##0.00_);_([$€]* \(#,##0.00\);_([$€]* &quot;-&quot;??_);_(@_)"/>
  </numFmts>
  <fonts count="60">
    <font>
      <sz val="10"/>
      <name val="Arial"/>
    </font>
    <font>
      <sz val="10"/>
      <name val="Arial"/>
      <family val="2"/>
    </font>
    <font>
      <b/>
      <sz val="10"/>
      <name val="Book Antiqua"/>
      <family val="1"/>
    </font>
    <font>
      <sz val="10"/>
      <name val="Book Antiqua"/>
      <family val="1"/>
    </font>
    <font>
      <sz val="7"/>
      <name val="Arial"/>
      <family val="2"/>
    </font>
    <font>
      <b/>
      <sz val="11"/>
      <name val="Book Antiqua"/>
      <family val="1"/>
    </font>
    <font>
      <b/>
      <sz val="14"/>
      <name val="Book Antiqua"/>
      <family val="1"/>
    </font>
    <font>
      <sz val="10"/>
      <name val="Trebuchet MS"/>
      <family val="2"/>
    </font>
    <font>
      <b/>
      <sz val="10"/>
      <color indexed="12"/>
      <name val="Book Antiqua"/>
      <family val="1"/>
    </font>
    <font>
      <sz val="11"/>
      <name val="AvantGarde Bk BT"/>
      <family val="2"/>
    </font>
    <font>
      <sz val="11"/>
      <name val="Times New Roman"/>
      <family val="1"/>
    </font>
    <font>
      <b/>
      <sz val="10"/>
      <name val="Trebuchet MS"/>
      <family val="2"/>
    </font>
    <font>
      <b/>
      <sz val="10"/>
      <name val="Arial"/>
      <family val="2"/>
    </font>
    <font>
      <b/>
      <i/>
      <sz val="8"/>
      <name val="Trebuchet MS"/>
      <family val="2"/>
    </font>
    <font>
      <b/>
      <sz val="10"/>
      <name val="Century Gothic"/>
      <family val="2"/>
    </font>
    <font>
      <sz val="10"/>
      <name val="Arial"/>
      <family val="2"/>
    </font>
    <font>
      <b/>
      <sz val="8"/>
      <color indexed="8"/>
      <name val="Century Gothic"/>
      <family val="2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12"/>
      <name val="Times New Roman"/>
      <family val="1"/>
    </font>
    <font>
      <i/>
      <sz val="12"/>
      <name val="Times New Roman"/>
      <family val="1"/>
    </font>
    <font>
      <b/>
      <sz val="7"/>
      <name val="Trebuchet MS"/>
      <family val="2"/>
    </font>
    <font>
      <sz val="7"/>
      <name val="Trebuchet MS"/>
      <family val="2"/>
    </font>
    <font>
      <b/>
      <i/>
      <sz val="12"/>
      <color indexed="10"/>
      <name val="Times New Roman"/>
      <family val="1"/>
    </font>
    <font>
      <b/>
      <sz val="8"/>
      <name val="Trebuchet MS"/>
      <family val="2"/>
    </font>
    <font>
      <b/>
      <sz val="7"/>
      <name val="Arial"/>
      <family val="2"/>
    </font>
    <font>
      <b/>
      <i/>
      <sz val="14"/>
      <color indexed="10"/>
      <name val="Trebuchet MS"/>
      <family val="2"/>
    </font>
    <font>
      <b/>
      <sz val="10"/>
      <name val="Gill Sans MT"/>
      <family val="2"/>
    </font>
    <font>
      <i/>
      <sz val="11"/>
      <name val="Times New Roman"/>
      <family val="1"/>
    </font>
    <font>
      <b/>
      <sz val="9"/>
      <name val="Gill Sans MT"/>
      <family val="2"/>
    </font>
    <font>
      <sz val="9"/>
      <name val="Gill Sans MT"/>
      <family val="2"/>
    </font>
    <font>
      <sz val="9"/>
      <name val="Arial"/>
      <family val="2"/>
    </font>
    <font>
      <b/>
      <sz val="8"/>
      <color theme="1"/>
      <name val="Century Gothic"/>
      <family val="2"/>
    </font>
    <font>
      <b/>
      <i/>
      <sz val="16"/>
      <color theme="3"/>
      <name val="Times New Roman"/>
      <family val="1"/>
    </font>
    <font>
      <b/>
      <sz val="10"/>
      <color theme="1"/>
      <name val="Gill Sans MT"/>
      <family val="2"/>
    </font>
    <font>
      <b/>
      <sz val="14"/>
      <color theme="2" tint="-0.499984740745262"/>
      <name val="Trebuchet MS"/>
      <family val="2"/>
    </font>
    <font>
      <sz val="11"/>
      <name val="Arial"/>
      <family val="2"/>
    </font>
    <font>
      <b/>
      <sz val="12"/>
      <name val="Times New Roman"/>
      <family val="1"/>
    </font>
    <font>
      <b/>
      <i/>
      <sz val="12"/>
      <color rgb="FF1F497D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AvantGarde Bk BT"/>
    </font>
    <font>
      <b/>
      <sz val="16"/>
      <color theme="1"/>
      <name val="Times New Roman"/>
      <family val="1"/>
    </font>
    <font>
      <b/>
      <sz val="11"/>
      <color theme="1"/>
      <name val="Century Gothic"/>
      <family val="2"/>
    </font>
    <font>
      <i/>
      <sz val="8"/>
      <name val="Trebuchet MS"/>
      <family val="2"/>
    </font>
    <font>
      <sz val="8"/>
      <name val="Trebuchet MS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theme="1"/>
      <name val="Trebuchet MS"/>
      <family val="2"/>
    </font>
    <font>
      <b/>
      <sz val="9"/>
      <name val="Arial"/>
      <family val="2"/>
    </font>
    <font>
      <sz val="8"/>
      <color theme="1"/>
      <name val="Century Gothic"/>
      <family val="2"/>
    </font>
    <font>
      <sz val="8"/>
      <name val="Century Gothic"/>
      <family val="2"/>
    </font>
    <font>
      <b/>
      <sz val="10"/>
      <color theme="1"/>
      <name val="Trebuchet MS"/>
      <family val="2"/>
    </font>
    <font>
      <b/>
      <sz val="7"/>
      <name val="Century Gothic"/>
      <family val="2"/>
    </font>
    <font>
      <b/>
      <sz val="14"/>
      <color theme="1"/>
      <name val="Times New Roman"/>
      <family val="1"/>
    </font>
    <font>
      <b/>
      <sz val="13"/>
      <color theme="1"/>
      <name val="Times New Roman"/>
      <family val="1"/>
    </font>
    <font>
      <sz val="10"/>
      <color theme="1"/>
      <name val="Trebuchet MS"/>
      <family val="2"/>
    </font>
    <font>
      <b/>
      <sz val="11"/>
      <name val="Times New Roman"/>
      <family val="1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8DB4E2"/>
        <bgColor indexed="64"/>
      </patternFill>
    </fill>
  </fills>
  <borders count="47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medium">
        <color indexed="64"/>
      </right>
      <top/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medium">
        <color indexed="64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medium">
        <color theme="1"/>
      </bottom>
      <diagonal/>
    </border>
    <border>
      <left style="medium">
        <color theme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theme="1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theme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164" fontId="15" fillId="0" borderId="0" applyFont="0" applyFill="0" applyBorder="0" applyAlignment="0" applyProtection="0"/>
    <xf numFmtId="0" fontId="15" fillId="0" borderId="0"/>
    <xf numFmtId="0" fontId="1" fillId="0" borderId="0"/>
    <xf numFmtId="0" fontId="1" fillId="0" borderId="0"/>
    <xf numFmtId="0" fontId="1" fillId="0" borderId="0"/>
    <xf numFmtId="9" fontId="59" fillId="0" borderId="0" applyFont="0" applyFill="0" applyBorder="0" applyAlignment="0" applyProtection="0"/>
  </cellStyleXfs>
  <cellXfs count="246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/>
    <xf numFmtId="0" fontId="15" fillId="0" borderId="0" xfId="0" applyFont="1"/>
    <xf numFmtId="0" fontId="20" fillId="0" borderId="0" xfId="0" applyFont="1" applyBorder="1" applyAlignment="1">
      <alignment horizontal="center" wrapText="1"/>
    </xf>
    <xf numFmtId="0" fontId="33" fillId="0" borderId="1" xfId="0" applyFont="1" applyFill="1" applyBorder="1" applyAlignment="1">
      <alignment horizontal="center"/>
    </xf>
    <xf numFmtId="0" fontId="16" fillId="2" borderId="2" xfId="0" applyFont="1" applyFill="1" applyBorder="1" applyAlignment="1">
      <alignment horizontal="center" vertical="center"/>
    </xf>
    <xf numFmtId="0" fontId="33" fillId="0" borderId="3" xfId="0" applyFont="1" applyFill="1" applyBorder="1" applyAlignment="1">
      <alignment horizontal="center"/>
    </xf>
    <xf numFmtId="0" fontId="16" fillId="2" borderId="4" xfId="0" applyFont="1" applyFill="1" applyBorder="1" applyAlignment="1">
      <alignment horizontal="center" vertical="center"/>
    </xf>
    <xf numFmtId="0" fontId="22" fillId="2" borderId="5" xfId="0" applyFont="1" applyFill="1" applyBorder="1" applyAlignment="1"/>
    <xf numFmtId="0" fontId="22" fillId="2" borderId="5" xfId="0" applyFont="1" applyFill="1" applyBorder="1" applyAlignment="1">
      <alignment horizontal="center"/>
    </xf>
    <xf numFmtId="0" fontId="23" fillId="0" borderId="6" xfId="0" applyFont="1" applyBorder="1" applyAlignment="1">
      <alignment vertical="center" wrapText="1"/>
    </xf>
    <xf numFmtId="0" fontId="25" fillId="0" borderId="7" xfId="0" applyFont="1" applyFill="1" applyBorder="1" applyAlignment="1">
      <alignment horizontal="center" vertical="center"/>
    </xf>
    <xf numFmtId="0" fontId="23" fillId="0" borderId="8" xfId="0" applyFont="1" applyBorder="1" applyAlignment="1">
      <alignment vertical="center" wrapText="1"/>
    </xf>
    <xf numFmtId="0" fontId="25" fillId="0" borderId="9" xfId="0" applyFont="1" applyFill="1" applyBorder="1" applyAlignment="1">
      <alignment horizontal="center" vertical="center"/>
    </xf>
    <xf numFmtId="0" fontId="22" fillId="2" borderId="10" xfId="0" applyFont="1" applyFill="1" applyBorder="1" applyAlignment="1">
      <alignment horizontal="right" vertical="center" wrapText="1"/>
    </xf>
    <xf numFmtId="0" fontId="25" fillId="2" borderId="11" xfId="0" applyFont="1" applyFill="1" applyBorder="1" applyAlignment="1">
      <alignment horizontal="center" vertical="center"/>
    </xf>
    <xf numFmtId="0" fontId="34" fillId="0" borderId="0" xfId="0" applyFont="1" applyBorder="1" applyAlignment="1">
      <alignment wrapText="1"/>
    </xf>
    <xf numFmtId="0" fontId="17" fillId="0" borderId="0" xfId="0" applyFont="1" applyAlignment="1"/>
    <xf numFmtId="0" fontId="21" fillId="0" borderId="0" xfId="0" applyFont="1" applyAlignment="1"/>
    <xf numFmtId="0" fontId="34" fillId="0" borderId="0" xfId="0" applyFont="1" applyBorder="1" applyAlignment="1">
      <alignment horizontal="center" wrapText="1"/>
    </xf>
    <xf numFmtId="0" fontId="24" fillId="0" borderId="0" xfId="0" applyFont="1" applyBorder="1" applyAlignment="1">
      <alignment wrapText="1"/>
    </xf>
    <xf numFmtId="0" fontId="34" fillId="0" borderId="0" xfId="0" applyFont="1" applyBorder="1" applyAlignment="1">
      <alignment horizontal="center" wrapText="1"/>
    </xf>
    <xf numFmtId="0" fontId="26" fillId="0" borderId="5" xfId="0" applyFont="1" applyFill="1" applyBorder="1" applyAlignment="1">
      <alignment horizontal="right" vertical="center"/>
    </xf>
    <xf numFmtId="0" fontId="25" fillId="0" borderId="0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/>
    </xf>
    <xf numFmtId="0" fontId="25" fillId="2" borderId="0" xfId="0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34" fillId="0" borderId="0" xfId="0" applyFont="1" applyBorder="1" applyAlignment="1">
      <alignment horizontal="center" wrapText="1"/>
    </xf>
    <xf numFmtId="0" fontId="34" fillId="0" borderId="0" xfId="0" applyFont="1" applyBorder="1" applyAlignment="1">
      <alignment horizontal="center" wrapText="1"/>
    </xf>
    <xf numFmtId="0" fontId="34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19" fillId="0" borderId="0" xfId="0" applyFont="1" applyBorder="1" applyAlignment="1">
      <alignment vertical="center" wrapText="1"/>
    </xf>
    <xf numFmtId="0" fontId="1" fillId="0" borderId="0" xfId="3"/>
    <xf numFmtId="0" fontId="5" fillId="0" borderId="0" xfId="3" applyFont="1" applyAlignment="1">
      <alignment horizontal="center"/>
    </xf>
    <xf numFmtId="0" fontId="3" fillId="0" borderId="0" xfId="3" applyFont="1"/>
    <xf numFmtId="0" fontId="2" fillId="0" borderId="0" xfId="3" applyFont="1" applyBorder="1" applyAlignment="1">
      <alignment horizontal="center" wrapText="1"/>
    </xf>
    <xf numFmtId="0" fontId="4" fillId="0" borderId="0" xfId="3" applyFont="1"/>
    <xf numFmtId="0" fontId="9" fillId="0" borderId="0" xfId="3" applyFont="1"/>
    <xf numFmtId="0" fontId="9" fillId="0" borderId="0" xfId="3" applyFont="1" applyAlignment="1">
      <alignment horizontal="center"/>
    </xf>
    <xf numFmtId="0" fontId="1" fillId="0" borderId="0" xfId="3" applyAlignment="1">
      <alignment horizontal="center"/>
    </xf>
    <xf numFmtId="0" fontId="1" fillId="0" borderId="0" xfId="4"/>
    <xf numFmtId="0" fontId="1" fillId="0" borderId="0" xfId="4" applyAlignment="1">
      <alignment horizontal="center"/>
    </xf>
    <xf numFmtId="0" fontId="1" fillId="0" borderId="0" xfId="4" applyNumberFormat="1" applyAlignment="1">
      <alignment horizontal="center"/>
    </xf>
    <xf numFmtId="0" fontId="37" fillId="0" borderId="0" xfId="4" applyFont="1" applyAlignment="1">
      <alignment horizontal="center"/>
    </xf>
    <xf numFmtId="0" fontId="39" fillId="0" borderId="0" xfId="4" applyFont="1" applyAlignment="1">
      <alignment wrapText="1"/>
    </xf>
    <xf numFmtId="0" fontId="39" fillId="0" borderId="0" xfId="4" applyFont="1" applyAlignment="1">
      <alignment horizontal="center" wrapText="1"/>
    </xf>
    <xf numFmtId="0" fontId="31" fillId="0" borderId="15" xfId="3" applyFont="1" applyFill="1" applyBorder="1" applyAlignment="1">
      <alignment horizontal="center" vertical="center"/>
    </xf>
    <xf numFmtId="0" fontId="30" fillId="0" borderId="17" xfId="3" applyFont="1" applyFill="1" applyBorder="1" applyAlignment="1">
      <alignment horizontal="center" vertical="center"/>
    </xf>
    <xf numFmtId="0" fontId="30" fillId="0" borderId="18" xfId="3" applyFont="1" applyFill="1" applyBorder="1" applyAlignment="1">
      <alignment horizontal="left" vertical="center" wrapText="1"/>
    </xf>
    <xf numFmtId="0" fontId="30" fillId="0" borderId="19" xfId="3" applyFont="1" applyFill="1" applyBorder="1" applyAlignment="1">
      <alignment horizontal="center" vertical="center"/>
    </xf>
    <xf numFmtId="0" fontId="30" fillId="0" borderId="20" xfId="3" applyFont="1" applyFill="1" applyBorder="1" applyAlignment="1">
      <alignment horizontal="center" vertical="center"/>
    </xf>
    <xf numFmtId="0" fontId="31" fillId="0" borderId="22" xfId="3" applyFont="1" applyFill="1" applyBorder="1" applyAlignment="1">
      <alignment horizontal="center" vertical="center"/>
    </xf>
    <xf numFmtId="0" fontId="30" fillId="5" borderId="24" xfId="3" applyFont="1" applyFill="1" applyBorder="1" applyAlignment="1">
      <alignment horizontal="center" vertical="center"/>
    </xf>
    <xf numFmtId="0" fontId="30" fillId="5" borderId="29" xfId="3" applyFont="1" applyFill="1" applyBorder="1" applyAlignment="1">
      <alignment horizontal="center" vertical="center"/>
    </xf>
    <xf numFmtId="0" fontId="28" fillId="0" borderId="33" xfId="0" applyFont="1" applyFill="1" applyBorder="1" applyAlignment="1">
      <alignment horizontal="left" vertical="center" wrapText="1"/>
    </xf>
    <xf numFmtId="3" fontId="28" fillId="0" borderId="34" xfId="0" applyNumberFormat="1" applyFont="1" applyFill="1" applyBorder="1" applyAlignment="1">
      <alignment horizontal="center" vertical="center" wrapText="1"/>
    </xf>
    <xf numFmtId="0" fontId="31" fillId="0" borderId="34" xfId="0" applyFont="1" applyFill="1" applyBorder="1" applyAlignment="1">
      <alignment horizontal="center" vertical="center"/>
    </xf>
    <xf numFmtId="0" fontId="44" fillId="0" borderId="0" xfId="0" applyFont="1"/>
    <xf numFmtId="4" fontId="28" fillId="0" borderId="35" xfId="0" applyNumberFormat="1" applyFont="1" applyFill="1" applyBorder="1" applyAlignment="1">
      <alignment horizontal="center" vertical="center" wrapText="1"/>
    </xf>
    <xf numFmtId="0" fontId="32" fillId="0" borderId="0" xfId="3" applyFont="1"/>
    <xf numFmtId="0" fontId="27" fillId="0" borderId="0" xfId="0" applyFont="1" applyFill="1" applyBorder="1" applyAlignment="1">
      <alignment vertical="center"/>
    </xf>
    <xf numFmtId="0" fontId="13" fillId="0" borderId="15" xfId="0" applyFont="1" applyFill="1" applyBorder="1" applyAlignment="1">
      <alignment horizontal="center" vertical="center"/>
    </xf>
    <xf numFmtId="0" fontId="45" fillId="0" borderId="15" xfId="0" applyFont="1" applyFill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46" fillId="0" borderId="15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25" fillId="6" borderId="15" xfId="0" applyFont="1" applyFill="1" applyBorder="1" applyAlignment="1">
      <alignment horizontal="center" vertical="center"/>
    </xf>
    <xf numFmtId="0" fontId="25" fillId="6" borderId="37" xfId="0" applyFont="1" applyFill="1" applyBorder="1" applyAlignment="1">
      <alignment horizontal="center" vertical="center" wrapText="1"/>
    </xf>
    <xf numFmtId="2" fontId="25" fillId="0" borderId="37" xfId="0" applyNumberFormat="1" applyFont="1" applyFill="1" applyBorder="1" applyAlignment="1">
      <alignment horizontal="center" vertical="center"/>
    </xf>
    <xf numFmtId="0" fontId="46" fillId="0" borderId="36" xfId="0" applyFont="1" applyBorder="1" applyAlignment="1">
      <alignment vertical="center"/>
    </xf>
    <xf numFmtId="0" fontId="18" fillId="0" borderId="0" xfId="0" applyFont="1" applyAlignment="1"/>
    <xf numFmtId="2" fontId="25" fillId="0" borderId="35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48" fillId="0" borderId="12" xfId="0" applyFont="1" applyFill="1" applyBorder="1" applyAlignment="1">
      <alignment vertical="center"/>
    </xf>
    <xf numFmtId="0" fontId="48" fillId="0" borderId="10" xfId="0" applyFont="1" applyFill="1" applyBorder="1" applyAlignment="1">
      <alignment vertical="center" wrapText="1"/>
    </xf>
    <xf numFmtId="2" fontId="25" fillId="0" borderId="11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/>
    </xf>
    <xf numFmtId="0" fontId="11" fillId="6" borderId="30" xfId="0" applyFont="1" applyFill="1" applyBorder="1" applyAlignment="1"/>
    <xf numFmtId="0" fontId="11" fillId="6" borderId="31" xfId="0" applyFont="1" applyFill="1" applyBorder="1" applyAlignment="1">
      <alignment horizontal="center"/>
    </xf>
    <xf numFmtId="0" fontId="11" fillId="0" borderId="37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/>
    </xf>
    <xf numFmtId="0" fontId="11" fillId="6" borderId="32" xfId="0" applyFont="1" applyFill="1" applyBorder="1" applyAlignment="1">
      <alignment horizontal="center"/>
    </xf>
    <xf numFmtId="0" fontId="11" fillId="0" borderId="33" xfId="0" applyFont="1" applyFill="1" applyBorder="1" applyAlignment="1">
      <alignment horizontal="left" vertical="center"/>
    </xf>
    <xf numFmtId="0" fontId="7" fillId="0" borderId="36" xfId="0" applyFont="1" applyFill="1" applyBorder="1" applyAlignment="1">
      <alignment horizontal="left"/>
    </xf>
    <xf numFmtId="0" fontId="50" fillId="0" borderId="0" xfId="3" applyFont="1"/>
    <xf numFmtId="0" fontId="39" fillId="0" borderId="0" xfId="4" applyFont="1" applyAlignment="1">
      <alignment horizontal="center" wrapText="1"/>
    </xf>
    <xf numFmtId="0" fontId="40" fillId="0" borderId="0" xfId="0" applyFont="1" applyAlignment="1">
      <alignment horizontal="center" wrapText="1"/>
    </xf>
    <xf numFmtId="0" fontId="33" fillId="0" borderId="34" xfId="0" applyFont="1" applyFill="1" applyBorder="1" applyAlignment="1">
      <alignment horizontal="center" vertical="center"/>
    </xf>
    <xf numFmtId="0" fontId="33" fillId="0" borderId="35" xfId="0" applyFont="1" applyFill="1" applyBorder="1" applyAlignment="1">
      <alignment horizontal="center" vertical="center"/>
    </xf>
    <xf numFmtId="0" fontId="51" fillId="0" borderId="15" xfId="0" applyFont="1" applyFill="1" applyBorder="1" applyAlignment="1">
      <alignment horizontal="center" vertical="center" wrapText="1"/>
    </xf>
    <xf numFmtId="0" fontId="51" fillId="4" borderId="15" xfId="0" applyFont="1" applyFill="1" applyBorder="1" applyAlignment="1">
      <alignment horizontal="center" vertical="center" wrapText="1"/>
    </xf>
    <xf numFmtId="0" fontId="33" fillId="0" borderId="37" xfId="0" applyFont="1" applyFill="1" applyBorder="1" applyAlignment="1">
      <alignment horizontal="center"/>
    </xf>
    <xf numFmtId="0" fontId="7" fillId="0" borderId="15" xfId="4" applyFont="1" applyFill="1" applyBorder="1" applyAlignment="1" applyProtection="1">
      <alignment horizontal="center"/>
      <protection locked="0"/>
    </xf>
    <xf numFmtId="0" fontId="1" fillId="0" borderId="15" xfId="4" applyFont="1" applyFill="1" applyBorder="1" applyAlignment="1" applyProtection="1">
      <alignment horizontal="center"/>
      <protection locked="0"/>
    </xf>
    <xf numFmtId="0" fontId="1" fillId="0" borderId="15" xfId="4" applyNumberFormat="1" applyFont="1" applyFill="1" applyBorder="1" applyAlignment="1" applyProtection="1">
      <alignment horizontal="center"/>
      <protection locked="0"/>
    </xf>
    <xf numFmtId="1" fontId="1" fillId="0" borderId="15" xfId="4" applyNumberFormat="1" applyFont="1" applyFill="1" applyBorder="1" applyAlignment="1" applyProtection="1">
      <alignment horizontal="center"/>
      <protection locked="0"/>
    </xf>
    <xf numFmtId="0" fontId="11" fillId="6" borderId="30" xfId="4" applyFont="1" applyFill="1" applyBorder="1" applyAlignment="1" applyProtection="1">
      <alignment horizontal="left"/>
      <protection locked="0"/>
    </xf>
    <xf numFmtId="0" fontId="11" fillId="6" borderId="31" xfId="4" applyFont="1" applyFill="1" applyBorder="1" applyAlignment="1" applyProtection="1">
      <alignment horizontal="center"/>
      <protection locked="0"/>
    </xf>
    <xf numFmtId="0" fontId="11" fillId="6" borderId="32" xfId="4" applyFont="1" applyFill="1" applyBorder="1" applyAlignment="1" applyProtection="1">
      <alignment horizontal="center"/>
      <protection locked="0"/>
    </xf>
    <xf numFmtId="0" fontId="7" fillId="0" borderId="36" xfId="4" applyFont="1" applyFill="1" applyBorder="1" applyAlignment="1" applyProtection="1">
      <alignment vertical="center"/>
      <protection locked="0"/>
    </xf>
    <xf numFmtId="0" fontId="12" fillId="0" borderId="37" xfId="4" applyFont="1" applyFill="1" applyBorder="1" applyAlignment="1" applyProtection="1">
      <alignment horizontal="center"/>
    </xf>
    <xf numFmtId="1" fontId="53" fillId="0" borderId="34" xfId="4" applyNumberFormat="1" applyFont="1" applyFill="1" applyBorder="1" applyAlignment="1" applyProtection="1">
      <alignment horizontal="center" vertical="center"/>
    </xf>
    <xf numFmtId="1" fontId="53" fillId="0" borderId="35" xfId="4" applyNumberFormat="1" applyFont="1" applyFill="1" applyBorder="1" applyAlignment="1" applyProtection="1">
      <alignment horizontal="center" vertical="center"/>
    </xf>
    <xf numFmtId="0" fontId="53" fillId="0" borderId="33" xfId="4" applyFont="1" applyFill="1" applyBorder="1" applyAlignment="1" applyProtection="1">
      <alignment horizontal="left" vertical="center"/>
      <protection locked="0"/>
    </xf>
    <xf numFmtId="0" fontId="9" fillId="0" borderId="0" xfId="3" applyFont="1" applyFill="1" applyAlignment="1">
      <alignment horizontal="center"/>
    </xf>
    <xf numFmtId="0" fontId="1" fillId="0" borderId="0" xfId="3" applyFill="1" applyAlignment="1">
      <alignment horizontal="center"/>
    </xf>
    <xf numFmtId="0" fontId="47" fillId="0" borderId="0" xfId="3" applyFont="1" applyFill="1"/>
    <xf numFmtId="0" fontId="5" fillId="0" borderId="0" xfId="3" applyFont="1" applyFill="1" applyAlignment="1">
      <alignment horizontal="center"/>
    </xf>
    <xf numFmtId="0" fontId="2" fillId="0" borderId="0" xfId="3" applyFont="1" applyFill="1" applyBorder="1" applyAlignment="1">
      <alignment horizontal="center" wrapText="1"/>
    </xf>
    <xf numFmtId="0" fontId="30" fillId="0" borderId="23" xfId="3" applyFont="1" applyFill="1" applyBorder="1" applyAlignment="1">
      <alignment horizontal="center" vertical="center"/>
    </xf>
    <xf numFmtId="0" fontId="30" fillId="6" borderId="24" xfId="3" applyFont="1" applyFill="1" applyBorder="1" applyAlignment="1">
      <alignment horizontal="center" vertical="center"/>
    </xf>
    <xf numFmtId="0" fontId="32" fillId="0" borderId="0" xfId="3" applyFont="1" applyFill="1"/>
    <xf numFmtId="3" fontId="35" fillId="0" borderId="15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/>
    </xf>
    <xf numFmtId="3" fontId="28" fillId="0" borderId="15" xfId="0" applyNumberFormat="1" applyFont="1" applyFill="1" applyBorder="1" applyAlignment="1">
      <alignment horizontal="center" vertical="center" wrapText="1"/>
    </xf>
    <xf numFmtId="0" fontId="28" fillId="6" borderId="31" xfId="0" applyFont="1" applyFill="1" applyBorder="1" applyAlignment="1">
      <alignment horizontal="center"/>
    </xf>
    <xf numFmtId="0" fontId="28" fillId="6" borderId="31" xfId="0" applyFont="1" applyFill="1" applyBorder="1" applyAlignment="1">
      <alignment horizontal="center" wrapText="1"/>
    </xf>
    <xf numFmtId="0" fontId="28" fillId="6" borderId="32" xfId="0" applyFont="1" applyFill="1" applyBorder="1" applyAlignment="1">
      <alignment horizontal="center" wrapText="1"/>
    </xf>
    <xf numFmtId="0" fontId="28" fillId="0" borderId="36" xfId="0" applyFont="1" applyFill="1" applyBorder="1" applyAlignment="1">
      <alignment horizontal="left" vertical="center" wrapText="1"/>
    </xf>
    <xf numFmtId="0" fontId="31" fillId="0" borderId="15" xfId="0" applyFont="1" applyFill="1" applyBorder="1" applyAlignment="1">
      <alignment horizontal="center" vertical="center"/>
    </xf>
    <xf numFmtId="0" fontId="25" fillId="0" borderId="38" xfId="0" applyFont="1" applyFill="1" applyBorder="1" applyAlignment="1">
      <alignment horizontal="left" vertical="center"/>
    </xf>
    <xf numFmtId="0" fontId="25" fillId="0" borderId="39" xfId="0" applyFont="1" applyFill="1" applyBorder="1" applyAlignment="1">
      <alignment horizontal="center" vertical="center"/>
    </xf>
    <xf numFmtId="2" fontId="25" fillId="0" borderId="42" xfId="0" applyNumberFormat="1" applyFont="1" applyFill="1" applyBorder="1" applyAlignment="1">
      <alignment horizontal="center" vertical="center"/>
    </xf>
    <xf numFmtId="0" fontId="46" fillId="0" borderId="34" xfId="0" applyFont="1" applyFill="1" applyBorder="1" applyAlignment="1">
      <alignment horizontal="center" vertical="center"/>
    </xf>
    <xf numFmtId="0" fontId="13" fillId="0" borderId="34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5" fillId="0" borderId="33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wrapText="1"/>
    </xf>
    <xf numFmtId="0" fontId="6" fillId="0" borderId="0" xfId="0" applyFont="1" applyFill="1" applyAlignment="1"/>
    <xf numFmtId="0" fontId="10" fillId="0" borderId="0" xfId="0" applyFont="1" applyAlignment="1"/>
    <xf numFmtId="0" fontId="40" fillId="0" borderId="0" xfId="0" applyFont="1" applyFill="1" applyAlignment="1">
      <alignment wrapText="1"/>
    </xf>
    <xf numFmtId="0" fontId="4" fillId="0" borderId="0" xfId="0" applyFont="1" applyFill="1"/>
    <xf numFmtId="0" fontId="29" fillId="0" borderId="0" xfId="0" applyFont="1" applyAlignment="1"/>
    <xf numFmtId="0" fontId="52" fillId="0" borderId="36" xfId="0" applyFont="1" applyFill="1" applyBorder="1" applyAlignment="1">
      <alignment horizontal="left" vertical="center" wrapText="1"/>
    </xf>
    <xf numFmtId="0" fontId="33" fillId="0" borderId="33" xfId="0" applyFont="1" applyFill="1" applyBorder="1" applyAlignment="1">
      <alignment horizontal="left" vertical="center"/>
    </xf>
    <xf numFmtId="0" fontId="1" fillId="0" borderId="0" xfId="4" applyFill="1"/>
    <xf numFmtId="0" fontId="1" fillId="0" borderId="0" xfId="4" applyFill="1" applyAlignment="1">
      <alignment horizontal="center"/>
    </xf>
    <xf numFmtId="0" fontId="39" fillId="0" borderId="0" xfId="4" applyFont="1" applyFill="1" applyAlignment="1">
      <alignment horizontal="center" wrapText="1"/>
    </xf>
    <xf numFmtId="49" fontId="30" fillId="0" borderId="21" xfId="3" applyNumberFormat="1" applyFont="1" applyFill="1" applyBorder="1" applyAlignment="1">
      <alignment horizontal="left" vertical="center"/>
    </xf>
    <xf numFmtId="49" fontId="30" fillId="0" borderId="16" xfId="3" applyNumberFormat="1" applyFont="1" applyFill="1" applyBorder="1" applyAlignment="1">
      <alignment horizontal="left" vertical="center"/>
    </xf>
    <xf numFmtId="0" fontId="30" fillId="5" borderId="28" xfId="3" applyFont="1" applyFill="1" applyBorder="1" applyAlignment="1">
      <alignment horizontal="left" vertical="center"/>
    </xf>
    <xf numFmtId="0" fontId="28" fillId="6" borderId="30" xfId="0" applyFont="1" applyFill="1" applyBorder="1" applyAlignment="1">
      <alignment horizontal="left" wrapText="1"/>
    </xf>
    <xf numFmtId="0" fontId="25" fillId="6" borderId="36" xfId="0" applyFont="1" applyFill="1" applyBorder="1" applyAlignment="1">
      <alignment horizontal="left" vertical="center"/>
    </xf>
    <xf numFmtId="0" fontId="46" fillId="0" borderId="36" xfId="0" applyFont="1" applyFill="1" applyBorder="1" applyAlignment="1">
      <alignment horizontal="left" vertical="center"/>
    </xf>
    <xf numFmtId="0" fontId="1" fillId="0" borderId="0" xfId="3" applyFill="1"/>
    <xf numFmtId="0" fontId="55" fillId="0" borderId="0" xfId="0" applyFont="1" applyFill="1" applyBorder="1" applyAlignment="1">
      <alignment wrapText="1"/>
    </xf>
    <xf numFmtId="0" fontId="0" fillId="0" borderId="0" xfId="0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0" fillId="0" borderId="0" xfId="3" applyFont="1" applyFill="1"/>
    <xf numFmtId="0" fontId="39" fillId="0" borderId="0" xfId="4" applyFont="1" applyFill="1" applyAlignment="1">
      <alignment wrapText="1"/>
    </xf>
    <xf numFmtId="0" fontId="57" fillId="0" borderId="33" xfId="4" applyFont="1" applyFill="1" applyBorder="1" applyAlignment="1" applyProtection="1">
      <alignment horizontal="left" vertical="center"/>
      <protection locked="0"/>
    </xf>
    <xf numFmtId="0" fontId="18" fillId="0" borderId="0" xfId="3" applyFont="1" applyAlignment="1"/>
    <xf numFmtId="0" fontId="17" fillId="0" borderId="0" xfId="3" applyFont="1" applyAlignment="1"/>
    <xf numFmtId="0" fontId="38" fillId="0" borderId="0" xfId="3" applyFont="1" applyAlignment="1"/>
    <xf numFmtId="17" fontId="41" fillId="0" borderId="0" xfId="3" applyNumberFormat="1" applyFont="1" applyBorder="1" applyAlignment="1">
      <alignment vertical="center" wrapText="1"/>
    </xf>
    <xf numFmtId="0" fontId="40" fillId="0" borderId="0" xfId="3" applyFont="1" applyFill="1" applyBorder="1" applyAlignment="1">
      <alignment wrapText="1"/>
    </xf>
    <xf numFmtId="0" fontId="38" fillId="0" borderId="0" xfId="0" applyFont="1" applyAlignment="1"/>
    <xf numFmtId="0" fontId="38" fillId="0" borderId="0" xfId="4" applyFont="1" applyAlignment="1">
      <alignment horizontal="center"/>
    </xf>
    <xf numFmtId="49" fontId="30" fillId="0" borderId="44" xfId="3" applyNumberFormat="1" applyFont="1" applyFill="1" applyBorder="1" applyAlignment="1">
      <alignment horizontal="left" vertical="center"/>
    </xf>
    <xf numFmtId="0" fontId="31" fillId="0" borderId="39" xfId="3" applyFont="1" applyFill="1" applyBorder="1" applyAlignment="1">
      <alignment horizontal="center" vertical="center"/>
    </xf>
    <xf numFmtId="4" fontId="28" fillId="0" borderId="37" xfId="0" applyNumberFormat="1" applyFont="1" applyFill="1" applyBorder="1" applyAlignment="1">
      <alignment horizontal="center" vertical="center" wrapText="1"/>
    </xf>
    <xf numFmtId="0" fontId="46" fillId="0" borderId="38" xfId="0" applyFont="1" applyFill="1" applyBorder="1" applyAlignment="1">
      <alignment horizontal="left" vertical="center"/>
    </xf>
    <xf numFmtId="0" fontId="46" fillId="0" borderId="39" xfId="0" applyFont="1" applyFill="1" applyBorder="1" applyAlignment="1">
      <alignment horizontal="center" vertical="center"/>
    </xf>
    <xf numFmtId="0" fontId="46" fillId="0" borderId="39" xfId="0" applyFont="1" applyBorder="1" applyAlignment="1">
      <alignment horizontal="center" vertical="center"/>
    </xf>
    <xf numFmtId="0" fontId="46" fillId="0" borderId="36" xfId="0" applyFont="1" applyBorder="1" applyAlignment="1">
      <alignment horizontal="left" vertical="center"/>
    </xf>
    <xf numFmtId="0" fontId="7" fillId="0" borderId="38" xfId="4" applyFont="1" applyFill="1" applyBorder="1" applyAlignment="1" applyProtection="1">
      <alignment vertical="center"/>
      <protection locked="0"/>
    </xf>
    <xf numFmtId="0" fontId="7" fillId="0" borderId="39" xfId="4" applyFont="1" applyFill="1" applyBorder="1" applyAlignment="1" applyProtection="1">
      <alignment horizontal="center"/>
      <protection locked="0"/>
    </xf>
    <xf numFmtId="0" fontId="1" fillId="0" borderId="39" xfId="4" applyFont="1" applyFill="1" applyBorder="1" applyAlignment="1" applyProtection="1">
      <alignment horizontal="center"/>
      <protection locked="0"/>
    </xf>
    <xf numFmtId="0" fontId="1" fillId="0" borderId="39" xfId="4" applyNumberFormat="1" applyFont="1" applyFill="1" applyBorder="1" applyAlignment="1" applyProtection="1">
      <alignment horizontal="center"/>
      <protection locked="0"/>
    </xf>
    <xf numFmtId="1" fontId="1" fillId="0" borderId="39" xfId="4" applyNumberFormat="1" applyFont="1" applyFill="1" applyBorder="1" applyAlignment="1" applyProtection="1">
      <alignment horizontal="center"/>
      <protection locked="0"/>
    </xf>
    <xf numFmtId="0" fontId="58" fillId="0" borderId="0" xfId="0" applyFont="1" applyAlignment="1"/>
    <xf numFmtId="2" fontId="28" fillId="0" borderId="34" xfId="0" applyNumberFormat="1" applyFont="1" applyFill="1" applyBorder="1" applyAlignment="1">
      <alignment horizontal="center" vertical="center" wrapText="1"/>
    </xf>
    <xf numFmtId="0" fontId="54" fillId="6" borderId="15" xfId="0" applyFont="1" applyFill="1" applyBorder="1" applyAlignment="1">
      <alignment horizontal="center" vertical="center" wrapText="1"/>
    </xf>
    <xf numFmtId="0" fontId="31" fillId="0" borderId="34" xfId="3" applyFont="1" applyFill="1" applyBorder="1" applyAlignment="1">
      <alignment horizontal="center" vertical="center"/>
    </xf>
    <xf numFmtId="0" fontId="40" fillId="0" borderId="0" xfId="4" applyFont="1" applyFill="1" applyAlignment="1">
      <alignment wrapText="1"/>
    </xf>
    <xf numFmtId="0" fontId="10" fillId="0" borderId="0" xfId="4" applyFont="1" applyAlignment="1"/>
    <xf numFmtId="0" fontId="6" fillId="0" borderId="0" xfId="4" applyFont="1" applyFill="1" applyAlignment="1"/>
    <xf numFmtId="0" fontId="38" fillId="0" borderId="0" xfId="4" applyFont="1" applyAlignment="1"/>
    <xf numFmtId="0" fontId="58" fillId="0" borderId="0" xfId="4" applyFont="1" applyAlignment="1"/>
    <xf numFmtId="0" fontId="7" fillId="0" borderId="15" xfId="4" applyFont="1" applyFill="1" applyBorder="1" applyAlignment="1" applyProtection="1">
      <alignment horizontal="center" vertical="center"/>
      <protection locked="0"/>
    </xf>
    <xf numFmtId="0" fontId="1" fillId="0" borderId="15" xfId="4" applyFont="1" applyFill="1" applyBorder="1" applyAlignment="1" applyProtection="1">
      <alignment horizontal="center" vertical="center"/>
      <protection locked="0"/>
    </xf>
    <xf numFmtId="1" fontId="1" fillId="0" borderId="15" xfId="4" applyNumberFormat="1" applyFont="1" applyFill="1" applyBorder="1" applyAlignment="1" applyProtection="1">
      <alignment horizontal="center" vertical="center"/>
      <protection locked="0"/>
    </xf>
    <xf numFmtId="0" fontId="12" fillId="0" borderId="37" xfId="4" applyFont="1" applyFill="1" applyBorder="1" applyAlignment="1" applyProtection="1">
      <alignment horizontal="center" vertical="center"/>
    </xf>
    <xf numFmtId="0" fontId="12" fillId="0" borderId="0" xfId="3" applyFont="1"/>
    <xf numFmtId="0" fontId="2" fillId="0" borderId="0" xfId="4" applyFont="1" applyFill="1" applyBorder="1" applyAlignment="1">
      <alignment vertical="center"/>
    </xf>
    <xf numFmtId="0" fontId="1" fillId="0" borderId="0" xfId="0" applyFont="1" applyAlignment="1">
      <alignment horizontal="center"/>
    </xf>
    <xf numFmtId="0" fontId="7" fillId="0" borderId="38" xfId="0" applyFont="1" applyFill="1" applyBorder="1" applyAlignment="1">
      <alignment horizontal="left"/>
    </xf>
    <xf numFmtId="0" fontId="7" fillId="0" borderId="39" xfId="4" applyFont="1" applyFill="1" applyBorder="1" applyAlignment="1" applyProtection="1">
      <alignment horizontal="center" vertical="center"/>
      <protection locked="0"/>
    </xf>
    <xf numFmtId="1" fontId="1" fillId="0" borderId="39" xfId="4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/>
    <xf numFmtId="0" fontId="11" fillId="0" borderId="46" xfId="0" applyFont="1" applyFill="1" applyBorder="1" applyAlignment="1">
      <alignment horizontal="center" vertical="center"/>
    </xf>
    <xf numFmtId="10" fontId="11" fillId="0" borderId="37" xfId="6" applyNumberFormat="1" applyFont="1" applyFill="1" applyBorder="1" applyAlignment="1">
      <alignment horizontal="center" vertical="center"/>
    </xf>
    <xf numFmtId="9" fontId="11" fillId="0" borderId="35" xfId="0" applyNumberFormat="1" applyFont="1" applyFill="1" applyBorder="1" applyAlignment="1">
      <alignment horizontal="center" vertical="center"/>
    </xf>
    <xf numFmtId="0" fontId="42" fillId="5" borderId="25" xfId="3" applyFont="1" applyFill="1" applyBorder="1" applyAlignment="1">
      <alignment horizontal="center"/>
    </xf>
    <xf numFmtId="0" fontId="42" fillId="5" borderId="26" xfId="3" applyFont="1" applyFill="1" applyBorder="1" applyAlignment="1">
      <alignment horizontal="center"/>
    </xf>
    <xf numFmtId="0" fontId="42" fillId="5" borderId="27" xfId="3" applyFont="1" applyFill="1" applyBorder="1" applyAlignment="1">
      <alignment horizontal="center"/>
    </xf>
    <xf numFmtId="0" fontId="17" fillId="0" borderId="0" xfId="3" applyFont="1" applyAlignment="1">
      <alignment horizontal="center"/>
    </xf>
    <xf numFmtId="0" fontId="18" fillId="0" borderId="0" xfId="3" applyFont="1" applyAlignment="1">
      <alignment horizontal="center"/>
    </xf>
    <xf numFmtId="0" fontId="38" fillId="0" borderId="0" xfId="3" applyFont="1" applyAlignment="1">
      <alignment horizontal="center"/>
    </xf>
    <xf numFmtId="0" fontId="40" fillId="0" borderId="0" xfId="3" applyFont="1" applyFill="1" applyBorder="1" applyAlignment="1">
      <alignment horizontal="center" wrapText="1"/>
    </xf>
    <xf numFmtId="17" fontId="41" fillId="0" borderId="0" xfId="3" applyNumberFormat="1" applyFont="1" applyBorder="1" applyAlignment="1">
      <alignment horizontal="center" vertical="center" wrapText="1"/>
    </xf>
    <xf numFmtId="2" fontId="28" fillId="0" borderId="39" xfId="0" applyNumberFormat="1" applyFont="1" applyFill="1" applyBorder="1" applyAlignment="1">
      <alignment horizontal="center" vertical="center" wrapText="1"/>
    </xf>
    <xf numFmtId="2" fontId="28" fillId="0" borderId="45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43" fillId="0" borderId="0" xfId="0" applyFont="1" applyFill="1" applyBorder="1" applyAlignment="1">
      <alignment horizontal="center" wrapText="1"/>
    </xf>
    <xf numFmtId="0" fontId="49" fillId="6" borderId="30" xfId="0" applyFont="1" applyFill="1" applyBorder="1" applyAlignment="1">
      <alignment horizontal="center" vertical="center"/>
    </xf>
    <xf numFmtId="0" fontId="49" fillId="6" borderId="31" xfId="0" applyFont="1" applyFill="1" applyBorder="1" applyAlignment="1">
      <alignment horizontal="center" vertical="center"/>
    </xf>
    <xf numFmtId="0" fontId="49" fillId="6" borderId="32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wrapText="1"/>
    </xf>
    <xf numFmtId="0" fontId="48" fillId="0" borderId="40" xfId="0" applyFont="1" applyFill="1" applyBorder="1" applyAlignment="1">
      <alignment horizontal="left" vertical="center"/>
    </xf>
    <xf numFmtId="0" fontId="48" fillId="0" borderId="41" xfId="0" applyFont="1" applyFill="1" applyBorder="1" applyAlignment="1">
      <alignment horizontal="left" vertical="center"/>
    </xf>
    <xf numFmtId="0" fontId="26" fillId="0" borderId="5" xfId="0" applyFont="1" applyFill="1" applyBorder="1" applyAlignment="1">
      <alignment horizontal="right" vertical="center"/>
    </xf>
    <xf numFmtId="2" fontId="22" fillId="3" borderId="5" xfId="0" applyNumberFormat="1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50" fillId="0" borderId="43" xfId="3" applyFont="1" applyBorder="1" applyAlignment="1">
      <alignment vertical="top" wrapText="1"/>
    </xf>
    <xf numFmtId="0" fontId="50" fillId="0" borderId="0" xfId="3" applyFont="1" applyAlignment="1">
      <alignment vertical="top" wrapText="1"/>
    </xf>
    <xf numFmtId="0" fontId="14" fillId="2" borderId="14" xfId="0" applyFont="1" applyFill="1" applyBorder="1" applyAlignment="1">
      <alignment horizontal="center" textRotation="90" wrapText="1"/>
    </xf>
    <xf numFmtId="0" fontId="14" fillId="2" borderId="3" xfId="0" applyFont="1" applyFill="1" applyBorder="1" applyAlignment="1">
      <alignment horizontal="center" textRotation="90" wrapText="1"/>
    </xf>
    <xf numFmtId="0" fontId="14" fillId="2" borderId="13" xfId="0" applyFont="1" applyFill="1" applyBorder="1" applyAlignment="1">
      <alignment horizontal="center" textRotation="90" wrapText="1"/>
    </xf>
    <xf numFmtId="0" fontId="14" fillId="2" borderId="1" xfId="0" applyFont="1" applyFill="1" applyBorder="1" applyAlignment="1">
      <alignment horizontal="center" textRotation="90" wrapText="1"/>
    </xf>
    <xf numFmtId="0" fontId="54" fillId="6" borderId="31" xfId="0" applyFont="1" applyFill="1" applyBorder="1" applyAlignment="1">
      <alignment horizontal="center" vertical="center" textRotation="1" wrapText="1"/>
    </xf>
    <xf numFmtId="0" fontId="58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40" fillId="0" borderId="0" xfId="0" applyFont="1" applyFill="1" applyAlignment="1">
      <alignment horizontal="center" wrapText="1"/>
    </xf>
    <xf numFmtId="0" fontId="54" fillId="6" borderId="32" xfId="0" applyFont="1" applyFill="1" applyBorder="1" applyAlignment="1">
      <alignment horizontal="center" vertical="center" wrapText="1"/>
    </xf>
    <xf numFmtId="0" fontId="54" fillId="6" borderId="37" xfId="0" applyFont="1" applyFill="1" applyBorder="1" applyAlignment="1">
      <alignment horizontal="center" vertical="center" wrapText="1"/>
    </xf>
    <xf numFmtId="0" fontId="54" fillId="6" borderId="30" xfId="0" applyFont="1" applyFill="1" applyBorder="1" applyAlignment="1">
      <alignment horizontal="center" vertical="center" wrapText="1"/>
    </xf>
    <xf numFmtId="0" fontId="54" fillId="6" borderId="36" xfId="0" applyFont="1" applyFill="1" applyBorder="1" applyAlignment="1">
      <alignment horizontal="center" vertical="center" wrapText="1"/>
    </xf>
    <xf numFmtId="0" fontId="40" fillId="0" borderId="0" xfId="4" applyFont="1" applyFill="1" applyAlignment="1">
      <alignment horizontal="center" wrapText="1"/>
    </xf>
    <xf numFmtId="0" fontId="38" fillId="0" borderId="0" xfId="4" applyFont="1" applyAlignment="1">
      <alignment horizontal="center"/>
    </xf>
    <xf numFmtId="0" fontId="6" fillId="0" borderId="0" xfId="4" applyFont="1" applyFill="1" applyAlignment="1">
      <alignment horizontal="center"/>
    </xf>
    <xf numFmtId="0" fontId="10" fillId="0" borderId="0" xfId="4" applyFont="1" applyAlignment="1">
      <alignment horizontal="center"/>
    </xf>
    <xf numFmtId="0" fontId="2" fillId="0" borderId="0" xfId="4" applyFont="1" applyFill="1" applyBorder="1" applyAlignment="1">
      <alignment horizontal="center" vertical="center"/>
    </xf>
    <xf numFmtId="0" fontId="58" fillId="0" borderId="0" xfId="4" applyFont="1" applyAlignment="1">
      <alignment horizontal="center"/>
    </xf>
  </cellXfs>
  <cellStyles count="7">
    <cellStyle name="Euro" xfId="1"/>
    <cellStyle name="Normal" xfId="0" builtinId="0"/>
    <cellStyle name="Normal 2" xfId="2"/>
    <cellStyle name="Normal 2 2" xfId="4"/>
    <cellStyle name="Normal 3" xfId="3"/>
    <cellStyle name="Normal 3 2" xfId="5"/>
    <cellStyle name="Porcentaje" xfId="6" builtinId="5"/>
  </cellStyles>
  <dxfs count="0"/>
  <tableStyles count="0" defaultTableStyle="TableStyleMedium9" defaultPivotStyle="PivotStyleLight16"/>
  <colors>
    <mruColors>
      <color rgb="FF8DB4E2"/>
      <color rgb="FF33CCFF"/>
      <color rgb="FF0099FF"/>
      <color rgb="FF003399"/>
      <color rgb="FF1F49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s-ES" sz="1000"/>
              <a:t>HOMICIDIOS DE MUJERES Y FEMINICIDIOS, SEGÚN TIPOS DE ARMAS</a:t>
            </a:r>
          </a:p>
        </c:rich>
      </c:tx>
      <c:layout>
        <c:manualLayout>
          <c:xMode val="edge"/>
          <c:yMode val="edge"/>
          <c:x val="0.11098646239210908"/>
          <c:y val="4.330343615607331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006213538976276"/>
          <c:y val="0.17234131109165804"/>
          <c:w val="0.42075732555191625"/>
          <c:h val="0.62100173463790709"/>
        </c:manualLayout>
      </c:layout>
      <c:barChart>
        <c:barDir val="col"/>
        <c:grouping val="percentStacked"/>
        <c:varyColors val="0"/>
        <c:ser>
          <c:idx val="2"/>
          <c:order val="0"/>
          <c:tx>
            <c:strRef>
              <c:f>ARMAS!$E$13</c:f>
              <c:strCache>
                <c:ptCount val="1"/>
                <c:pt idx="0">
                  <c:v>Otras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val>
            <c:numRef>
              <c:f>ARMAS!$E$26</c:f>
              <c:numCache>
                <c:formatCode>General</c:formatCode>
                <c:ptCount val="1"/>
                <c:pt idx="0">
                  <c:v>46</c:v>
                </c:pt>
              </c:numCache>
            </c:numRef>
          </c:val>
        </c:ser>
        <c:ser>
          <c:idx val="1"/>
          <c:order val="1"/>
          <c:tx>
            <c:strRef>
              <c:f>ARMAS!$D$13</c:f>
              <c:strCache>
                <c:ptCount val="1"/>
                <c:pt idx="0">
                  <c:v>Armas Blancas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val>
            <c:numRef>
              <c:f>ARMAS!$D$26</c:f>
              <c:numCache>
                <c:formatCode>General</c:formatCode>
                <c:ptCount val="1"/>
                <c:pt idx="0">
                  <c:v>57</c:v>
                </c:pt>
              </c:numCache>
            </c:numRef>
          </c:val>
        </c:ser>
        <c:ser>
          <c:idx val="0"/>
          <c:order val="2"/>
          <c:tx>
            <c:strRef>
              <c:f>ARMAS!$C$13</c:f>
              <c:strCache>
                <c:ptCount val="1"/>
                <c:pt idx="0">
                  <c:v>Armas de Fuego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invertIfNegative val="0"/>
          <c:val>
            <c:numRef>
              <c:f>ARMAS!$C$26</c:f>
              <c:numCache>
                <c:formatCode>General</c:formatCode>
                <c:ptCount val="1"/>
                <c:pt idx="0">
                  <c:v>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0"/>
        <c:overlap val="100"/>
        <c:serLines>
          <c:spPr>
            <a:ln w="3175">
              <a:solidFill>
                <a:srgbClr val="000000"/>
              </a:solidFill>
              <a:prstDash val="solid"/>
            </a:ln>
          </c:spPr>
        </c:serLines>
        <c:axId val="96283280"/>
        <c:axId val="96283840"/>
      </c:barChart>
      <c:catAx>
        <c:axId val="962832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6283840"/>
        <c:crosses val="autoZero"/>
        <c:auto val="1"/>
        <c:lblAlgn val="ctr"/>
        <c:lblOffset val="100"/>
        <c:noMultiLvlLbl val="0"/>
      </c:catAx>
      <c:valAx>
        <c:axId val="96283840"/>
        <c:scaling>
          <c:orientation val="minMax"/>
          <c:max val="1"/>
          <c:min val="0"/>
        </c:scaling>
        <c:delete val="1"/>
        <c:axPos val="l"/>
        <c:numFmt formatCode="0%" sourceLinked="0"/>
        <c:majorTickMark val="out"/>
        <c:minorTickMark val="none"/>
        <c:tickLblPos val="nextTo"/>
        <c:crossAx val="96283280"/>
        <c:crosses val="autoZero"/>
        <c:crossBetween val="between"/>
        <c:majorUnit val="0.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4218348520893062"/>
          <c:y val="0.80778747294902042"/>
          <c:w val="0.67435270720481477"/>
          <c:h val="7.15213667638136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Trebuchet MS"/>
              <a:ea typeface="Trebuchet MS"/>
              <a:cs typeface="Trebuchet MS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Garamond"/>
          <a:ea typeface="Garamond"/>
          <a:cs typeface="Garamond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s-ES" sz="900"/>
              <a:t>HOMICIDIOS DE MUJERES Y FEMINICIDIOS, </a:t>
            </a:r>
          </a:p>
          <a:p>
            <a:pPr>
              <a:defRPr sz="1000"/>
            </a:pPr>
            <a:r>
              <a:rPr lang="es-ES" sz="900"/>
              <a:t>SEGÚN HORA DE COMISIÓN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6480291900675584"/>
          <c:y val="0.14091174917779728"/>
          <c:w val="0.44135868983696785"/>
          <c:h val="0.73647761388101263"/>
        </c:manualLayout>
      </c:layout>
      <c:barChart>
        <c:barDir val="col"/>
        <c:grouping val="percentStacked"/>
        <c:varyColors val="0"/>
        <c:ser>
          <c:idx val="2"/>
          <c:order val="0"/>
          <c:tx>
            <c:strRef>
              <c:f>HORA!$E$13</c:f>
              <c:strCache>
                <c:ptCount val="1"/>
                <c:pt idx="0">
                  <c:v>Indeterminados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val>
            <c:numRef>
              <c:f>HORA!$E$26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</c:ser>
        <c:ser>
          <c:idx val="1"/>
          <c:order val="1"/>
          <c:tx>
            <c:strRef>
              <c:f>HORA!$D$13</c:f>
              <c:strCache>
                <c:ptCount val="1"/>
                <c:pt idx="0">
                  <c:v>6:00 PM-5:59 AM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val>
            <c:numRef>
              <c:f>HORA!$D$26</c:f>
              <c:numCache>
                <c:formatCode>General</c:formatCode>
                <c:ptCount val="1"/>
                <c:pt idx="0">
                  <c:v>89</c:v>
                </c:pt>
              </c:numCache>
            </c:numRef>
          </c:val>
        </c:ser>
        <c:ser>
          <c:idx val="0"/>
          <c:order val="2"/>
          <c:tx>
            <c:strRef>
              <c:f>HORA!$C$13</c:f>
              <c:strCache>
                <c:ptCount val="1"/>
                <c:pt idx="0">
                  <c:v>6:00 AM-5:59 PM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invertIfNegative val="0"/>
          <c:val>
            <c:numRef>
              <c:f>HORA!$C$26</c:f>
              <c:numCache>
                <c:formatCode>General</c:formatCode>
                <c:ptCount val="1"/>
                <c:pt idx="0">
                  <c:v>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0"/>
        <c:overlap val="100"/>
        <c:serLines>
          <c:spPr>
            <a:ln w="3175">
              <a:solidFill>
                <a:srgbClr val="000000"/>
              </a:solidFill>
              <a:prstDash val="solid"/>
            </a:ln>
          </c:spPr>
        </c:serLines>
        <c:axId val="96287760"/>
        <c:axId val="96288320"/>
      </c:barChart>
      <c:catAx>
        <c:axId val="962877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6288320"/>
        <c:crosses val="autoZero"/>
        <c:auto val="1"/>
        <c:lblAlgn val="ctr"/>
        <c:lblOffset val="100"/>
        <c:noMultiLvlLbl val="0"/>
      </c:catAx>
      <c:valAx>
        <c:axId val="96288320"/>
        <c:scaling>
          <c:orientation val="minMax"/>
          <c:max val="1"/>
          <c:min val="0"/>
        </c:scaling>
        <c:delete val="1"/>
        <c:axPos val="l"/>
        <c:numFmt formatCode="0%" sourceLinked="0"/>
        <c:majorTickMark val="out"/>
        <c:minorTickMark val="none"/>
        <c:tickLblPos val="nextTo"/>
        <c:crossAx val="96287760"/>
        <c:crosses val="autoZero"/>
        <c:crossBetween val="between"/>
        <c:majorUnit val="0.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007242853841776"/>
          <c:y val="0.90428501328710997"/>
          <c:w val="0.67435270720481477"/>
          <c:h val="7.15213667638136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Trebuchet MS"/>
              <a:ea typeface="Trebuchet MS"/>
              <a:cs typeface="Trebuchet MS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Garamond"/>
          <a:ea typeface="Garamond"/>
          <a:cs typeface="Garamond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000"/>
              <a:t>HOMICIDIOS DE MUJERES Y FEMINICIDIOS  A NIVEL NACIONAL, </a:t>
            </a:r>
          </a:p>
          <a:p>
            <a:pPr>
              <a:defRPr sz="1000"/>
            </a:pPr>
            <a:r>
              <a:rPr lang="es-ES" sz="1000"/>
              <a:t>SEGÚN LA EDAD DE LA VICTIMA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342598103969315"/>
          <c:y val="0.22679178040241624"/>
          <c:w val="0.36398159033643518"/>
          <c:h val="0.5203134352382122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dLbl>
              <c:idx val="0"/>
              <c:layout>
                <c:manualLayout>
                  <c:x val="3.2306299226146751E-2"/>
                  <c:y val="-5.922375608232615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6849500028887127E-2"/>
                  <c:y val="2.5581108563064352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9.2719003238855416E-2"/>
                  <c:y val="-7.51299984178452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9.9391020202383412E-2"/>
                  <c:y val="5.599102386975436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1387485761024706"/>
                  <c:y val="-6.1104892935963537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9.1007738252696091E-3"/>
                  <c:y val="-5.9234735098876827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EDADES!$C$12:$H$12</c:f>
              <c:strCache>
                <c:ptCount val="6"/>
                <c:pt idx="0">
                  <c:v>0 a 17 años</c:v>
                </c:pt>
                <c:pt idx="1">
                  <c:v>18 a 34 años</c:v>
                </c:pt>
                <c:pt idx="2">
                  <c:v>35 a 51 años</c:v>
                </c:pt>
                <c:pt idx="3">
                  <c:v>52 a 68 años</c:v>
                </c:pt>
                <c:pt idx="4">
                  <c:v>Más de 68</c:v>
                </c:pt>
                <c:pt idx="5">
                  <c:v>Indeterminados</c:v>
                </c:pt>
              </c:strCache>
            </c:strRef>
          </c:cat>
          <c:val>
            <c:numRef>
              <c:f>EDADES!$C$25:$H$25</c:f>
              <c:numCache>
                <c:formatCode>General</c:formatCode>
                <c:ptCount val="6"/>
                <c:pt idx="0">
                  <c:v>25</c:v>
                </c:pt>
                <c:pt idx="1">
                  <c:v>79</c:v>
                </c:pt>
                <c:pt idx="2">
                  <c:v>38</c:v>
                </c:pt>
                <c:pt idx="3">
                  <c:v>9</c:v>
                </c:pt>
                <c:pt idx="4">
                  <c:v>8</c:v>
                </c:pt>
                <c:pt idx="5">
                  <c:v>6</c:v>
                </c:pt>
              </c:numCache>
            </c:numRef>
          </c:val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5896616666127217"/>
          <c:y val="0.87581673590308984"/>
          <c:w val="0.69948533804537627"/>
          <c:h val="4.2017088447153392E-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000"/>
              <a:t>HOMICIDIOS DE MUJERES Y FEMINICIDIOS  A NIVEL NACIONAL, </a:t>
            </a:r>
          </a:p>
          <a:p>
            <a:pPr>
              <a:defRPr sz="1000"/>
            </a:pPr>
            <a:r>
              <a:rPr lang="es-ES" sz="1000"/>
              <a:t>SEGÚN EL DIA DE OCURRENCIA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33656048440069453"/>
          <c:y val="0.24673908504405037"/>
          <c:w val="0.36398159033643518"/>
          <c:h val="0.52031343523821227"/>
        </c:manualLayout>
      </c:layout>
      <c:pieChart>
        <c:varyColors val="1"/>
        <c:ser>
          <c:idx val="0"/>
          <c:order val="0"/>
          <c:tx>
            <c:strRef>
              <c:f>DIAS!$C$12:$I$12</c:f>
              <c:strCache>
                <c:ptCount val="7"/>
                <c:pt idx="0">
                  <c:v>Lunes</c:v>
                </c:pt>
                <c:pt idx="1">
                  <c:v>Martes</c:v>
                </c:pt>
                <c:pt idx="2">
                  <c:v>Miércoles</c:v>
                </c:pt>
                <c:pt idx="3">
                  <c:v>Jueves</c:v>
                </c:pt>
                <c:pt idx="4">
                  <c:v>Viernes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dLbl>
              <c:idx val="0"/>
              <c:layout>
                <c:manualLayout>
                  <c:x val="8.7491505245032158E-2"/>
                  <c:y val="-6.17136401929248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1715177252962307"/>
                  <c:y val="-9.8913096966870232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7647233903397316E-2"/>
                  <c:y val="3.193501833789844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9308219680934562E-3"/>
                  <c:y val="4.0457479935357116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4.730953063095019E-2"/>
                  <c:y val="-2.375663127698323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0.13819641023151721"/>
                  <c:y val="-2.188647343989645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0.15709724003494982"/>
                  <c:y val="-8.144665795795387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DIAS!$C$12:$I$12</c:f>
              <c:strCache>
                <c:ptCount val="7"/>
                <c:pt idx="0">
                  <c:v>Lunes</c:v>
                </c:pt>
                <c:pt idx="1">
                  <c:v>Martes</c:v>
                </c:pt>
                <c:pt idx="2">
                  <c:v>Miércoles</c:v>
                </c:pt>
                <c:pt idx="3">
                  <c:v>Jueves</c:v>
                </c:pt>
                <c:pt idx="4">
                  <c:v>Viernes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cat>
          <c:val>
            <c:numRef>
              <c:f>DIAS!$C$25:$I$25</c:f>
              <c:numCache>
                <c:formatCode>General</c:formatCode>
                <c:ptCount val="7"/>
                <c:pt idx="0">
                  <c:v>28</c:v>
                </c:pt>
                <c:pt idx="1">
                  <c:v>24</c:v>
                </c:pt>
                <c:pt idx="2">
                  <c:v>15</c:v>
                </c:pt>
                <c:pt idx="3">
                  <c:v>11</c:v>
                </c:pt>
                <c:pt idx="4">
                  <c:v>26</c:v>
                </c:pt>
                <c:pt idx="5">
                  <c:v>23</c:v>
                </c:pt>
                <c:pt idx="6">
                  <c:v>38</c:v>
                </c:pt>
              </c:numCache>
            </c:numRef>
          </c:val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5896616666127217"/>
          <c:y val="0.87581673590308984"/>
          <c:w val="0.69948533804537627"/>
          <c:h val="4.2017088447153392E-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1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emf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183046</xdr:colOff>
      <xdr:row>0</xdr:row>
      <xdr:rowOff>87795</xdr:rowOff>
    </xdr:from>
    <xdr:to>
      <xdr:col>9</xdr:col>
      <xdr:colOff>340415</xdr:colOff>
      <xdr:row>5</xdr:row>
      <xdr:rowOff>71230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9196" y="87795"/>
          <a:ext cx="833644" cy="793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0</xdr:row>
      <xdr:rowOff>9525</xdr:rowOff>
    </xdr:from>
    <xdr:to>
      <xdr:col>9</xdr:col>
      <xdr:colOff>0</xdr:colOff>
      <xdr:row>5</xdr:row>
      <xdr:rowOff>57150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9525"/>
          <a:ext cx="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38101</xdr:colOff>
      <xdr:row>1</xdr:row>
      <xdr:rowOff>27215</xdr:rowOff>
    </xdr:from>
    <xdr:to>
      <xdr:col>6</xdr:col>
      <xdr:colOff>38100</xdr:colOff>
      <xdr:row>5</xdr:row>
      <xdr:rowOff>112940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6" y="189140"/>
          <a:ext cx="666749" cy="733425"/>
        </a:xfrm>
        <a:prstGeom prst="rect">
          <a:avLst/>
        </a:prstGeom>
        <a:noFill/>
        <a:ln>
          <a:noFill/>
        </a:ln>
        <a:extLst/>
      </xdr:spPr>
    </xdr:pic>
    <xdr:clientData/>
  </xdr:twoCellAnchor>
  <xdr:twoCellAnchor>
    <xdr:from>
      <xdr:col>0</xdr:col>
      <xdr:colOff>538162</xdr:colOff>
      <xdr:row>27</xdr:row>
      <xdr:rowOff>128586</xdr:rowOff>
    </xdr:from>
    <xdr:to>
      <xdr:col>11</xdr:col>
      <xdr:colOff>142875</xdr:colOff>
      <xdr:row>59</xdr:row>
      <xdr:rowOff>47625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131990</xdr:rowOff>
    </xdr:from>
    <xdr:to>
      <xdr:col>3</xdr:col>
      <xdr:colOff>0</xdr:colOff>
      <xdr:row>5</xdr:row>
      <xdr:rowOff>55790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1376" y="131990"/>
          <a:ext cx="6096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236053</xdr:colOff>
      <xdr:row>0</xdr:row>
      <xdr:rowOff>141633</xdr:rowOff>
    </xdr:from>
    <xdr:to>
      <xdr:col>2</xdr:col>
      <xdr:colOff>1188553</xdr:colOff>
      <xdr:row>5</xdr:row>
      <xdr:rowOff>65433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2640" y="141633"/>
          <a:ext cx="952500" cy="7520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317705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01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340319</xdr:colOff>
      <xdr:row>0</xdr:row>
      <xdr:rowOff>45140</xdr:rowOff>
    </xdr:from>
    <xdr:to>
      <xdr:col>16</xdr:col>
      <xdr:colOff>16245</xdr:colOff>
      <xdr:row>5</xdr:row>
      <xdr:rowOff>73715</xdr:rowOff>
    </xdr:to>
    <xdr:pic>
      <xdr:nvPicPr>
        <xdr:cNvPr id="317705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15493" y="45140"/>
          <a:ext cx="818926" cy="8568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371474</xdr:colOff>
      <xdr:row>0</xdr:row>
      <xdr:rowOff>76200</xdr:rowOff>
    </xdr:from>
    <xdr:to>
      <xdr:col>8</xdr:col>
      <xdr:colOff>28574</xdr:colOff>
      <xdr:row>3</xdr:row>
      <xdr:rowOff>81386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38624" y="76200"/>
          <a:ext cx="942975" cy="7005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142875</xdr:colOff>
      <xdr:row>1</xdr:row>
      <xdr:rowOff>57150</xdr:rowOff>
    </xdr:from>
    <xdr:to>
      <xdr:col>8</xdr:col>
      <xdr:colOff>104775</xdr:colOff>
      <xdr:row>4</xdr:row>
      <xdr:rowOff>69620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29100" y="219075"/>
          <a:ext cx="828675" cy="707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368576</xdr:colOff>
      <xdr:row>1</xdr:row>
      <xdr:rowOff>0</xdr:rowOff>
    </xdr:from>
    <xdr:to>
      <xdr:col>9</xdr:col>
      <xdr:colOff>19050</xdr:colOff>
      <xdr:row>4</xdr:row>
      <xdr:rowOff>12470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50001" y="161925"/>
          <a:ext cx="964924" cy="707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311021</xdr:colOff>
      <xdr:row>0</xdr:row>
      <xdr:rowOff>0</xdr:rowOff>
    </xdr:from>
    <xdr:to>
      <xdr:col>12</xdr:col>
      <xdr:colOff>398443</xdr:colOff>
      <xdr:row>5</xdr:row>
      <xdr:rowOff>111465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3092" y="0"/>
          <a:ext cx="971887" cy="859858"/>
        </a:xfrm>
        <a:prstGeom prst="rect">
          <a:avLst/>
        </a:prstGeom>
        <a:noFill/>
        <a:ln>
          <a:noFill/>
        </a:ln>
        <a:extLst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151569</xdr:colOff>
      <xdr:row>0</xdr:row>
      <xdr:rowOff>0</xdr:rowOff>
    </xdr:from>
    <xdr:to>
      <xdr:col>11</xdr:col>
      <xdr:colOff>466725</xdr:colOff>
      <xdr:row>5</xdr:row>
      <xdr:rowOff>111465</xdr:rowOff>
    </xdr:to>
    <xdr:pic>
      <xdr:nvPicPr>
        <xdr:cNvPr id="113325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6569" y="0"/>
          <a:ext cx="981906" cy="854415"/>
        </a:xfrm>
        <a:prstGeom prst="rect">
          <a:avLst/>
        </a:prstGeom>
        <a:noFill/>
        <a:ln>
          <a:noFill/>
        </a:ln>
        <a:extLst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278883</xdr:colOff>
      <xdr:row>0</xdr:row>
      <xdr:rowOff>100013</xdr:rowOff>
    </xdr:from>
    <xdr:to>
      <xdr:col>11</xdr:col>
      <xdr:colOff>143336</xdr:colOff>
      <xdr:row>4</xdr:row>
      <xdr:rowOff>85359</xdr:rowOff>
    </xdr:to>
    <xdr:pic>
      <xdr:nvPicPr>
        <xdr:cNvPr id="107390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13441" y="100013"/>
          <a:ext cx="890222" cy="630115"/>
        </a:xfrm>
        <a:prstGeom prst="rect">
          <a:avLst/>
        </a:prstGeom>
        <a:noFill/>
        <a:ln>
          <a:noFill/>
        </a:ln>
        <a:extLst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9525</xdr:rowOff>
    </xdr:from>
    <xdr:to>
      <xdr:col>5</xdr:col>
      <xdr:colOff>0</xdr:colOff>
      <xdr:row>5</xdr:row>
      <xdr:rowOff>57150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7975" y="9525"/>
          <a:ext cx="6191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113887</xdr:colOff>
      <xdr:row>27</xdr:row>
      <xdr:rowOff>95250</xdr:rowOff>
    </xdr:from>
    <xdr:to>
      <xdr:col>6</xdr:col>
      <xdr:colOff>285750</xdr:colOff>
      <xdr:row>50</xdr:row>
      <xdr:rowOff>95250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870855</xdr:colOff>
      <xdr:row>0</xdr:row>
      <xdr:rowOff>103415</xdr:rowOff>
    </xdr:from>
    <xdr:to>
      <xdr:col>3</xdr:col>
      <xdr:colOff>590549</xdr:colOff>
      <xdr:row>5</xdr:row>
      <xdr:rowOff>27215</xdr:rowOff>
    </xdr:to>
    <xdr:pic>
      <xdr:nvPicPr>
        <xdr:cNvPr id="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4430" y="103415"/>
          <a:ext cx="719819" cy="733425"/>
        </a:xfrm>
        <a:prstGeom prst="rect">
          <a:avLst/>
        </a:prstGeom>
        <a:noFill/>
        <a:ln>
          <a:noFill/>
        </a:ln>
        <a:extLst/>
      </xdr:spPr>
    </xdr:pic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0.51779</cdr:x>
      <cdr:y>0.64759</cdr:y>
    </cdr:from>
    <cdr:to>
      <cdr:x>0.62818</cdr:x>
      <cdr:y>0.68117</cdr:y>
    </cdr:to>
    <cdr:sp macro="" textlink="">
      <cdr:nvSpPr>
        <cdr:cNvPr id="2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92506" y="3978550"/>
          <a:ext cx="1043053" cy="2063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27432" bIns="22860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34%</a:t>
          </a:r>
        </a:p>
      </cdr:txBody>
    </cdr:sp>
  </cdr:relSizeAnchor>
  <cdr:relSizeAnchor xmlns:cdr="http://schemas.openxmlformats.org/drawingml/2006/chartDrawing">
    <cdr:from>
      <cdr:x>0.51979</cdr:x>
      <cdr:y>0.44402</cdr:y>
    </cdr:from>
    <cdr:to>
      <cdr:x>0.63018</cdr:x>
      <cdr:y>0.4776</cdr:y>
    </cdr:to>
    <cdr:sp macro="" textlink="">
      <cdr:nvSpPr>
        <cdr:cNvPr id="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242998" y="1953311"/>
          <a:ext cx="476359" cy="1477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27432" bIns="22860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36%</a:t>
          </a:r>
        </a:p>
      </cdr:txBody>
    </cdr:sp>
  </cdr:relSizeAnchor>
  <cdr:relSizeAnchor xmlns:cdr="http://schemas.openxmlformats.org/drawingml/2006/chartDrawing">
    <cdr:from>
      <cdr:x>0.52817</cdr:x>
      <cdr:y>0.23691</cdr:y>
    </cdr:from>
    <cdr:to>
      <cdr:x>0.63856</cdr:x>
      <cdr:y>0.27049</cdr:y>
    </cdr:to>
    <cdr:sp macro="" textlink="">
      <cdr:nvSpPr>
        <cdr:cNvPr id="4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279179" y="1042212"/>
          <a:ext cx="476359" cy="1477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27432" bIns="22860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38%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9525</xdr:rowOff>
    </xdr:from>
    <xdr:to>
      <xdr:col>5</xdr:col>
      <xdr:colOff>0</xdr:colOff>
      <xdr:row>5</xdr:row>
      <xdr:rowOff>57150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2450" y="9525"/>
          <a:ext cx="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75787</xdr:colOff>
      <xdr:row>28</xdr:row>
      <xdr:rowOff>14495</xdr:rowOff>
    </xdr:from>
    <xdr:to>
      <xdr:col>6</xdr:col>
      <xdr:colOff>47625</xdr:colOff>
      <xdr:row>51</xdr:row>
      <xdr:rowOff>152400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1032781</xdr:colOff>
      <xdr:row>0</xdr:row>
      <xdr:rowOff>160565</xdr:rowOff>
    </xdr:from>
    <xdr:to>
      <xdr:col>3</xdr:col>
      <xdr:colOff>790575</xdr:colOff>
      <xdr:row>5</xdr:row>
      <xdr:rowOff>84365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9256" y="160565"/>
          <a:ext cx="824594" cy="733425"/>
        </a:xfrm>
        <a:prstGeom prst="rect">
          <a:avLst/>
        </a:prstGeom>
        <a:noFill/>
        <a:ln>
          <a:noFill/>
        </a:ln>
        <a:extLst/>
      </xdr:spPr>
    </xdr:pic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0.51977</cdr:x>
      <cdr:y>0.25102</cdr:y>
    </cdr:from>
    <cdr:to>
      <cdr:x>0.63016</cdr:x>
      <cdr:y>0.2846</cdr:y>
    </cdr:to>
    <cdr:sp macro="" textlink="">
      <cdr:nvSpPr>
        <cdr:cNvPr id="2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530094" y="969488"/>
          <a:ext cx="537344" cy="12969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27432" bIns="22860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46%</a:t>
          </a:r>
        </a:p>
      </cdr:txBody>
    </cdr:sp>
  </cdr:relSizeAnchor>
  <cdr:relSizeAnchor xmlns:cdr="http://schemas.openxmlformats.org/drawingml/2006/chartDrawing">
    <cdr:from>
      <cdr:x>0.54211</cdr:x>
      <cdr:y>0.54128</cdr:y>
    </cdr:from>
    <cdr:to>
      <cdr:x>0.6106</cdr:x>
      <cdr:y>0.56953</cdr:y>
    </cdr:to>
    <cdr:sp macro="" textlink="">
      <cdr:nvSpPr>
        <cdr:cNvPr id="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 flipH="1">
          <a:off x="2638837" y="2090531"/>
          <a:ext cx="333375" cy="1090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27432" bIns="22860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 rtl="1">
            <a:defRPr sz="1000"/>
          </a:pPr>
          <a:r>
            <a:rPr lang="es-ES" sz="1000" b="1" i="0" strike="noStrike" baseline="0">
              <a:solidFill>
                <a:srgbClr val="000000"/>
              </a:solidFill>
              <a:latin typeface="Arial"/>
              <a:cs typeface="Arial"/>
            </a:rPr>
            <a:t>53% </a:t>
          </a:r>
          <a:endParaRPr lang="es-ES" sz="1000" b="1" i="0" strike="noStrike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0.52033</cdr:x>
      <cdr:y>0.8365</cdr:y>
    </cdr:from>
    <cdr:to>
      <cdr:x>0.63072</cdr:x>
      <cdr:y>0.87008</cdr:y>
    </cdr:to>
    <cdr:sp macro="" textlink="">
      <cdr:nvSpPr>
        <cdr:cNvPr id="4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532804" y="3230708"/>
          <a:ext cx="537344" cy="12969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27432" bIns="22860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1%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0</xdr:row>
      <xdr:rowOff>9525</xdr:rowOff>
    </xdr:from>
    <xdr:to>
      <xdr:col>8</xdr:col>
      <xdr:colOff>0</xdr:colOff>
      <xdr:row>5</xdr:row>
      <xdr:rowOff>57150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400" y="9525"/>
          <a:ext cx="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370875</xdr:colOff>
      <xdr:row>0</xdr:row>
      <xdr:rowOff>93890</xdr:rowOff>
    </xdr:from>
    <xdr:to>
      <xdr:col>5</xdr:col>
      <xdr:colOff>333374</xdr:colOff>
      <xdr:row>5</xdr:row>
      <xdr:rowOff>76200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7425" y="93890"/>
          <a:ext cx="781649" cy="791935"/>
        </a:xfrm>
        <a:prstGeom prst="rect">
          <a:avLst/>
        </a:prstGeom>
        <a:noFill/>
        <a:ln>
          <a:noFill/>
        </a:ln>
        <a:extLst/>
      </xdr:spPr>
    </xdr:pic>
    <xdr:clientData/>
  </xdr:twoCellAnchor>
  <xdr:twoCellAnchor>
    <xdr:from>
      <xdr:col>0</xdr:col>
      <xdr:colOff>271462</xdr:colOff>
      <xdr:row>28</xdr:row>
      <xdr:rowOff>128586</xdr:rowOff>
    </xdr:from>
    <xdr:to>
      <xdr:col>9</xdr:col>
      <xdr:colOff>609600</xdr:colOff>
      <xdr:row>60</xdr:row>
      <xdr:rowOff>47625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Q73"/>
  <sheetViews>
    <sheetView topLeftCell="A13" zoomScaleNormal="100" zoomScaleSheetLayoutView="85" workbookViewId="0">
      <selection activeCell="C27" sqref="C27:N28"/>
    </sheetView>
  </sheetViews>
  <sheetFormatPr baseColWidth="10" defaultColWidth="11.42578125" defaultRowHeight="12.75"/>
  <cols>
    <col min="1" max="1" width="12" style="36" customWidth="1"/>
    <col min="2" max="2" width="10.85546875" style="43" customWidth="1"/>
    <col min="3" max="3" width="5.140625" style="43" customWidth="1"/>
    <col min="4" max="4" width="7.42578125" style="43" bestFit="1" customWidth="1"/>
    <col min="5" max="6" width="5.42578125" style="43" customWidth="1"/>
    <col min="7" max="7" width="6" style="43" customWidth="1"/>
    <col min="8" max="8" width="5.140625" style="43" customWidth="1"/>
    <col min="9" max="9" width="5" style="43" customWidth="1"/>
    <col min="10" max="10" width="6.7109375" style="43" bestFit="1" customWidth="1"/>
    <col min="11" max="11" width="10.5703125" style="43" bestFit="1" customWidth="1"/>
    <col min="12" max="12" width="7.85546875" style="43" bestFit="1" customWidth="1"/>
    <col min="13" max="13" width="10.140625" style="110" bestFit="1" customWidth="1"/>
    <col min="14" max="14" width="9.5703125" style="110" bestFit="1" customWidth="1"/>
    <col min="15" max="15" width="6.85546875" style="43" customWidth="1"/>
    <col min="16" max="16" width="12.5703125" style="36" customWidth="1"/>
    <col min="17" max="17" width="1.140625" style="36" customWidth="1"/>
    <col min="18" max="16384" width="11.42578125" style="36"/>
  </cols>
  <sheetData>
    <row r="6" spans="2:17" ht="15" customHeight="1">
      <c r="B6" s="204" t="s">
        <v>0</v>
      </c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160"/>
      <c r="Q6" s="160"/>
    </row>
    <row r="7" spans="2:17" ht="20.25">
      <c r="B7" s="205" t="s">
        <v>1</v>
      </c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159"/>
    </row>
    <row r="8" spans="2:17" ht="17.25" customHeight="1">
      <c r="B8" s="206" t="s">
        <v>125</v>
      </c>
      <c r="C8" s="206"/>
      <c r="D8" s="206"/>
      <c r="E8" s="206"/>
      <c r="F8" s="206"/>
      <c r="G8" s="206"/>
      <c r="H8" s="206"/>
      <c r="I8" s="206"/>
      <c r="J8" s="206"/>
      <c r="K8" s="206"/>
      <c r="L8" s="206"/>
      <c r="M8" s="206"/>
      <c r="N8" s="206"/>
      <c r="O8" s="206"/>
      <c r="P8" s="161"/>
    </row>
    <row r="9" spans="2:17" ht="15"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112"/>
      <c r="N9" s="112"/>
      <c r="O9" s="37"/>
      <c r="P9" s="37"/>
    </row>
    <row r="10" spans="2:17" s="151" customFormat="1" ht="15.75" customHeight="1">
      <c r="B10" s="207" t="s">
        <v>117</v>
      </c>
      <c r="C10" s="207"/>
      <c r="D10" s="207"/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163"/>
    </row>
    <row r="11" spans="2:17" ht="21" customHeight="1">
      <c r="B11" s="208" t="s">
        <v>193</v>
      </c>
      <c r="C11" s="208"/>
      <c r="D11" s="208"/>
      <c r="E11" s="208"/>
      <c r="F11" s="208"/>
      <c r="G11" s="208"/>
      <c r="H11" s="208"/>
      <c r="I11" s="208"/>
      <c r="J11" s="208"/>
      <c r="K11" s="208"/>
      <c r="L11" s="208"/>
      <c r="M11" s="208"/>
      <c r="N11" s="208"/>
      <c r="O11" s="208"/>
      <c r="P11" s="162"/>
    </row>
    <row r="12" spans="2:17" s="38" customFormat="1" ht="7.5" customHeight="1" thickBot="1"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113"/>
      <c r="N12" s="113"/>
      <c r="O12" s="39"/>
    </row>
    <row r="13" spans="2:17" s="38" customFormat="1" ht="15" customHeight="1">
      <c r="B13" s="201" t="s">
        <v>87</v>
      </c>
      <c r="C13" s="202"/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3"/>
    </row>
    <row r="14" spans="2:17" s="38" customFormat="1" ht="19.5" customHeight="1">
      <c r="B14" s="147" t="s">
        <v>72</v>
      </c>
      <c r="C14" s="56" t="s">
        <v>73</v>
      </c>
      <c r="D14" s="56" t="s">
        <v>74</v>
      </c>
      <c r="E14" s="56" t="s">
        <v>75</v>
      </c>
      <c r="F14" s="56" t="s">
        <v>76</v>
      </c>
      <c r="G14" s="56" t="s">
        <v>77</v>
      </c>
      <c r="H14" s="56" t="s">
        <v>78</v>
      </c>
      <c r="I14" s="56" t="s">
        <v>79</v>
      </c>
      <c r="J14" s="56" t="s">
        <v>80</v>
      </c>
      <c r="K14" s="56" t="s">
        <v>81</v>
      </c>
      <c r="L14" s="56" t="s">
        <v>82</v>
      </c>
      <c r="M14" s="56" t="s">
        <v>83</v>
      </c>
      <c r="N14" s="56" t="s">
        <v>84</v>
      </c>
      <c r="O14" s="57" t="s">
        <v>85</v>
      </c>
    </row>
    <row r="15" spans="2:17" s="38" customFormat="1" ht="12.95" customHeight="1">
      <c r="B15" s="145">
        <v>2005</v>
      </c>
      <c r="C15" s="55">
        <v>12</v>
      </c>
      <c r="D15" s="55">
        <v>18</v>
      </c>
      <c r="E15" s="55">
        <v>15</v>
      </c>
      <c r="F15" s="55">
        <v>13</v>
      </c>
      <c r="G15" s="55">
        <v>22</v>
      </c>
      <c r="H15" s="55">
        <v>20</v>
      </c>
      <c r="I15" s="55">
        <v>18</v>
      </c>
      <c r="J15" s="55">
        <v>24</v>
      </c>
      <c r="K15" s="55">
        <v>7</v>
      </c>
      <c r="L15" s="55">
        <v>19</v>
      </c>
      <c r="M15" s="55">
        <v>8</v>
      </c>
      <c r="N15" s="55">
        <v>14</v>
      </c>
      <c r="O15" s="114">
        <f t="shared" ref="O15:O28" si="0">SUM(C15:N15)</f>
        <v>190</v>
      </c>
    </row>
    <row r="16" spans="2:17" s="38" customFormat="1" ht="12.95" customHeight="1">
      <c r="B16" s="146">
        <v>2006</v>
      </c>
      <c r="C16" s="50">
        <v>14</v>
      </c>
      <c r="D16" s="50">
        <v>19</v>
      </c>
      <c r="E16" s="50">
        <v>16</v>
      </c>
      <c r="F16" s="50">
        <v>11</v>
      </c>
      <c r="G16" s="50">
        <v>21</v>
      </c>
      <c r="H16" s="50">
        <v>19</v>
      </c>
      <c r="I16" s="50">
        <v>15</v>
      </c>
      <c r="J16" s="50">
        <v>8</v>
      </c>
      <c r="K16" s="50">
        <v>17</v>
      </c>
      <c r="L16" s="50">
        <v>8</v>
      </c>
      <c r="M16" s="50">
        <v>13</v>
      </c>
      <c r="N16" s="50">
        <v>16</v>
      </c>
      <c r="O16" s="114">
        <f t="shared" si="0"/>
        <v>177</v>
      </c>
    </row>
    <row r="17" spans="2:17" s="38" customFormat="1" ht="12.95" customHeight="1">
      <c r="B17" s="146">
        <v>2007</v>
      </c>
      <c r="C17" s="50">
        <v>8</v>
      </c>
      <c r="D17" s="50">
        <v>17</v>
      </c>
      <c r="E17" s="50">
        <v>13</v>
      </c>
      <c r="F17" s="50">
        <v>12</v>
      </c>
      <c r="G17" s="50">
        <v>9</v>
      </c>
      <c r="H17" s="50">
        <v>14</v>
      </c>
      <c r="I17" s="50">
        <v>18</v>
      </c>
      <c r="J17" s="50">
        <v>17</v>
      </c>
      <c r="K17" s="50">
        <v>20</v>
      </c>
      <c r="L17" s="50">
        <v>12</v>
      </c>
      <c r="M17" s="50">
        <v>19</v>
      </c>
      <c r="N17" s="50">
        <v>14</v>
      </c>
      <c r="O17" s="114">
        <f t="shared" si="0"/>
        <v>173</v>
      </c>
    </row>
    <row r="18" spans="2:17" s="38" customFormat="1" ht="12.95" customHeight="1">
      <c r="B18" s="146" t="s">
        <v>3</v>
      </c>
      <c r="C18" s="50">
        <v>18</v>
      </c>
      <c r="D18" s="50">
        <v>14</v>
      </c>
      <c r="E18" s="50">
        <v>13</v>
      </c>
      <c r="F18" s="50">
        <v>13</v>
      </c>
      <c r="G18" s="50">
        <v>20</v>
      </c>
      <c r="H18" s="50">
        <v>19</v>
      </c>
      <c r="I18" s="50">
        <v>16</v>
      </c>
      <c r="J18" s="50">
        <v>20</v>
      </c>
      <c r="K18" s="50">
        <v>21</v>
      </c>
      <c r="L18" s="50">
        <v>14</v>
      </c>
      <c r="M18" s="50">
        <v>17</v>
      </c>
      <c r="N18" s="50">
        <v>19</v>
      </c>
      <c r="O18" s="114">
        <f t="shared" si="0"/>
        <v>204</v>
      </c>
    </row>
    <row r="19" spans="2:17" s="40" customFormat="1" ht="12.95" customHeight="1">
      <c r="B19" s="146" t="s">
        <v>4</v>
      </c>
      <c r="C19" s="50">
        <v>23</v>
      </c>
      <c r="D19" s="50">
        <v>12</v>
      </c>
      <c r="E19" s="50">
        <v>16</v>
      </c>
      <c r="F19" s="50">
        <v>19</v>
      </c>
      <c r="G19" s="50">
        <v>10</v>
      </c>
      <c r="H19" s="50">
        <v>13</v>
      </c>
      <c r="I19" s="50">
        <v>15</v>
      </c>
      <c r="J19" s="50">
        <v>15</v>
      </c>
      <c r="K19" s="50">
        <v>22</v>
      </c>
      <c r="L19" s="50">
        <v>15</v>
      </c>
      <c r="M19" s="50">
        <v>16</v>
      </c>
      <c r="N19" s="50">
        <v>23</v>
      </c>
      <c r="O19" s="114">
        <f t="shared" si="0"/>
        <v>199</v>
      </c>
    </row>
    <row r="20" spans="2:17" s="40" customFormat="1" ht="12.95" customHeight="1">
      <c r="B20" s="146" t="s">
        <v>41</v>
      </c>
      <c r="C20" s="50">
        <v>18</v>
      </c>
      <c r="D20" s="50">
        <v>16</v>
      </c>
      <c r="E20" s="50">
        <v>29</v>
      </c>
      <c r="F20" s="50">
        <v>21</v>
      </c>
      <c r="G20" s="50">
        <v>18</v>
      </c>
      <c r="H20" s="50">
        <v>15</v>
      </c>
      <c r="I20" s="50">
        <v>15</v>
      </c>
      <c r="J20" s="50">
        <v>16</v>
      </c>
      <c r="K20" s="50">
        <v>12</v>
      </c>
      <c r="L20" s="50">
        <v>16</v>
      </c>
      <c r="M20" s="50">
        <v>13</v>
      </c>
      <c r="N20" s="50">
        <v>21</v>
      </c>
      <c r="O20" s="114">
        <f t="shared" si="0"/>
        <v>210</v>
      </c>
    </row>
    <row r="21" spans="2:17" s="40" customFormat="1" ht="12.95" customHeight="1">
      <c r="B21" s="146" t="s">
        <v>42</v>
      </c>
      <c r="C21" s="50">
        <v>20</v>
      </c>
      <c r="D21" s="50">
        <v>24</v>
      </c>
      <c r="E21" s="50">
        <v>13</v>
      </c>
      <c r="F21" s="50">
        <v>16</v>
      </c>
      <c r="G21" s="50">
        <v>17</v>
      </c>
      <c r="H21" s="50">
        <v>21</v>
      </c>
      <c r="I21" s="50">
        <v>22</v>
      </c>
      <c r="J21" s="50">
        <v>25</v>
      </c>
      <c r="K21" s="50">
        <v>21</v>
      </c>
      <c r="L21" s="50">
        <v>25</v>
      </c>
      <c r="M21" s="50">
        <v>14</v>
      </c>
      <c r="N21" s="50">
        <v>15</v>
      </c>
      <c r="O21" s="114">
        <f t="shared" si="0"/>
        <v>233</v>
      </c>
    </row>
    <row r="22" spans="2:17" s="40" customFormat="1" ht="12.95" customHeight="1">
      <c r="B22" s="146" t="s">
        <v>43</v>
      </c>
      <c r="C22" s="50">
        <v>18</v>
      </c>
      <c r="D22" s="50">
        <v>14</v>
      </c>
      <c r="E22" s="50">
        <v>18</v>
      </c>
      <c r="F22" s="50">
        <v>19</v>
      </c>
      <c r="G22" s="50">
        <v>15</v>
      </c>
      <c r="H22" s="50">
        <v>18</v>
      </c>
      <c r="I22" s="50">
        <v>21</v>
      </c>
      <c r="J22" s="50">
        <v>11</v>
      </c>
      <c r="K22" s="50">
        <v>14</v>
      </c>
      <c r="L22" s="50">
        <v>15</v>
      </c>
      <c r="M22" s="50">
        <v>11</v>
      </c>
      <c r="N22" s="50">
        <v>22</v>
      </c>
      <c r="O22" s="114">
        <f t="shared" si="0"/>
        <v>196</v>
      </c>
    </row>
    <row r="23" spans="2:17" s="40" customFormat="1" ht="12.95" customHeight="1">
      <c r="B23" s="146" t="s">
        <v>45</v>
      </c>
      <c r="C23" s="50">
        <v>19</v>
      </c>
      <c r="D23" s="50">
        <v>6</v>
      </c>
      <c r="E23" s="50">
        <v>12</v>
      </c>
      <c r="F23" s="50">
        <v>13</v>
      </c>
      <c r="G23" s="50">
        <v>12</v>
      </c>
      <c r="H23" s="50">
        <v>7</v>
      </c>
      <c r="I23" s="50">
        <v>13</v>
      </c>
      <c r="J23" s="50">
        <v>16</v>
      </c>
      <c r="K23" s="50">
        <v>14</v>
      </c>
      <c r="L23" s="50">
        <v>12</v>
      </c>
      <c r="M23" s="50">
        <v>17</v>
      </c>
      <c r="N23" s="50">
        <v>19</v>
      </c>
      <c r="O23" s="114">
        <f t="shared" si="0"/>
        <v>160</v>
      </c>
    </row>
    <row r="24" spans="2:17" s="40" customFormat="1" ht="12.95" customHeight="1">
      <c r="B24" s="146" t="s">
        <v>66</v>
      </c>
      <c r="C24" s="50">
        <v>15</v>
      </c>
      <c r="D24" s="50">
        <v>8</v>
      </c>
      <c r="E24" s="50">
        <v>29</v>
      </c>
      <c r="F24" s="50">
        <v>18</v>
      </c>
      <c r="G24" s="50">
        <v>19</v>
      </c>
      <c r="H24" s="50">
        <v>19</v>
      </c>
      <c r="I24" s="50">
        <v>21</v>
      </c>
      <c r="J24" s="50">
        <v>8</v>
      </c>
      <c r="K24" s="50">
        <v>6</v>
      </c>
      <c r="L24" s="50">
        <v>16</v>
      </c>
      <c r="M24" s="50">
        <v>16</v>
      </c>
      <c r="N24" s="50">
        <v>13</v>
      </c>
      <c r="O24" s="114">
        <f t="shared" si="0"/>
        <v>188</v>
      </c>
    </row>
    <row r="25" spans="2:17" s="40" customFormat="1" ht="12.95" customHeight="1">
      <c r="B25" s="146" t="s">
        <v>67</v>
      </c>
      <c r="C25" s="50">
        <v>15</v>
      </c>
      <c r="D25" s="50">
        <v>16</v>
      </c>
      <c r="E25" s="50">
        <v>21</v>
      </c>
      <c r="F25" s="50">
        <v>17</v>
      </c>
      <c r="G25" s="50">
        <v>9</v>
      </c>
      <c r="H25" s="50">
        <v>11</v>
      </c>
      <c r="I25" s="50">
        <v>7</v>
      </c>
      <c r="J25" s="50">
        <v>16</v>
      </c>
      <c r="K25" s="50">
        <v>10</v>
      </c>
      <c r="L25" s="50">
        <v>11</v>
      </c>
      <c r="M25" s="50">
        <v>5</v>
      </c>
      <c r="N25" s="50">
        <v>6</v>
      </c>
      <c r="O25" s="114">
        <f t="shared" si="0"/>
        <v>144</v>
      </c>
      <c r="Q25" s="40" t="s">
        <v>71</v>
      </c>
    </row>
    <row r="26" spans="2:17" s="40" customFormat="1" ht="12.95" customHeight="1">
      <c r="B26" s="146" t="s">
        <v>69</v>
      </c>
      <c r="C26" s="50">
        <v>21</v>
      </c>
      <c r="D26" s="50">
        <v>11</v>
      </c>
      <c r="E26" s="50">
        <v>13</v>
      </c>
      <c r="F26" s="50">
        <v>12</v>
      </c>
      <c r="G26" s="50">
        <v>13</v>
      </c>
      <c r="H26" s="50">
        <v>21</v>
      </c>
      <c r="I26" s="50">
        <v>8</v>
      </c>
      <c r="J26" s="50">
        <v>13</v>
      </c>
      <c r="K26" s="50">
        <v>13</v>
      </c>
      <c r="L26" s="50">
        <v>15</v>
      </c>
      <c r="M26" s="50">
        <v>7</v>
      </c>
      <c r="N26" s="50">
        <v>20</v>
      </c>
      <c r="O26" s="114">
        <f t="shared" si="0"/>
        <v>167</v>
      </c>
    </row>
    <row r="27" spans="2:17" s="40" customFormat="1" ht="12.95" customHeight="1">
      <c r="B27" s="146" t="s">
        <v>70</v>
      </c>
      <c r="C27" s="50">
        <v>18</v>
      </c>
      <c r="D27" s="50">
        <v>21</v>
      </c>
      <c r="E27" s="50">
        <v>25</v>
      </c>
      <c r="F27" s="50">
        <v>12</v>
      </c>
      <c r="G27" s="50">
        <v>21</v>
      </c>
      <c r="H27" s="50">
        <v>20</v>
      </c>
      <c r="I27" s="50">
        <v>19</v>
      </c>
      <c r="J27" s="50">
        <v>17</v>
      </c>
      <c r="K27" s="50">
        <v>11</v>
      </c>
      <c r="L27" s="50">
        <v>16</v>
      </c>
      <c r="M27" s="50">
        <v>14</v>
      </c>
      <c r="N27" s="50">
        <v>15</v>
      </c>
      <c r="O27" s="114">
        <f t="shared" si="0"/>
        <v>209</v>
      </c>
    </row>
    <row r="28" spans="2:17" s="40" customFormat="1" ht="12.95" customHeight="1">
      <c r="B28" s="166" t="s">
        <v>132</v>
      </c>
      <c r="C28" s="167">
        <v>11</v>
      </c>
      <c r="D28" s="167">
        <v>13</v>
      </c>
      <c r="E28" s="167">
        <v>5</v>
      </c>
      <c r="F28" s="167">
        <v>10</v>
      </c>
      <c r="G28" s="167">
        <v>15</v>
      </c>
      <c r="H28" s="167">
        <v>22</v>
      </c>
      <c r="I28" s="167">
        <v>20</v>
      </c>
      <c r="J28" s="167">
        <v>15</v>
      </c>
      <c r="K28" s="167">
        <v>14</v>
      </c>
      <c r="L28" s="167">
        <v>12</v>
      </c>
      <c r="M28" s="167">
        <v>8</v>
      </c>
      <c r="N28" s="167">
        <v>20</v>
      </c>
      <c r="O28" s="114">
        <f t="shared" si="0"/>
        <v>165</v>
      </c>
    </row>
    <row r="29" spans="2:17" s="40" customFormat="1" ht="32.25" thickBot="1">
      <c r="B29" s="52" t="s">
        <v>86</v>
      </c>
      <c r="C29" s="53">
        <f>SUM(C15:C28)</f>
        <v>230</v>
      </c>
      <c r="D29" s="53">
        <f t="shared" ref="D29:N29" si="1">SUM(D15:D28)</f>
        <v>209</v>
      </c>
      <c r="E29" s="53">
        <f t="shared" si="1"/>
        <v>238</v>
      </c>
      <c r="F29" s="53">
        <f t="shared" si="1"/>
        <v>206</v>
      </c>
      <c r="G29" s="53">
        <f t="shared" si="1"/>
        <v>221</v>
      </c>
      <c r="H29" s="53">
        <f t="shared" si="1"/>
        <v>239</v>
      </c>
      <c r="I29" s="53">
        <f t="shared" si="1"/>
        <v>228</v>
      </c>
      <c r="J29" s="53">
        <f t="shared" si="1"/>
        <v>221</v>
      </c>
      <c r="K29" s="53">
        <f t="shared" si="1"/>
        <v>202</v>
      </c>
      <c r="L29" s="53">
        <f t="shared" si="1"/>
        <v>206</v>
      </c>
      <c r="M29" s="53">
        <f t="shared" si="1"/>
        <v>178</v>
      </c>
      <c r="N29" s="53">
        <f t="shared" si="1"/>
        <v>237</v>
      </c>
      <c r="O29" s="54">
        <f>SUM(O15:O28)</f>
        <v>2615</v>
      </c>
    </row>
    <row r="30" spans="2:17" s="40" customFormat="1" ht="12.95" customHeight="1">
      <c r="B30" s="111" t="s">
        <v>99</v>
      </c>
      <c r="C30" s="41"/>
      <c r="D30" s="41"/>
      <c r="E30" s="42"/>
      <c r="F30" s="42"/>
      <c r="G30" s="42"/>
      <c r="H30" s="42"/>
      <c r="I30" s="42"/>
      <c r="J30" s="42"/>
      <c r="K30" s="42"/>
      <c r="L30" s="42"/>
      <c r="M30" s="109"/>
      <c r="N30" s="109"/>
      <c r="O30" s="42"/>
    </row>
    <row r="31" spans="2:17" s="40" customFormat="1" ht="12.95" customHeight="1" thickBot="1">
      <c r="B31" s="42"/>
      <c r="C31" s="41"/>
      <c r="D31" s="41"/>
      <c r="E31" s="42"/>
      <c r="F31" s="42"/>
      <c r="G31" s="42"/>
      <c r="H31" s="42"/>
      <c r="I31" s="42"/>
      <c r="J31" s="42"/>
      <c r="K31" s="42"/>
      <c r="L31" s="42"/>
      <c r="M31" s="109"/>
      <c r="N31" s="109"/>
      <c r="O31" s="42"/>
    </row>
    <row r="32" spans="2:17" s="40" customFormat="1" ht="15" customHeight="1">
      <c r="B32" s="201" t="s">
        <v>40</v>
      </c>
      <c r="C32" s="202"/>
      <c r="D32" s="202"/>
      <c r="E32" s="202"/>
      <c r="F32" s="202"/>
      <c r="G32" s="202"/>
      <c r="H32" s="202"/>
      <c r="I32" s="202"/>
      <c r="J32" s="202"/>
      <c r="K32" s="202"/>
      <c r="L32" s="202"/>
      <c r="M32" s="202"/>
      <c r="N32" s="202"/>
      <c r="O32" s="203"/>
    </row>
    <row r="33" spans="2:15" s="40" customFormat="1" ht="12.95" customHeight="1">
      <c r="B33" s="147" t="s">
        <v>72</v>
      </c>
      <c r="C33" s="56" t="s">
        <v>73</v>
      </c>
      <c r="D33" s="56" t="s">
        <v>74</v>
      </c>
      <c r="E33" s="56" t="s">
        <v>75</v>
      </c>
      <c r="F33" s="56" t="s">
        <v>76</v>
      </c>
      <c r="G33" s="56" t="s">
        <v>77</v>
      </c>
      <c r="H33" s="56" t="s">
        <v>78</v>
      </c>
      <c r="I33" s="56" t="s">
        <v>79</v>
      </c>
      <c r="J33" s="56" t="s">
        <v>80</v>
      </c>
      <c r="K33" s="56" t="s">
        <v>81</v>
      </c>
      <c r="L33" s="56" t="s">
        <v>82</v>
      </c>
      <c r="M33" s="115" t="s">
        <v>83</v>
      </c>
      <c r="N33" s="115" t="s">
        <v>84</v>
      </c>
      <c r="O33" s="57" t="s">
        <v>85</v>
      </c>
    </row>
    <row r="34" spans="2:15" s="40" customFormat="1" ht="12.95" customHeight="1">
      <c r="B34" s="145">
        <v>2005</v>
      </c>
      <c r="C34" s="55">
        <v>8</v>
      </c>
      <c r="D34" s="55">
        <v>10</v>
      </c>
      <c r="E34" s="55">
        <v>10</v>
      </c>
      <c r="F34" s="55">
        <v>9</v>
      </c>
      <c r="G34" s="55">
        <v>11</v>
      </c>
      <c r="H34" s="55">
        <v>12</v>
      </c>
      <c r="I34" s="55">
        <v>10</v>
      </c>
      <c r="J34" s="55">
        <v>11</v>
      </c>
      <c r="K34" s="55">
        <v>3</v>
      </c>
      <c r="L34" s="55">
        <v>5</v>
      </c>
      <c r="M34" s="55">
        <v>1</v>
      </c>
      <c r="N34" s="55">
        <v>8</v>
      </c>
      <c r="O34" s="114">
        <f t="shared" ref="O34:O47" si="2">SUM(C34:N34)</f>
        <v>98</v>
      </c>
    </row>
    <row r="35" spans="2:15" s="40" customFormat="1" ht="12.95" customHeight="1">
      <c r="B35" s="146">
        <v>2006</v>
      </c>
      <c r="C35" s="50">
        <v>11</v>
      </c>
      <c r="D35" s="50">
        <v>10</v>
      </c>
      <c r="E35" s="50">
        <v>7</v>
      </c>
      <c r="F35" s="50">
        <v>4</v>
      </c>
      <c r="G35" s="50">
        <v>11</v>
      </c>
      <c r="H35" s="50">
        <v>14</v>
      </c>
      <c r="I35" s="50">
        <v>8</v>
      </c>
      <c r="J35" s="50">
        <v>5</v>
      </c>
      <c r="K35" s="50">
        <v>10</v>
      </c>
      <c r="L35" s="50">
        <v>5</v>
      </c>
      <c r="M35" s="50">
        <v>8</v>
      </c>
      <c r="N35" s="50">
        <v>6</v>
      </c>
      <c r="O35" s="51">
        <f t="shared" si="2"/>
        <v>99</v>
      </c>
    </row>
    <row r="36" spans="2:15" s="40" customFormat="1" ht="12.95" customHeight="1">
      <c r="B36" s="146">
        <v>2007</v>
      </c>
      <c r="C36" s="50">
        <v>4</v>
      </c>
      <c r="D36" s="50">
        <v>10</v>
      </c>
      <c r="E36" s="50">
        <v>8</v>
      </c>
      <c r="F36" s="50">
        <v>6</v>
      </c>
      <c r="G36" s="50">
        <v>3</v>
      </c>
      <c r="H36" s="50">
        <v>8</v>
      </c>
      <c r="I36" s="50">
        <v>7</v>
      </c>
      <c r="J36" s="50">
        <v>8</v>
      </c>
      <c r="K36" s="50">
        <v>12</v>
      </c>
      <c r="L36" s="50">
        <v>12</v>
      </c>
      <c r="M36" s="50">
        <v>8</v>
      </c>
      <c r="N36" s="50">
        <v>3</v>
      </c>
      <c r="O36" s="51">
        <f t="shared" si="2"/>
        <v>89</v>
      </c>
    </row>
    <row r="37" spans="2:15" s="40" customFormat="1" ht="12.95" customHeight="1">
      <c r="B37" s="146" t="s">
        <v>3</v>
      </c>
      <c r="C37" s="50">
        <v>12</v>
      </c>
      <c r="D37" s="50">
        <v>11</v>
      </c>
      <c r="E37" s="50">
        <v>6</v>
      </c>
      <c r="F37" s="50">
        <v>9</v>
      </c>
      <c r="G37" s="50">
        <v>11</v>
      </c>
      <c r="H37" s="50">
        <v>14</v>
      </c>
      <c r="I37" s="50">
        <v>11</v>
      </c>
      <c r="J37" s="50">
        <v>15</v>
      </c>
      <c r="K37" s="50">
        <v>13</v>
      </c>
      <c r="L37" s="50">
        <v>9</v>
      </c>
      <c r="M37" s="50">
        <v>10</v>
      </c>
      <c r="N37" s="50">
        <v>10</v>
      </c>
      <c r="O37" s="51">
        <f t="shared" si="2"/>
        <v>131</v>
      </c>
    </row>
    <row r="38" spans="2:15" s="40" customFormat="1" ht="12.95" customHeight="1">
      <c r="B38" s="146" t="s">
        <v>4</v>
      </c>
      <c r="C38" s="50">
        <v>12</v>
      </c>
      <c r="D38" s="50">
        <v>6</v>
      </c>
      <c r="E38" s="50">
        <v>10</v>
      </c>
      <c r="F38" s="50">
        <v>8</v>
      </c>
      <c r="G38" s="50">
        <v>5</v>
      </c>
      <c r="H38" s="50">
        <v>6</v>
      </c>
      <c r="I38" s="50">
        <v>8</v>
      </c>
      <c r="J38" s="50">
        <v>6</v>
      </c>
      <c r="K38" s="50">
        <v>9</v>
      </c>
      <c r="L38" s="50">
        <v>5</v>
      </c>
      <c r="M38" s="50">
        <v>4</v>
      </c>
      <c r="N38" s="50">
        <v>13</v>
      </c>
      <c r="O38" s="51">
        <f t="shared" si="2"/>
        <v>92</v>
      </c>
    </row>
    <row r="39" spans="2:15" s="40" customFormat="1" ht="12.95" customHeight="1">
      <c r="B39" s="146" t="s">
        <v>41</v>
      </c>
      <c r="C39" s="50">
        <v>12</v>
      </c>
      <c r="D39" s="50">
        <v>11</v>
      </c>
      <c r="E39" s="50">
        <v>8</v>
      </c>
      <c r="F39" s="50">
        <v>9</v>
      </c>
      <c r="G39" s="50">
        <v>11</v>
      </c>
      <c r="H39" s="50">
        <v>6</v>
      </c>
      <c r="I39" s="50">
        <v>3</v>
      </c>
      <c r="J39" s="50">
        <v>8</v>
      </c>
      <c r="K39" s="50">
        <v>6</v>
      </c>
      <c r="L39" s="50">
        <v>4</v>
      </c>
      <c r="M39" s="50">
        <v>8</v>
      </c>
      <c r="N39" s="50">
        <v>11</v>
      </c>
      <c r="O39" s="51">
        <f t="shared" si="2"/>
        <v>97</v>
      </c>
    </row>
    <row r="40" spans="2:15" s="40" customFormat="1" ht="12.95" customHeight="1">
      <c r="B40" s="146" t="s">
        <v>42</v>
      </c>
      <c r="C40" s="50">
        <v>8</v>
      </c>
      <c r="D40" s="50">
        <v>11</v>
      </c>
      <c r="E40" s="50">
        <v>8</v>
      </c>
      <c r="F40" s="50">
        <v>7</v>
      </c>
      <c r="G40" s="50">
        <v>9</v>
      </c>
      <c r="H40" s="50">
        <v>15</v>
      </c>
      <c r="I40" s="50">
        <v>15</v>
      </c>
      <c r="J40" s="50">
        <v>13</v>
      </c>
      <c r="K40" s="50">
        <v>10</v>
      </c>
      <c r="L40" s="50">
        <v>14</v>
      </c>
      <c r="M40" s="50">
        <v>6</v>
      </c>
      <c r="N40" s="50">
        <v>12</v>
      </c>
      <c r="O40" s="51">
        <f t="shared" si="2"/>
        <v>128</v>
      </c>
    </row>
    <row r="41" spans="2:15" s="40" customFormat="1" ht="12.95" customHeight="1">
      <c r="B41" s="146" t="s">
        <v>43</v>
      </c>
      <c r="C41" s="50">
        <v>8</v>
      </c>
      <c r="D41" s="50">
        <v>10</v>
      </c>
      <c r="E41" s="50">
        <v>11</v>
      </c>
      <c r="F41" s="50">
        <v>9</v>
      </c>
      <c r="G41" s="50">
        <v>6</v>
      </c>
      <c r="H41" s="50">
        <v>8</v>
      </c>
      <c r="I41" s="50">
        <v>16</v>
      </c>
      <c r="J41" s="50">
        <v>5</v>
      </c>
      <c r="K41" s="50">
        <v>7</v>
      </c>
      <c r="L41" s="50">
        <v>8</v>
      </c>
      <c r="M41" s="50">
        <v>3</v>
      </c>
      <c r="N41" s="50">
        <v>12</v>
      </c>
      <c r="O41" s="51">
        <f t="shared" si="2"/>
        <v>103</v>
      </c>
    </row>
    <row r="42" spans="2:15" s="40" customFormat="1" ht="12.95" customHeight="1">
      <c r="B42" s="146" t="s">
        <v>45</v>
      </c>
      <c r="C42" s="50">
        <v>8</v>
      </c>
      <c r="D42" s="50">
        <v>1</v>
      </c>
      <c r="E42" s="50">
        <v>8</v>
      </c>
      <c r="F42" s="50">
        <v>6</v>
      </c>
      <c r="G42" s="50">
        <v>3</v>
      </c>
      <c r="H42" s="50">
        <v>1</v>
      </c>
      <c r="I42" s="50">
        <v>4</v>
      </c>
      <c r="J42" s="50">
        <v>11</v>
      </c>
      <c r="K42" s="50">
        <v>6</v>
      </c>
      <c r="L42" s="50">
        <v>7</v>
      </c>
      <c r="M42" s="50">
        <v>9</v>
      </c>
      <c r="N42" s="50">
        <v>7</v>
      </c>
      <c r="O42" s="51">
        <f t="shared" si="2"/>
        <v>71</v>
      </c>
    </row>
    <row r="43" spans="2:15" s="40" customFormat="1" ht="12.95" customHeight="1">
      <c r="B43" s="146" t="s">
        <v>66</v>
      </c>
      <c r="C43" s="50">
        <v>6</v>
      </c>
      <c r="D43" s="50">
        <v>4</v>
      </c>
      <c r="E43" s="50">
        <v>14</v>
      </c>
      <c r="F43" s="50">
        <v>5</v>
      </c>
      <c r="G43" s="50">
        <v>8</v>
      </c>
      <c r="H43" s="50">
        <v>11</v>
      </c>
      <c r="I43" s="50">
        <v>10</v>
      </c>
      <c r="J43" s="50">
        <v>5</v>
      </c>
      <c r="K43" s="50">
        <v>3</v>
      </c>
      <c r="L43" s="50">
        <v>10</v>
      </c>
      <c r="M43" s="50">
        <v>9</v>
      </c>
      <c r="N43" s="50">
        <v>8</v>
      </c>
      <c r="O43" s="51">
        <f t="shared" si="2"/>
        <v>93</v>
      </c>
    </row>
    <row r="44" spans="2:15" s="40" customFormat="1" ht="12.95" customHeight="1">
      <c r="B44" s="146" t="s">
        <v>67</v>
      </c>
      <c r="C44" s="50">
        <v>4</v>
      </c>
      <c r="D44" s="50">
        <v>8</v>
      </c>
      <c r="E44" s="50">
        <v>11</v>
      </c>
      <c r="F44" s="50">
        <v>10</v>
      </c>
      <c r="G44" s="50">
        <v>6</v>
      </c>
      <c r="H44" s="50">
        <v>7</v>
      </c>
      <c r="I44" s="50">
        <v>6</v>
      </c>
      <c r="J44" s="50">
        <v>5</v>
      </c>
      <c r="K44" s="50">
        <v>4</v>
      </c>
      <c r="L44" s="50">
        <v>9</v>
      </c>
      <c r="M44" s="50">
        <v>3</v>
      </c>
      <c r="N44" s="50">
        <v>4</v>
      </c>
      <c r="O44" s="51">
        <f t="shared" si="2"/>
        <v>77</v>
      </c>
    </row>
    <row r="45" spans="2:15" s="40" customFormat="1" ht="12.95" customHeight="1">
      <c r="B45" s="146" t="s">
        <v>69</v>
      </c>
      <c r="C45" s="50">
        <v>11</v>
      </c>
      <c r="D45" s="50">
        <v>7</v>
      </c>
      <c r="E45" s="50">
        <v>7</v>
      </c>
      <c r="F45" s="50">
        <v>4</v>
      </c>
      <c r="G45" s="50">
        <v>7</v>
      </c>
      <c r="H45" s="50">
        <v>11</v>
      </c>
      <c r="I45" s="50">
        <v>4</v>
      </c>
      <c r="J45" s="50">
        <v>7</v>
      </c>
      <c r="K45" s="50">
        <v>8</v>
      </c>
      <c r="L45" s="50">
        <v>6</v>
      </c>
      <c r="M45" s="50">
        <v>4</v>
      </c>
      <c r="N45" s="50">
        <v>12</v>
      </c>
      <c r="O45" s="51">
        <f t="shared" si="2"/>
        <v>88</v>
      </c>
    </row>
    <row r="46" spans="2:15" s="40" customFormat="1" ht="12.95" customHeight="1">
      <c r="B46" s="146" t="s">
        <v>70</v>
      </c>
      <c r="C46" s="50">
        <v>7</v>
      </c>
      <c r="D46" s="50">
        <v>7</v>
      </c>
      <c r="E46" s="50">
        <v>6</v>
      </c>
      <c r="F46" s="50">
        <v>7</v>
      </c>
      <c r="G46" s="50">
        <v>10</v>
      </c>
      <c r="H46" s="50">
        <v>12</v>
      </c>
      <c r="I46" s="50">
        <v>15</v>
      </c>
      <c r="J46" s="50">
        <v>9</v>
      </c>
      <c r="K46" s="50">
        <v>6</v>
      </c>
      <c r="L46" s="50">
        <v>12</v>
      </c>
      <c r="M46" s="50">
        <v>8</v>
      </c>
      <c r="N46" s="50">
        <v>8</v>
      </c>
      <c r="O46" s="51">
        <f t="shared" si="2"/>
        <v>107</v>
      </c>
    </row>
    <row r="47" spans="2:15" s="40" customFormat="1" ht="12.95" customHeight="1">
      <c r="B47" s="166" t="s">
        <v>132</v>
      </c>
      <c r="C47" s="167">
        <v>7</v>
      </c>
      <c r="D47" s="167">
        <v>7</v>
      </c>
      <c r="E47" s="167">
        <v>4</v>
      </c>
      <c r="F47" s="167">
        <v>4</v>
      </c>
      <c r="G47" s="167">
        <v>4</v>
      </c>
      <c r="H47" s="167">
        <v>12</v>
      </c>
      <c r="I47" s="167">
        <v>12</v>
      </c>
      <c r="J47" s="167">
        <v>9</v>
      </c>
      <c r="K47" s="167">
        <v>6</v>
      </c>
      <c r="L47" s="167">
        <v>7</v>
      </c>
      <c r="M47" s="167">
        <v>2</v>
      </c>
      <c r="N47" s="167">
        <v>9</v>
      </c>
      <c r="O47" s="51">
        <f t="shared" si="2"/>
        <v>83</v>
      </c>
    </row>
    <row r="48" spans="2:15" s="40" customFormat="1" ht="32.25" thickBot="1">
      <c r="B48" s="52" t="s">
        <v>86</v>
      </c>
      <c r="C48" s="53">
        <f>SUM(C34:C47)</f>
        <v>118</v>
      </c>
      <c r="D48" s="53">
        <f>SUM(D34:D47)</f>
        <v>113</v>
      </c>
      <c r="E48" s="53">
        <f>SUM(E34:E47)</f>
        <v>118</v>
      </c>
      <c r="F48" s="53">
        <f>SUM(F34:F47)</f>
        <v>97</v>
      </c>
      <c r="G48" s="53">
        <f t="shared" ref="G48:H48" si="3">SUM(G34:G46)</f>
        <v>101</v>
      </c>
      <c r="H48" s="53">
        <f t="shared" si="3"/>
        <v>125</v>
      </c>
      <c r="I48" s="53">
        <f t="shared" ref="I48:O48" si="4">SUM(I34:I47)</f>
        <v>129</v>
      </c>
      <c r="J48" s="53">
        <f t="shared" si="4"/>
        <v>117</v>
      </c>
      <c r="K48" s="53">
        <f t="shared" si="4"/>
        <v>103</v>
      </c>
      <c r="L48" s="53">
        <f t="shared" si="4"/>
        <v>113</v>
      </c>
      <c r="M48" s="53">
        <f t="shared" si="4"/>
        <v>83</v>
      </c>
      <c r="N48" s="53">
        <f t="shared" si="4"/>
        <v>123</v>
      </c>
      <c r="O48" s="54">
        <f t="shared" si="4"/>
        <v>1356</v>
      </c>
    </row>
    <row r="49" spans="2:15" s="40" customFormat="1" ht="12.95" customHeight="1">
      <c r="B49" s="111" t="s">
        <v>99</v>
      </c>
      <c r="C49" s="41"/>
      <c r="D49" s="41"/>
      <c r="E49" s="42"/>
      <c r="F49" s="42"/>
      <c r="G49" s="42"/>
      <c r="H49" s="42"/>
      <c r="I49" s="42"/>
      <c r="J49" s="42"/>
      <c r="K49" s="42"/>
      <c r="L49" s="42"/>
      <c r="M49" s="109"/>
      <c r="N49" s="109"/>
      <c r="O49" s="42"/>
    </row>
    <row r="50" spans="2:15" s="40" customFormat="1" ht="12.95" customHeight="1" thickBot="1">
      <c r="C50" s="41"/>
      <c r="D50" s="41"/>
      <c r="E50" s="42"/>
      <c r="F50" s="42"/>
      <c r="G50" s="42"/>
      <c r="H50" s="42"/>
      <c r="I50" s="42"/>
      <c r="J50" s="42"/>
      <c r="K50" s="42"/>
      <c r="L50" s="42"/>
      <c r="M50" s="109"/>
      <c r="N50" s="109"/>
      <c r="O50" s="42"/>
    </row>
    <row r="51" spans="2:15" s="40" customFormat="1" ht="12.95" customHeight="1">
      <c r="B51" s="201" t="s">
        <v>44</v>
      </c>
      <c r="C51" s="202"/>
      <c r="D51" s="202"/>
      <c r="E51" s="202"/>
      <c r="F51" s="202"/>
      <c r="G51" s="202"/>
      <c r="H51" s="202"/>
      <c r="I51" s="202"/>
      <c r="J51" s="202"/>
      <c r="K51" s="202"/>
      <c r="L51" s="202"/>
      <c r="M51" s="202"/>
      <c r="N51" s="202"/>
      <c r="O51" s="203"/>
    </row>
    <row r="52" spans="2:15" s="40" customFormat="1" ht="12.95" customHeight="1">
      <c r="B52" s="147" t="s">
        <v>72</v>
      </c>
      <c r="C52" s="56" t="s">
        <v>73</v>
      </c>
      <c r="D52" s="56" t="s">
        <v>74</v>
      </c>
      <c r="E52" s="56" t="s">
        <v>75</v>
      </c>
      <c r="F52" s="56" t="s">
        <v>76</v>
      </c>
      <c r="G52" s="56" t="s">
        <v>77</v>
      </c>
      <c r="H52" s="56" t="s">
        <v>78</v>
      </c>
      <c r="I52" s="56" t="s">
        <v>79</v>
      </c>
      <c r="J52" s="56" t="s">
        <v>80</v>
      </c>
      <c r="K52" s="56" t="s">
        <v>81</v>
      </c>
      <c r="L52" s="56" t="s">
        <v>82</v>
      </c>
      <c r="M52" s="115" t="s">
        <v>83</v>
      </c>
      <c r="N52" s="115" t="s">
        <v>84</v>
      </c>
      <c r="O52" s="57" t="s">
        <v>85</v>
      </c>
    </row>
    <row r="53" spans="2:15" s="40" customFormat="1" ht="12.95" customHeight="1">
      <c r="B53" s="145">
        <v>2005</v>
      </c>
      <c r="C53" s="55">
        <v>4</v>
      </c>
      <c r="D53" s="55">
        <v>8</v>
      </c>
      <c r="E53" s="55">
        <v>5</v>
      </c>
      <c r="F53" s="55">
        <v>4</v>
      </c>
      <c r="G53" s="55">
        <v>11</v>
      </c>
      <c r="H53" s="55">
        <v>8</v>
      </c>
      <c r="I53" s="55">
        <v>8</v>
      </c>
      <c r="J53" s="55">
        <v>13</v>
      </c>
      <c r="K53" s="55">
        <v>4</v>
      </c>
      <c r="L53" s="55">
        <v>14</v>
      </c>
      <c r="M53" s="55">
        <v>7</v>
      </c>
      <c r="N53" s="55">
        <v>6</v>
      </c>
      <c r="O53" s="114">
        <f t="shared" ref="O53:O66" si="5">SUM(C53:N53)</f>
        <v>92</v>
      </c>
    </row>
    <row r="54" spans="2:15" s="40" customFormat="1" ht="12.95" customHeight="1">
      <c r="B54" s="146">
        <v>2006</v>
      </c>
      <c r="C54" s="50">
        <v>3</v>
      </c>
      <c r="D54" s="50">
        <v>9</v>
      </c>
      <c r="E54" s="50">
        <v>9</v>
      </c>
      <c r="F54" s="50">
        <v>7</v>
      </c>
      <c r="G54" s="50">
        <v>10</v>
      </c>
      <c r="H54" s="50">
        <v>5</v>
      </c>
      <c r="I54" s="50">
        <v>7</v>
      </c>
      <c r="J54" s="50">
        <v>3</v>
      </c>
      <c r="K54" s="50">
        <v>7</v>
      </c>
      <c r="L54" s="50">
        <v>3</v>
      </c>
      <c r="M54" s="50">
        <v>5</v>
      </c>
      <c r="N54" s="50">
        <v>10</v>
      </c>
      <c r="O54" s="51">
        <f t="shared" si="5"/>
        <v>78</v>
      </c>
    </row>
    <row r="55" spans="2:15" s="40" customFormat="1" ht="12.95" customHeight="1">
      <c r="B55" s="146">
        <v>2007</v>
      </c>
      <c r="C55" s="50">
        <v>4</v>
      </c>
      <c r="D55" s="50">
        <v>7</v>
      </c>
      <c r="E55" s="50">
        <v>5</v>
      </c>
      <c r="F55" s="50">
        <v>6</v>
      </c>
      <c r="G55" s="50">
        <v>6</v>
      </c>
      <c r="H55" s="50">
        <v>6</v>
      </c>
      <c r="I55" s="50">
        <v>11</v>
      </c>
      <c r="J55" s="50">
        <v>9</v>
      </c>
      <c r="K55" s="50">
        <v>8</v>
      </c>
      <c r="L55" s="50">
        <v>0</v>
      </c>
      <c r="M55" s="50">
        <v>11</v>
      </c>
      <c r="N55" s="50">
        <v>11</v>
      </c>
      <c r="O55" s="51">
        <f t="shared" si="5"/>
        <v>84</v>
      </c>
    </row>
    <row r="56" spans="2:15" s="40" customFormat="1" ht="12.95" customHeight="1">
      <c r="B56" s="146" t="s">
        <v>3</v>
      </c>
      <c r="C56" s="50">
        <v>6</v>
      </c>
      <c r="D56" s="50">
        <v>3</v>
      </c>
      <c r="E56" s="50">
        <v>7</v>
      </c>
      <c r="F56" s="50">
        <v>4</v>
      </c>
      <c r="G56" s="50">
        <v>9</v>
      </c>
      <c r="H56" s="50">
        <v>5</v>
      </c>
      <c r="I56" s="50">
        <v>5</v>
      </c>
      <c r="J56" s="50">
        <v>5</v>
      </c>
      <c r="K56" s="50">
        <v>8</v>
      </c>
      <c r="L56" s="50">
        <v>5</v>
      </c>
      <c r="M56" s="50">
        <v>7</v>
      </c>
      <c r="N56" s="50">
        <v>9</v>
      </c>
      <c r="O56" s="51">
        <f t="shared" si="5"/>
        <v>73</v>
      </c>
    </row>
    <row r="57" spans="2:15" s="40" customFormat="1" ht="12.95" customHeight="1">
      <c r="B57" s="146" t="s">
        <v>4</v>
      </c>
      <c r="C57" s="50">
        <v>11</v>
      </c>
      <c r="D57" s="50">
        <v>6</v>
      </c>
      <c r="E57" s="50">
        <v>6</v>
      </c>
      <c r="F57" s="50">
        <v>11</v>
      </c>
      <c r="G57" s="50">
        <v>5</v>
      </c>
      <c r="H57" s="50">
        <v>7</v>
      </c>
      <c r="I57" s="50">
        <v>7</v>
      </c>
      <c r="J57" s="50">
        <v>9</v>
      </c>
      <c r="K57" s="50">
        <v>13</v>
      </c>
      <c r="L57" s="50">
        <v>10</v>
      </c>
      <c r="M57" s="50">
        <v>12</v>
      </c>
      <c r="N57" s="50">
        <v>10</v>
      </c>
      <c r="O57" s="51">
        <f t="shared" si="5"/>
        <v>107</v>
      </c>
    </row>
    <row r="58" spans="2:15" s="40" customFormat="1" ht="12.95" customHeight="1">
      <c r="B58" s="146" t="s">
        <v>41</v>
      </c>
      <c r="C58" s="50">
        <v>6</v>
      </c>
      <c r="D58" s="50">
        <v>5</v>
      </c>
      <c r="E58" s="50">
        <v>21</v>
      </c>
      <c r="F58" s="50">
        <v>12</v>
      </c>
      <c r="G58" s="50">
        <v>7</v>
      </c>
      <c r="H58" s="50">
        <v>9</v>
      </c>
      <c r="I58" s="50">
        <v>12</v>
      </c>
      <c r="J58" s="50">
        <v>8</v>
      </c>
      <c r="K58" s="50">
        <v>6</v>
      </c>
      <c r="L58" s="50">
        <v>12</v>
      </c>
      <c r="M58" s="50">
        <v>5</v>
      </c>
      <c r="N58" s="50">
        <v>10</v>
      </c>
      <c r="O58" s="51">
        <f t="shared" si="5"/>
        <v>113</v>
      </c>
    </row>
    <row r="59" spans="2:15" s="40" customFormat="1" ht="12.95" customHeight="1">
      <c r="B59" s="146" t="s">
        <v>42</v>
      </c>
      <c r="C59" s="50">
        <v>12</v>
      </c>
      <c r="D59" s="50">
        <v>13</v>
      </c>
      <c r="E59" s="50">
        <v>5</v>
      </c>
      <c r="F59" s="50">
        <v>9</v>
      </c>
      <c r="G59" s="50">
        <v>8</v>
      </c>
      <c r="H59" s="50">
        <v>6</v>
      </c>
      <c r="I59" s="50">
        <v>7</v>
      </c>
      <c r="J59" s="50">
        <v>12</v>
      </c>
      <c r="K59" s="50">
        <v>11</v>
      </c>
      <c r="L59" s="50">
        <v>11</v>
      </c>
      <c r="M59" s="50">
        <v>8</v>
      </c>
      <c r="N59" s="50">
        <v>3</v>
      </c>
      <c r="O59" s="51">
        <f t="shared" si="5"/>
        <v>105</v>
      </c>
    </row>
    <row r="60" spans="2:15" s="40" customFormat="1" ht="12.95" customHeight="1">
      <c r="B60" s="146" t="s">
        <v>43</v>
      </c>
      <c r="C60" s="50">
        <v>10</v>
      </c>
      <c r="D60" s="50">
        <v>4</v>
      </c>
      <c r="E60" s="50">
        <v>7</v>
      </c>
      <c r="F60" s="50">
        <v>10</v>
      </c>
      <c r="G60" s="50">
        <v>9</v>
      </c>
      <c r="H60" s="50">
        <v>10</v>
      </c>
      <c r="I60" s="50">
        <v>5</v>
      </c>
      <c r="J60" s="50">
        <v>6</v>
      </c>
      <c r="K60" s="50">
        <v>7</v>
      </c>
      <c r="L60" s="50">
        <v>7</v>
      </c>
      <c r="M60" s="50">
        <v>8</v>
      </c>
      <c r="N60" s="50">
        <v>10</v>
      </c>
      <c r="O60" s="51">
        <f t="shared" si="5"/>
        <v>93</v>
      </c>
    </row>
    <row r="61" spans="2:15" s="40" customFormat="1" ht="12.95" customHeight="1">
      <c r="B61" s="146" t="s">
        <v>45</v>
      </c>
      <c r="C61" s="50">
        <v>11</v>
      </c>
      <c r="D61" s="50">
        <v>5</v>
      </c>
      <c r="E61" s="50">
        <v>4</v>
      </c>
      <c r="F61" s="50">
        <v>7</v>
      </c>
      <c r="G61" s="50">
        <v>10</v>
      </c>
      <c r="H61" s="50">
        <v>6</v>
      </c>
      <c r="I61" s="50">
        <v>9</v>
      </c>
      <c r="J61" s="50">
        <v>5</v>
      </c>
      <c r="K61" s="50">
        <v>8</v>
      </c>
      <c r="L61" s="50">
        <v>5</v>
      </c>
      <c r="M61" s="50">
        <v>7</v>
      </c>
      <c r="N61" s="50">
        <v>12</v>
      </c>
      <c r="O61" s="51">
        <f t="shared" si="5"/>
        <v>89</v>
      </c>
    </row>
    <row r="62" spans="2:15" s="40" customFormat="1" ht="12.95" customHeight="1">
      <c r="B62" s="146" t="s">
        <v>66</v>
      </c>
      <c r="C62" s="50">
        <v>9</v>
      </c>
      <c r="D62" s="50">
        <v>4</v>
      </c>
      <c r="E62" s="50">
        <v>15</v>
      </c>
      <c r="F62" s="50">
        <v>13</v>
      </c>
      <c r="G62" s="50">
        <v>11</v>
      </c>
      <c r="H62" s="50">
        <v>8</v>
      </c>
      <c r="I62" s="50">
        <v>11</v>
      </c>
      <c r="J62" s="50">
        <v>3</v>
      </c>
      <c r="K62" s="50">
        <v>3</v>
      </c>
      <c r="L62" s="50">
        <v>6</v>
      </c>
      <c r="M62" s="50">
        <v>7</v>
      </c>
      <c r="N62" s="50">
        <v>5</v>
      </c>
      <c r="O62" s="51">
        <f t="shared" si="5"/>
        <v>95</v>
      </c>
    </row>
    <row r="63" spans="2:15" s="40" customFormat="1" ht="12.95" customHeight="1">
      <c r="B63" s="146" t="s">
        <v>67</v>
      </c>
      <c r="C63" s="50">
        <v>11</v>
      </c>
      <c r="D63" s="50">
        <v>8</v>
      </c>
      <c r="E63" s="50">
        <v>10</v>
      </c>
      <c r="F63" s="50">
        <v>7</v>
      </c>
      <c r="G63" s="50">
        <v>3</v>
      </c>
      <c r="H63" s="50">
        <v>4</v>
      </c>
      <c r="I63" s="50">
        <v>1</v>
      </c>
      <c r="J63" s="50">
        <v>11</v>
      </c>
      <c r="K63" s="50">
        <v>6</v>
      </c>
      <c r="L63" s="50">
        <v>2</v>
      </c>
      <c r="M63" s="50">
        <v>2</v>
      </c>
      <c r="N63" s="50">
        <v>2</v>
      </c>
      <c r="O63" s="51">
        <f t="shared" si="5"/>
        <v>67</v>
      </c>
    </row>
    <row r="64" spans="2:15" s="40" customFormat="1" ht="12.95" customHeight="1">
      <c r="B64" s="146" t="s">
        <v>69</v>
      </c>
      <c r="C64" s="50">
        <v>10</v>
      </c>
      <c r="D64" s="50">
        <v>4</v>
      </c>
      <c r="E64" s="50">
        <v>6</v>
      </c>
      <c r="F64" s="50">
        <v>8</v>
      </c>
      <c r="G64" s="50">
        <v>6</v>
      </c>
      <c r="H64" s="50">
        <v>10</v>
      </c>
      <c r="I64" s="50">
        <v>4</v>
      </c>
      <c r="J64" s="50">
        <v>6</v>
      </c>
      <c r="K64" s="50">
        <v>5</v>
      </c>
      <c r="L64" s="50">
        <v>9</v>
      </c>
      <c r="M64" s="50">
        <v>3</v>
      </c>
      <c r="N64" s="50">
        <v>8</v>
      </c>
      <c r="O64" s="51">
        <f t="shared" si="5"/>
        <v>79</v>
      </c>
    </row>
    <row r="65" spans="2:15" s="40" customFormat="1" ht="12.95" customHeight="1">
      <c r="B65" s="146" t="s">
        <v>70</v>
      </c>
      <c r="C65" s="50">
        <v>11</v>
      </c>
      <c r="D65" s="50">
        <v>14</v>
      </c>
      <c r="E65" s="50">
        <v>19</v>
      </c>
      <c r="F65" s="50">
        <v>5</v>
      </c>
      <c r="G65" s="50">
        <v>11</v>
      </c>
      <c r="H65" s="50">
        <v>8</v>
      </c>
      <c r="I65" s="50">
        <v>4</v>
      </c>
      <c r="J65" s="50">
        <v>8</v>
      </c>
      <c r="K65" s="50">
        <v>5</v>
      </c>
      <c r="L65" s="50">
        <v>4</v>
      </c>
      <c r="M65" s="50">
        <v>6</v>
      </c>
      <c r="N65" s="50">
        <v>7</v>
      </c>
      <c r="O65" s="51">
        <f t="shared" si="5"/>
        <v>102</v>
      </c>
    </row>
    <row r="66" spans="2:15" s="40" customFormat="1" ht="12.95" customHeight="1">
      <c r="B66" s="166" t="s">
        <v>132</v>
      </c>
      <c r="C66" s="167">
        <v>4</v>
      </c>
      <c r="D66" s="167">
        <v>6</v>
      </c>
      <c r="E66" s="167">
        <v>1</v>
      </c>
      <c r="F66" s="167">
        <v>6</v>
      </c>
      <c r="G66" s="167">
        <v>11</v>
      </c>
      <c r="H66" s="167">
        <v>10</v>
      </c>
      <c r="I66" s="167">
        <v>8</v>
      </c>
      <c r="J66" s="167">
        <v>6</v>
      </c>
      <c r="K66" s="167">
        <v>8</v>
      </c>
      <c r="L66" s="167">
        <v>5</v>
      </c>
      <c r="M66" s="167">
        <v>6</v>
      </c>
      <c r="N66" s="167">
        <v>11</v>
      </c>
      <c r="O66" s="51">
        <f t="shared" si="5"/>
        <v>82</v>
      </c>
    </row>
    <row r="67" spans="2:15" s="40" customFormat="1" ht="32.25" thickBot="1">
      <c r="B67" s="52" t="s">
        <v>86</v>
      </c>
      <c r="C67" s="53">
        <f>SUM(C53:C66)</f>
        <v>112</v>
      </c>
      <c r="D67" s="53">
        <f>SUM(D53:D66)</f>
        <v>96</v>
      </c>
      <c r="E67" s="53">
        <f>SUM(E53:E66)</f>
        <v>120</v>
      </c>
      <c r="F67" s="53">
        <f>SUM(F53:F66)</f>
        <v>109</v>
      </c>
      <c r="G67" s="53">
        <f>SUM(G53:G66)</f>
        <v>117</v>
      </c>
      <c r="H67" s="53">
        <f t="shared" ref="H67" si="6">SUM(H53:H65)</f>
        <v>92</v>
      </c>
      <c r="I67" s="53">
        <f t="shared" ref="I67:O67" si="7">SUM(I53:I66)</f>
        <v>99</v>
      </c>
      <c r="J67" s="53">
        <f t="shared" si="7"/>
        <v>104</v>
      </c>
      <c r="K67" s="53">
        <f t="shared" si="7"/>
        <v>99</v>
      </c>
      <c r="L67" s="53">
        <f t="shared" si="7"/>
        <v>93</v>
      </c>
      <c r="M67" s="53">
        <f t="shared" si="7"/>
        <v>94</v>
      </c>
      <c r="N67" s="53">
        <f t="shared" si="7"/>
        <v>114</v>
      </c>
      <c r="O67" s="54">
        <f t="shared" si="7"/>
        <v>1259</v>
      </c>
    </row>
    <row r="68" spans="2:15" s="40" customFormat="1" ht="12.95" customHeight="1">
      <c r="B68" s="111" t="s">
        <v>99</v>
      </c>
      <c r="C68" s="41"/>
      <c r="D68" s="41"/>
      <c r="E68" s="42"/>
      <c r="F68" s="42"/>
      <c r="G68" s="42"/>
      <c r="H68" s="42"/>
      <c r="I68" s="42"/>
      <c r="J68" s="42"/>
      <c r="K68" s="42"/>
      <c r="L68" s="42"/>
      <c r="M68" s="109"/>
      <c r="N68" s="109"/>
      <c r="O68" s="42"/>
    </row>
    <row r="69" spans="2:15" s="40" customFormat="1" ht="12.95" customHeight="1">
      <c r="C69" s="41"/>
      <c r="D69" s="41"/>
      <c r="E69" s="42"/>
      <c r="F69" s="42"/>
      <c r="G69" s="42"/>
      <c r="H69" s="42"/>
      <c r="I69" s="42"/>
      <c r="J69" s="42"/>
      <c r="K69" s="42"/>
      <c r="L69" s="42"/>
      <c r="M69" s="109"/>
      <c r="N69" s="109"/>
      <c r="O69" s="42"/>
    </row>
    <row r="70" spans="2:15" s="40" customFormat="1" ht="12.95" customHeight="1">
      <c r="C70" s="41"/>
      <c r="D70" s="41"/>
      <c r="E70" s="42"/>
      <c r="F70" s="42"/>
      <c r="G70" s="42"/>
      <c r="H70" s="42"/>
      <c r="I70" s="42"/>
      <c r="J70" s="42"/>
      <c r="K70" s="42"/>
      <c r="L70" s="42"/>
      <c r="M70" s="109"/>
      <c r="N70" s="109"/>
      <c r="O70" s="42"/>
    </row>
    <row r="71" spans="2:15" s="40" customFormat="1" ht="12.95" customHeight="1">
      <c r="C71" s="41"/>
      <c r="D71" s="41"/>
      <c r="E71" s="42"/>
      <c r="F71" s="42"/>
      <c r="G71" s="42"/>
      <c r="H71" s="42"/>
      <c r="I71" s="42"/>
      <c r="J71" s="42"/>
      <c r="K71" s="42"/>
      <c r="L71" s="42"/>
      <c r="M71" s="109"/>
      <c r="N71" s="109"/>
      <c r="O71" s="42"/>
    </row>
    <row r="72" spans="2:15" s="40" customFormat="1" ht="12.95" customHeight="1">
      <c r="B72" s="41"/>
      <c r="C72" s="41"/>
      <c r="D72" s="41"/>
      <c r="E72" s="42"/>
      <c r="F72" s="42"/>
      <c r="G72" s="42"/>
      <c r="H72" s="42"/>
      <c r="I72" s="42"/>
      <c r="J72" s="42"/>
      <c r="K72" s="42"/>
      <c r="L72" s="42"/>
      <c r="M72" s="109"/>
      <c r="N72" s="109"/>
      <c r="O72" s="42"/>
    </row>
    <row r="73" spans="2:15" s="40" customFormat="1" ht="12.95" customHeight="1">
      <c r="B73" s="41"/>
      <c r="C73" s="41"/>
      <c r="D73" s="41"/>
      <c r="E73" s="42"/>
      <c r="F73" s="42"/>
      <c r="G73" s="42"/>
      <c r="H73" s="42"/>
      <c r="I73" s="42"/>
      <c r="J73" s="42"/>
      <c r="K73" s="42"/>
      <c r="L73" s="42"/>
      <c r="M73" s="109"/>
      <c r="N73" s="109"/>
      <c r="O73" s="42"/>
    </row>
  </sheetData>
  <mergeCells count="8">
    <mergeCell ref="B13:O13"/>
    <mergeCell ref="B51:O51"/>
    <mergeCell ref="B32:O32"/>
    <mergeCell ref="B6:O6"/>
    <mergeCell ref="B7:O7"/>
    <mergeCell ref="B8:O8"/>
    <mergeCell ref="B10:O10"/>
    <mergeCell ref="B11:O11"/>
  </mergeCells>
  <pageMargins left="0.39370078740157483" right="0.19685039370078741" top="0.39370078740157483" bottom="0.19685039370078741" header="0" footer="0"/>
  <pageSetup scale="75" orientation="portrait" horizontalDpi="4294967293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7"/>
  <sheetViews>
    <sheetView topLeftCell="N1" zoomScale="115" zoomScaleNormal="115" workbookViewId="0">
      <selection activeCell="D6" sqref="D6:AC6"/>
    </sheetView>
  </sheetViews>
  <sheetFormatPr baseColWidth="10" defaultColWidth="11.42578125" defaultRowHeight="12.75"/>
  <cols>
    <col min="1" max="1" width="0.28515625" hidden="1" customWidth="1"/>
    <col min="2" max="2" width="2.85546875" hidden="1" customWidth="1"/>
    <col min="3" max="3" width="1.140625" customWidth="1"/>
    <col min="4" max="4" width="14.140625" style="4" customWidth="1"/>
    <col min="5" max="10" width="8.7109375" style="1" customWidth="1"/>
    <col min="11" max="12" width="8.5703125" style="1" customWidth="1"/>
    <col min="13" max="13" width="8.42578125" style="1" customWidth="1"/>
    <col min="14" max="24" width="8.5703125" style="1" customWidth="1"/>
    <col min="25" max="25" width="8" style="1" customWidth="1"/>
    <col min="26" max="26" width="8.42578125" style="1" customWidth="1"/>
    <col min="27" max="27" width="8" style="1" customWidth="1"/>
    <col min="28" max="28" width="7" style="1" customWidth="1"/>
    <col min="29" max="29" width="6.42578125" customWidth="1"/>
    <col min="30" max="30" width="4.28515625" hidden="1" customWidth="1"/>
    <col min="31" max="31" width="7.5703125" hidden="1" customWidth="1"/>
    <col min="32" max="32" width="1" customWidth="1"/>
    <col min="33" max="33" width="4.42578125" customWidth="1"/>
    <col min="34" max="34" width="3.7109375" customWidth="1"/>
    <col min="36" max="36" width="7" customWidth="1"/>
  </cols>
  <sheetData>
    <row r="1" spans="1:36" ht="12.95" customHeight="1"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</row>
    <row r="2" spans="1:36" ht="12.95" customHeight="1"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</row>
    <row r="3" spans="1:36" ht="12.95" customHeight="1"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</row>
    <row r="4" spans="1:36" ht="12.95" customHeight="1"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</row>
    <row r="5" spans="1:36" ht="12.95" customHeight="1"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</row>
    <row r="6" spans="1:36" ht="15">
      <c r="A6" s="136"/>
      <c r="B6" s="136"/>
      <c r="D6" s="234" t="s">
        <v>0</v>
      </c>
      <c r="E6" s="234"/>
      <c r="F6" s="234"/>
      <c r="G6" s="234"/>
      <c r="H6" s="234"/>
      <c r="I6" s="234"/>
      <c r="J6" s="234"/>
      <c r="K6" s="234"/>
      <c r="L6" s="234"/>
      <c r="M6" s="234"/>
      <c r="N6" s="234"/>
      <c r="O6" s="234"/>
      <c r="P6" s="234"/>
      <c r="Q6" s="234"/>
      <c r="R6" s="234"/>
      <c r="S6" s="234"/>
      <c r="T6" s="234"/>
      <c r="U6" s="234"/>
      <c r="V6" s="234"/>
      <c r="W6" s="234"/>
      <c r="X6" s="234"/>
      <c r="Y6" s="234"/>
      <c r="Z6" s="234"/>
      <c r="AA6" s="234"/>
      <c r="AB6" s="234"/>
      <c r="AC6" s="234"/>
      <c r="AD6" s="136"/>
      <c r="AE6" s="136"/>
      <c r="AF6" s="136"/>
      <c r="AG6" s="136"/>
      <c r="AH6" s="136"/>
      <c r="AI6" s="136"/>
      <c r="AJ6" s="136"/>
    </row>
    <row r="7" spans="1:36" ht="18.75">
      <c r="B7" s="135"/>
      <c r="D7" s="233" t="s">
        <v>1</v>
      </c>
      <c r="E7" s="233"/>
      <c r="F7" s="233"/>
      <c r="G7" s="233"/>
      <c r="H7" s="233"/>
      <c r="I7" s="233"/>
      <c r="J7" s="233"/>
      <c r="K7" s="233"/>
      <c r="L7" s="233"/>
      <c r="M7" s="233"/>
      <c r="N7" s="233"/>
      <c r="O7" s="233"/>
      <c r="P7" s="233"/>
      <c r="Q7" s="233"/>
      <c r="R7" s="233"/>
      <c r="S7" s="233"/>
      <c r="T7" s="233"/>
      <c r="U7" s="233"/>
      <c r="V7" s="233"/>
      <c r="W7" s="233"/>
      <c r="X7" s="233"/>
      <c r="Y7" s="233"/>
      <c r="Z7" s="233"/>
      <c r="AA7" s="233"/>
      <c r="AB7" s="233"/>
      <c r="AC7" s="233"/>
      <c r="AD7" s="135"/>
      <c r="AE7" s="135"/>
      <c r="AF7" s="135"/>
      <c r="AG7" s="135"/>
      <c r="AH7" s="135"/>
      <c r="AI7" s="135"/>
      <c r="AJ7" s="135"/>
    </row>
    <row r="8" spans="1:36" ht="12.95" customHeight="1">
      <c r="A8" s="139"/>
      <c r="B8" s="139"/>
      <c r="D8" s="232" t="s">
        <v>125</v>
      </c>
      <c r="E8" s="232"/>
      <c r="F8" s="232"/>
      <c r="G8" s="232"/>
      <c r="H8" s="232"/>
      <c r="I8" s="232"/>
      <c r="J8" s="232"/>
      <c r="K8" s="232"/>
      <c r="L8" s="232"/>
      <c r="M8" s="232"/>
      <c r="N8" s="232"/>
      <c r="O8" s="232"/>
      <c r="P8" s="232"/>
      <c r="Q8" s="232"/>
      <c r="R8" s="232"/>
      <c r="S8" s="232"/>
      <c r="T8" s="232"/>
      <c r="U8" s="232"/>
      <c r="V8" s="232"/>
      <c r="W8" s="232"/>
      <c r="X8" s="232"/>
      <c r="Y8" s="232"/>
      <c r="Z8" s="232"/>
      <c r="AA8" s="232"/>
      <c r="AB8" s="232"/>
      <c r="AC8" s="232"/>
      <c r="AD8" s="178"/>
      <c r="AE8" s="178"/>
      <c r="AF8" s="178"/>
      <c r="AG8" s="178"/>
      <c r="AH8" s="178"/>
      <c r="AI8" s="178"/>
      <c r="AJ8" s="178"/>
    </row>
    <row r="9" spans="1:36" ht="12.95" customHeight="1">
      <c r="D9"/>
    </row>
    <row r="10" spans="1:36" s="5" customFormat="1" ht="15.75" customHeight="1">
      <c r="A10" s="137"/>
      <c r="B10" s="137"/>
      <c r="D10" s="235" t="s">
        <v>128</v>
      </c>
      <c r="E10" s="235"/>
      <c r="F10" s="235"/>
      <c r="G10" s="235"/>
      <c r="H10" s="235"/>
      <c r="I10" s="235"/>
      <c r="J10" s="235"/>
      <c r="K10" s="235"/>
      <c r="L10" s="235"/>
      <c r="M10" s="235"/>
      <c r="N10" s="235"/>
      <c r="O10" s="235"/>
      <c r="P10" s="235"/>
      <c r="Q10" s="235"/>
      <c r="R10" s="235"/>
      <c r="S10" s="235"/>
      <c r="T10" s="235"/>
      <c r="U10" s="235"/>
      <c r="V10" s="235"/>
      <c r="W10" s="235"/>
      <c r="X10" s="235"/>
      <c r="Y10" s="235"/>
      <c r="Z10" s="235"/>
      <c r="AA10" s="235"/>
      <c r="AB10" s="235"/>
      <c r="AC10" s="235"/>
      <c r="AD10" s="137"/>
      <c r="AE10" s="137"/>
      <c r="AF10" s="137"/>
      <c r="AG10" s="137"/>
      <c r="AH10" s="137"/>
      <c r="AI10" s="137"/>
      <c r="AJ10" s="137"/>
    </row>
    <row r="11" spans="1:36" ht="16.5" thickBot="1">
      <c r="A11" s="91"/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</row>
    <row r="12" spans="1:36" s="5" customFormat="1" ht="16.5" customHeight="1">
      <c r="A12" s="138"/>
      <c r="B12" s="138"/>
      <c r="C12" s="138"/>
      <c r="D12" s="238" t="s">
        <v>115</v>
      </c>
      <c r="E12" s="231" t="s">
        <v>73</v>
      </c>
      <c r="F12" s="231"/>
      <c r="G12" s="231" t="s">
        <v>74</v>
      </c>
      <c r="H12" s="231"/>
      <c r="I12" s="231" t="s">
        <v>75</v>
      </c>
      <c r="J12" s="231"/>
      <c r="K12" s="231" t="s">
        <v>76</v>
      </c>
      <c r="L12" s="231"/>
      <c r="M12" s="231" t="s">
        <v>77</v>
      </c>
      <c r="N12" s="231"/>
      <c r="O12" s="231" t="s">
        <v>78</v>
      </c>
      <c r="P12" s="231"/>
      <c r="Q12" s="231" t="s">
        <v>79</v>
      </c>
      <c r="R12" s="231"/>
      <c r="S12" s="231" t="s">
        <v>80</v>
      </c>
      <c r="T12" s="231"/>
      <c r="U12" s="231" t="s">
        <v>81</v>
      </c>
      <c r="V12" s="231"/>
      <c r="W12" s="231" t="s">
        <v>82</v>
      </c>
      <c r="X12" s="231"/>
      <c r="Y12" s="231" t="s">
        <v>83</v>
      </c>
      <c r="Z12" s="231"/>
      <c r="AA12" s="231" t="s">
        <v>84</v>
      </c>
      <c r="AB12" s="231"/>
      <c r="AC12" s="236" t="s">
        <v>2</v>
      </c>
      <c r="AD12" s="227" t="s">
        <v>40</v>
      </c>
      <c r="AE12" s="229" t="s">
        <v>44</v>
      </c>
    </row>
    <row r="13" spans="1:36" s="5" customFormat="1" ht="30.75" customHeight="1">
      <c r="A13" s="138"/>
      <c r="B13" s="138"/>
      <c r="C13" s="138"/>
      <c r="D13" s="239"/>
      <c r="E13" s="180" t="s">
        <v>114</v>
      </c>
      <c r="F13" s="180" t="s">
        <v>113</v>
      </c>
      <c r="G13" s="180" t="s">
        <v>114</v>
      </c>
      <c r="H13" s="180" t="s">
        <v>113</v>
      </c>
      <c r="I13" s="180" t="s">
        <v>114</v>
      </c>
      <c r="J13" s="180" t="s">
        <v>113</v>
      </c>
      <c r="K13" s="180" t="s">
        <v>114</v>
      </c>
      <c r="L13" s="180" t="s">
        <v>113</v>
      </c>
      <c r="M13" s="180" t="s">
        <v>114</v>
      </c>
      <c r="N13" s="180" t="s">
        <v>113</v>
      </c>
      <c r="O13" s="180" t="s">
        <v>114</v>
      </c>
      <c r="P13" s="180" t="s">
        <v>113</v>
      </c>
      <c r="Q13" s="180" t="s">
        <v>114</v>
      </c>
      <c r="R13" s="180" t="s">
        <v>113</v>
      </c>
      <c r="S13" s="180" t="s">
        <v>114</v>
      </c>
      <c r="T13" s="180" t="s">
        <v>113</v>
      </c>
      <c r="U13" s="180" t="s">
        <v>114</v>
      </c>
      <c r="V13" s="180" t="s">
        <v>113</v>
      </c>
      <c r="W13" s="180" t="s">
        <v>114</v>
      </c>
      <c r="X13" s="180" t="s">
        <v>113</v>
      </c>
      <c r="Y13" s="180" t="s">
        <v>114</v>
      </c>
      <c r="Z13" s="180" t="s">
        <v>113</v>
      </c>
      <c r="AA13" s="180" t="s">
        <v>114</v>
      </c>
      <c r="AB13" s="180" t="s">
        <v>113</v>
      </c>
      <c r="AC13" s="237"/>
      <c r="AD13" s="228"/>
      <c r="AE13" s="230"/>
    </row>
    <row r="14" spans="1:36" s="5" customFormat="1" ht="15.95" customHeight="1">
      <c r="D14" s="140" t="s">
        <v>6</v>
      </c>
      <c r="E14" s="94">
        <v>0</v>
      </c>
      <c r="F14" s="94">
        <v>0</v>
      </c>
      <c r="G14" s="94">
        <v>2</v>
      </c>
      <c r="H14" s="94">
        <v>2</v>
      </c>
      <c r="I14" s="94">
        <v>0</v>
      </c>
      <c r="J14" s="94">
        <v>0</v>
      </c>
      <c r="K14" s="94">
        <v>1</v>
      </c>
      <c r="L14" s="94">
        <v>0</v>
      </c>
      <c r="M14" s="94">
        <v>0</v>
      </c>
      <c r="N14" s="94">
        <v>3</v>
      </c>
      <c r="O14" s="95">
        <v>0</v>
      </c>
      <c r="P14" s="95">
        <v>2</v>
      </c>
      <c r="Q14" s="94">
        <v>1</v>
      </c>
      <c r="R14" s="94">
        <v>0</v>
      </c>
      <c r="S14" s="94">
        <v>1</v>
      </c>
      <c r="T14" s="94">
        <v>0</v>
      </c>
      <c r="U14" s="94">
        <v>0</v>
      </c>
      <c r="V14" s="94">
        <v>0</v>
      </c>
      <c r="W14" s="94">
        <v>0</v>
      </c>
      <c r="X14" s="94">
        <v>2</v>
      </c>
      <c r="Y14" s="94">
        <v>1</v>
      </c>
      <c r="Z14" s="94">
        <v>0</v>
      </c>
      <c r="AA14" s="94">
        <v>0</v>
      </c>
      <c r="AB14" s="94">
        <v>1</v>
      </c>
      <c r="AC14" s="96">
        <f>SUM(E14:AB14)</f>
        <v>16</v>
      </c>
      <c r="AD14" s="10">
        <f t="shared" ref="AD14:AD45" si="0">E14+G14+I14+K14+M14+O14+Q14+S14+U14+W14+Y14</f>
        <v>6</v>
      </c>
      <c r="AE14" s="8">
        <f>AC14-AD14</f>
        <v>10</v>
      </c>
    </row>
    <row r="15" spans="1:36" s="5" customFormat="1" ht="15.95" customHeight="1">
      <c r="D15" s="140" t="s">
        <v>7</v>
      </c>
      <c r="E15" s="94">
        <v>1</v>
      </c>
      <c r="F15" s="94">
        <v>1</v>
      </c>
      <c r="G15" s="94">
        <v>1</v>
      </c>
      <c r="H15" s="94">
        <v>2</v>
      </c>
      <c r="I15" s="94">
        <v>2</v>
      </c>
      <c r="J15" s="94">
        <v>1</v>
      </c>
      <c r="K15" s="94">
        <v>1</v>
      </c>
      <c r="L15" s="94">
        <v>2</v>
      </c>
      <c r="M15" s="94">
        <v>0</v>
      </c>
      <c r="N15" s="94">
        <v>3</v>
      </c>
      <c r="O15" s="95">
        <v>0</v>
      </c>
      <c r="P15" s="95">
        <v>1</v>
      </c>
      <c r="Q15" s="94">
        <v>2</v>
      </c>
      <c r="R15" s="94">
        <v>2</v>
      </c>
      <c r="S15" s="94">
        <v>1</v>
      </c>
      <c r="T15" s="94">
        <v>2</v>
      </c>
      <c r="U15" s="94">
        <v>0</v>
      </c>
      <c r="V15" s="94">
        <v>3</v>
      </c>
      <c r="W15" s="94">
        <v>0</v>
      </c>
      <c r="X15" s="94">
        <v>1</v>
      </c>
      <c r="Y15" s="94">
        <v>1</v>
      </c>
      <c r="Z15" s="94">
        <v>2</v>
      </c>
      <c r="AA15" s="94">
        <v>3</v>
      </c>
      <c r="AB15" s="94">
        <v>2</v>
      </c>
      <c r="AC15" s="96">
        <f t="shared" ref="AC15:AC45" si="1">SUM(E15:AB15)</f>
        <v>34</v>
      </c>
      <c r="AD15" s="10">
        <f t="shared" si="0"/>
        <v>9</v>
      </c>
      <c r="AE15" s="8">
        <f t="shared" ref="AE15:AE45" si="2">AC15-AD15</f>
        <v>25</v>
      </c>
    </row>
    <row r="16" spans="1:36" ht="15.95" customHeight="1">
      <c r="D16" s="140" t="s">
        <v>8</v>
      </c>
      <c r="E16" s="94">
        <v>0</v>
      </c>
      <c r="F16" s="94">
        <v>0</v>
      </c>
      <c r="G16" s="94">
        <v>0</v>
      </c>
      <c r="H16" s="94">
        <v>0</v>
      </c>
      <c r="I16" s="94">
        <v>0</v>
      </c>
      <c r="J16" s="94">
        <v>0</v>
      </c>
      <c r="K16" s="94">
        <v>0</v>
      </c>
      <c r="L16" s="94">
        <v>0</v>
      </c>
      <c r="M16" s="94">
        <v>0</v>
      </c>
      <c r="N16" s="94">
        <v>0</v>
      </c>
      <c r="O16" s="95">
        <v>0</v>
      </c>
      <c r="P16" s="95">
        <v>0</v>
      </c>
      <c r="Q16" s="94">
        <v>1</v>
      </c>
      <c r="R16" s="94">
        <v>0</v>
      </c>
      <c r="S16" s="94">
        <v>0</v>
      </c>
      <c r="T16" s="94">
        <v>0</v>
      </c>
      <c r="U16" s="94">
        <v>0</v>
      </c>
      <c r="V16" s="94">
        <v>0</v>
      </c>
      <c r="W16" s="94">
        <v>0</v>
      </c>
      <c r="X16" s="94">
        <v>0</v>
      </c>
      <c r="Y16" s="94">
        <v>0</v>
      </c>
      <c r="Z16" s="94">
        <v>0</v>
      </c>
      <c r="AA16" s="94">
        <v>0</v>
      </c>
      <c r="AB16" s="94">
        <v>0</v>
      </c>
      <c r="AC16" s="96">
        <f t="shared" si="1"/>
        <v>1</v>
      </c>
      <c r="AD16" s="10">
        <f t="shared" si="0"/>
        <v>1</v>
      </c>
      <c r="AE16" s="8">
        <f t="shared" si="2"/>
        <v>0</v>
      </c>
    </row>
    <row r="17" spans="4:31" ht="15.95" customHeight="1">
      <c r="D17" s="140" t="s">
        <v>9</v>
      </c>
      <c r="E17" s="94">
        <v>0</v>
      </c>
      <c r="F17" s="94">
        <v>0</v>
      </c>
      <c r="G17" s="94">
        <v>0</v>
      </c>
      <c r="H17" s="94">
        <v>0</v>
      </c>
      <c r="I17" s="94">
        <v>0</v>
      </c>
      <c r="J17" s="94">
        <v>0</v>
      </c>
      <c r="K17" s="94">
        <v>0</v>
      </c>
      <c r="L17" s="94">
        <v>0</v>
      </c>
      <c r="M17" s="94">
        <v>0</v>
      </c>
      <c r="N17" s="94">
        <v>0</v>
      </c>
      <c r="O17" s="95">
        <v>1</v>
      </c>
      <c r="P17" s="95">
        <v>1</v>
      </c>
      <c r="Q17" s="94">
        <v>0</v>
      </c>
      <c r="R17" s="94">
        <v>0</v>
      </c>
      <c r="S17" s="94">
        <v>0</v>
      </c>
      <c r="T17" s="94">
        <v>0</v>
      </c>
      <c r="U17" s="94">
        <v>0</v>
      </c>
      <c r="V17" s="94">
        <v>1</v>
      </c>
      <c r="W17" s="94">
        <v>1</v>
      </c>
      <c r="X17" s="94">
        <v>0</v>
      </c>
      <c r="Y17" s="94">
        <v>0</v>
      </c>
      <c r="Z17" s="94">
        <v>0</v>
      </c>
      <c r="AA17" s="94">
        <v>0</v>
      </c>
      <c r="AB17" s="94">
        <v>0</v>
      </c>
      <c r="AC17" s="96">
        <f t="shared" si="1"/>
        <v>4</v>
      </c>
      <c r="AD17" s="10">
        <f t="shared" si="0"/>
        <v>2</v>
      </c>
      <c r="AE17" s="8">
        <f t="shared" si="2"/>
        <v>2</v>
      </c>
    </row>
    <row r="18" spans="4:31" ht="15.95" customHeight="1">
      <c r="D18" s="140" t="s">
        <v>10</v>
      </c>
      <c r="E18" s="94">
        <v>0</v>
      </c>
      <c r="F18" s="94">
        <v>0</v>
      </c>
      <c r="G18" s="94">
        <v>1</v>
      </c>
      <c r="H18" s="94">
        <v>1</v>
      </c>
      <c r="I18" s="94">
        <v>0</v>
      </c>
      <c r="J18" s="94">
        <v>0</v>
      </c>
      <c r="K18" s="94">
        <v>0</v>
      </c>
      <c r="L18" s="94">
        <v>1</v>
      </c>
      <c r="M18" s="94">
        <v>0</v>
      </c>
      <c r="N18" s="94">
        <v>0</v>
      </c>
      <c r="O18" s="95">
        <v>0</v>
      </c>
      <c r="P18" s="95">
        <v>0</v>
      </c>
      <c r="Q18" s="94">
        <v>0</v>
      </c>
      <c r="R18" s="94">
        <v>0</v>
      </c>
      <c r="S18" s="94">
        <v>1</v>
      </c>
      <c r="T18" s="94">
        <v>0</v>
      </c>
      <c r="U18" s="94">
        <v>0</v>
      </c>
      <c r="V18" s="94">
        <v>0</v>
      </c>
      <c r="W18" s="94">
        <v>0</v>
      </c>
      <c r="X18" s="94">
        <v>0</v>
      </c>
      <c r="Y18" s="94">
        <v>0</v>
      </c>
      <c r="Z18" s="94">
        <v>0</v>
      </c>
      <c r="AA18" s="94">
        <v>0</v>
      </c>
      <c r="AB18" s="94">
        <v>1</v>
      </c>
      <c r="AC18" s="96">
        <f t="shared" si="1"/>
        <v>5</v>
      </c>
      <c r="AD18" s="10">
        <f t="shared" si="0"/>
        <v>2</v>
      </c>
      <c r="AE18" s="8">
        <f t="shared" si="2"/>
        <v>3</v>
      </c>
    </row>
    <row r="19" spans="4:31" ht="15.95" customHeight="1">
      <c r="D19" s="140" t="s">
        <v>11</v>
      </c>
      <c r="E19" s="94">
        <v>0</v>
      </c>
      <c r="F19" s="94">
        <v>0</v>
      </c>
      <c r="G19" s="94">
        <v>0</v>
      </c>
      <c r="H19" s="94">
        <v>0</v>
      </c>
      <c r="I19" s="94">
        <v>0</v>
      </c>
      <c r="J19" s="94">
        <v>0</v>
      </c>
      <c r="K19" s="94">
        <v>0</v>
      </c>
      <c r="L19" s="94">
        <v>0</v>
      </c>
      <c r="M19" s="94">
        <v>0</v>
      </c>
      <c r="N19" s="94">
        <v>0</v>
      </c>
      <c r="O19" s="95">
        <v>2</v>
      </c>
      <c r="P19" s="95">
        <v>0</v>
      </c>
      <c r="Q19" s="94">
        <v>0</v>
      </c>
      <c r="R19" s="94">
        <v>0</v>
      </c>
      <c r="S19" s="94">
        <v>0</v>
      </c>
      <c r="T19" s="94">
        <v>0</v>
      </c>
      <c r="U19" s="94">
        <v>0</v>
      </c>
      <c r="V19" s="94">
        <v>0</v>
      </c>
      <c r="W19" s="94">
        <v>0</v>
      </c>
      <c r="X19" s="94">
        <v>0</v>
      </c>
      <c r="Y19" s="94">
        <v>0</v>
      </c>
      <c r="Z19" s="94">
        <v>0</v>
      </c>
      <c r="AA19" s="94">
        <v>0</v>
      </c>
      <c r="AB19" s="94">
        <v>0</v>
      </c>
      <c r="AC19" s="96">
        <f t="shared" si="1"/>
        <v>2</v>
      </c>
      <c r="AD19" s="10">
        <f t="shared" si="0"/>
        <v>2</v>
      </c>
      <c r="AE19" s="8">
        <f t="shared" si="2"/>
        <v>0</v>
      </c>
    </row>
    <row r="20" spans="4:31" ht="15.95" customHeight="1">
      <c r="D20" s="140" t="s">
        <v>12</v>
      </c>
      <c r="E20" s="94">
        <v>0</v>
      </c>
      <c r="F20" s="94">
        <v>0</v>
      </c>
      <c r="G20" s="94">
        <v>1</v>
      </c>
      <c r="H20" s="94">
        <v>0</v>
      </c>
      <c r="I20" s="94">
        <v>0</v>
      </c>
      <c r="J20" s="94">
        <v>0</v>
      </c>
      <c r="K20" s="94">
        <v>0</v>
      </c>
      <c r="L20" s="94">
        <v>0</v>
      </c>
      <c r="M20" s="94">
        <v>1</v>
      </c>
      <c r="N20" s="94">
        <v>0</v>
      </c>
      <c r="O20" s="95">
        <v>0</v>
      </c>
      <c r="P20" s="95">
        <v>1</v>
      </c>
      <c r="Q20" s="94">
        <v>0</v>
      </c>
      <c r="R20" s="94">
        <v>0</v>
      </c>
      <c r="S20" s="94">
        <v>0</v>
      </c>
      <c r="T20" s="94">
        <v>0</v>
      </c>
      <c r="U20" s="94">
        <v>0</v>
      </c>
      <c r="V20" s="94">
        <v>0</v>
      </c>
      <c r="W20" s="94">
        <v>0</v>
      </c>
      <c r="X20" s="94">
        <v>1</v>
      </c>
      <c r="Y20" s="94">
        <v>0</v>
      </c>
      <c r="Z20" s="94">
        <v>0</v>
      </c>
      <c r="AA20" s="94">
        <v>0</v>
      </c>
      <c r="AB20" s="94">
        <v>2</v>
      </c>
      <c r="AC20" s="96">
        <f t="shared" si="1"/>
        <v>6</v>
      </c>
      <c r="AD20" s="10">
        <f t="shared" si="0"/>
        <v>2</v>
      </c>
      <c r="AE20" s="8">
        <f t="shared" si="2"/>
        <v>4</v>
      </c>
    </row>
    <row r="21" spans="4:31" ht="15.95" customHeight="1">
      <c r="D21" s="140" t="s">
        <v>13</v>
      </c>
      <c r="E21" s="94">
        <v>1</v>
      </c>
      <c r="F21" s="94">
        <v>0</v>
      </c>
      <c r="G21" s="94">
        <v>0</v>
      </c>
      <c r="H21" s="94">
        <v>0</v>
      </c>
      <c r="I21" s="94">
        <v>0</v>
      </c>
      <c r="J21" s="94">
        <v>0</v>
      </c>
      <c r="K21" s="94">
        <v>0</v>
      </c>
      <c r="L21" s="94">
        <v>1</v>
      </c>
      <c r="M21" s="94">
        <v>0</v>
      </c>
      <c r="N21" s="94">
        <v>0</v>
      </c>
      <c r="O21" s="95">
        <v>0</v>
      </c>
      <c r="P21" s="95">
        <v>0</v>
      </c>
      <c r="Q21" s="94">
        <v>0</v>
      </c>
      <c r="R21" s="94">
        <v>0</v>
      </c>
      <c r="S21" s="94">
        <v>0</v>
      </c>
      <c r="T21" s="94">
        <v>1</v>
      </c>
      <c r="U21" s="94">
        <v>0</v>
      </c>
      <c r="V21" s="94">
        <v>0</v>
      </c>
      <c r="W21" s="94">
        <v>0</v>
      </c>
      <c r="X21" s="94">
        <v>0</v>
      </c>
      <c r="Y21" s="94">
        <v>0</v>
      </c>
      <c r="Z21" s="94">
        <v>0</v>
      </c>
      <c r="AA21" s="94">
        <v>0</v>
      </c>
      <c r="AB21" s="94">
        <v>0</v>
      </c>
      <c r="AC21" s="96">
        <f t="shared" si="1"/>
        <v>3</v>
      </c>
      <c r="AD21" s="10">
        <f t="shared" si="0"/>
        <v>1</v>
      </c>
      <c r="AE21" s="8">
        <f t="shared" si="2"/>
        <v>2</v>
      </c>
    </row>
    <row r="22" spans="4:31" ht="15.95" customHeight="1">
      <c r="D22" s="140" t="s">
        <v>14</v>
      </c>
      <c r="E22" s="94">
        <v>0</v>
      </c>
      <c r="F22" s="94">
        <v>0</v>
      </c>
      <c r="G22" s="94">
        <v>0</v>
      </c>
      <c r="H22" s="94">
        <v>0</v>
      </c>
      <c r="I22" s="94">
        <v>0</v>
      </c>
      <c r="J22" s="94">
        <v>0</v>
      </c>
      <c r="K22" s="94">
        <v>0</v>
      </c>
      <c r="L22" s="94">
        <v>1</v>
      </c>
      <c r="M22" s="94">
        <v>0</v>
      </c>
      <c r="N22" s="94">
        <v>0</v>
      </c>
      <c r="O22" s="95">
        <v>0</v>
      </c>
      <c r="P22" s="95">
        <v>0</v>
      </c>
      <c r="Q22" s="94">
        <v>0</v>
      </c>
      <c r="R22" s="94">
        <v>0</v>
      </c>
      <c r="S22" s="94">
        <v>0</v>
      </c>
      <c r="T22" s="94">
        <v>0</v>
      </c>
      <c r="U22" s="94">
        <v>0</v>
      </c>
      <c r="V22" s="94">
        <v>0</v>
      </c>
      <c r="W22" s="94">
        <v>0</v>
      </c>
      <c r="X22" s="94">
        <v>0</v>
      </c>
      <c r="Y22" s="94">
        <v>0</v>
      </c>
      <c r="Z22" s="94">
        <v>0</v>
      </c>
      <c r="AA22" s="94">
        <v>0</v>
      </c>
      <c r="AB22" s="94">
        <v>0</v>
      </c>
      <c r="AC22" s="96">
        <f t="shared" si="1"/>
        <v>1</v>
      </c>
      <c r="AD22" s="10">
        <f t="shared" si="0"/>
        <v>0</v>
      </c>
      <c r="AE22" s="8">
        <f t="shared" si="2"/>
        <v>1</v>
      </c>
    </row>
    <row r="23" spans="4:31" ht="15.95" customHeight="1">
      <c r="D23" s="140" t="s">
        <v>15</v>
      </c>
      <c r="E23" s="94">
        <v>0</v>
      </c>
      <c r="F23" s="94">
        <v>0</v>
      </c>
      <c r="G23" s="94">
        <v>0</v>
      </c>
      <c r="H23" s="94">
        <v>0</v>
      </c>
      <c r="I23" s="94">
        <v>0</v>
      </c>
      <c r="J23" s="94">
        <v>0</v>
      </c>
      <c r="K23" s="94">
        <v>0</v>
      </c>
      <c r="L23" s="94">
        <v>0</v>
      </c>
      <c r="M23" s="94">
        <v>2</v>
      </c>
      <c r="N23" s="94">
        <v>0</v>
      </c>
      <c r="O23" s="95">
        <v>1</v>
      </c>
      <c r="P23" s="95">
        <v>0</v>
      </c>
      <c r="Q23" s="94">
        <v>0</v>
      </c>
      <c r="R23" s="94">
        <v>0</v>
      </c>
      <c r="S23" s="94">
        <v>0</v>
      </c>
      <c r="T23" s="94">
        <v>0</v>
      </c>
      <c r="U23" s="94">
        <v>0</v>
      </c>
      <c r="V23" s="94">
        <v>0</v>
      </c>
      <c r="W23" s="94">
        <v>0</v>
      </c>
      <c r="X23" s="94">
        <v>0</v>
      </c>
      <c r="Y23" s="94">
        <v>0</v>
      </c>
      <c r="Z23" s="94">
        <v>0</v>
      </c>
      <c r="AA23" s="94">
        <v>1</v>
      </c>
      <c r="AB23" s="94">
        <v>0</v>
      </c>
      <c r="AC23" s="96">
        <f t="shared" si="1"/>
        <v>4</v>
      </c>
      <c r="AD23" s="10">
        <f t="shared" si="0"/>
        <v>3</v>
      </c>
      <c r="AE23" s="8">
        <f t="shared" si="2"/>
        <v>1</v>
      </c>
    </row>
    <row r="24" spans="4:31" ht="15.95" customHeight="1">
      <c r="D24" s="140" t="s">
        <v>16</v>
      </c>
      <c r="E24" s="94">
        <v>0</v>
      </c>
      <c r="F24" s="94">
        <v>0</v>
      </c>
      <c r="G24" s="94">
        <v>0</v>
      </c>
      <c r="H24" s="94">
        <v>0</v>
      </c>
      <c r="I24" s="94">
        <v>0</v>
      </c>
      <c r="J24" s="94">
        <v>0</v>
      </c>
      <c r="K24" s="94">
        <v>0</v>
      </c>
      <c r="L24" s="94">
        <v>0</v>
      </c>
      <c r="M24" s="94">
        <v>0</v>
      </c>
      <c r="N24" s="94">
        <v>0</v>
      </c>
      <c r="O24" s="95">
        <v>0</v>
      </c>
      <c r="P24" s="95">
        <v>0</v>
      </c>
      <c r="Q24" s="94">
        <v>0</v>
      </c>
      <c r="R24" s="94">
        <v>0</v>
      </c>
      <c r="S24" s="94">
        <v>0</v>
      </c>
      <c r="T24" s="94">
        <v>0</v>
      </c>
      <c r="U24" s="94">
        <v>0</v>
      </c>
      <c r="V24" s="94">
        <v>0</v>
      </c>
      <c r="W24" s="94">
        <v>0</v>
      </c>
      <c r="X24" s="94">
        <v>0</v>
      </c>
      <c r="Y24" s="94">
        <v>0</v>
      </c>
      <c r="Z24" s="94">
        <v>1</v>
      </c>
      <c r="AA24" s="94">
        <v>0</v>
      </c>
      <c r="AB24" s="94">
        <v>0</v>
      </c>
      <c r="AC24" s="96">
        <f t="shared" si="1"/>
        <v>1</v>
      </c>
      <c r="AD24" s="10">
        <f t="shared" si="0"/>
        <v>0</v>
      </c>
      <c r="AE24" s="8">
        <f t="shared" si="2"/>
        <v>1</v>
      </c>
    </row>
    <row r="25" spans="4:31" ht="15.95" customHeight="1">
      <c r="D25" s="140" t="s">
        <v>17</v>
      </c>
      <c r="E25" s="94">
        <v>0</v>
      </c>
      <c r="F25" s="94">
        <v>0</v>
      </c>
      <c r="G25" s="94">
        <v>0</v>
      </c>
      <c r="H25" s="94">
        <v>0</v>
      </c>
      <c r="I25" s="94">
        <v>0</v>
      </c>
      <c r="J25" s="94">
        <v>0</v>
      </c>
      <c r="K25" s="94">
        <v>0</v>
      </c>
      <c r="L25" s="94">
        <v>1</v>
      </c>
      <c r="M25" s="94">
        <v>0</v>
      </c>
      <c r="N25" s="94">
        <v>0</v>
      </c>
      <c r="O25" s="95">
        <v>1</v>
      </c>
      <c r="P25" s="95">
        <v>0</v>
      </c>
      <c r="Q25" s="94">
        <v>0</v>
      </c>
      <c r="R25" s="94">
        <v>0</v>
      </c>
      <c r="S25" s="94">
        <v>0</v>
      </c>
      <c r="T25" s="94">
        <v>0</v>
      </c>
      <c r="U25" s="94">
        <v>0</v>
      </c>
      <c r="V25" s="94">
        <v>0</v>
      </c>
      <c r="W25" s="94">
        <v>0</v>
      </c>
      <c r="X25" s="94">
        <v>0</v>
      </c>
      <c r="Y25" s="94">
        <v>0</v>
      </c>
      <c r="Z25" s="94">
        <v>0</v>
      </c>
      <c r="AA25" s="94">
        <v>0</v>
      </c>
      <c r="AB25" s="94">
        <v>0</v>
      </c>
      <c r="AC25" s="96">
        <f t="shared" si="1"/>
        <v>2</v>
      </c>
      <c r="AD25" s="10"/>
      <c r="AE25" s="8"/>
    </row>
    <row r="26" spans="4:31" s="5" customFormat="1" ht="15.95" customHeight="1">
      <c r="D26" s="140" t="s">
        <v>18</v>
      </c>
      <c r="E26" s="94">
        <v>2</v>
      </c>
      <c r="F26" s="94">
        <v>0</v>
      </c>
      <c r="G26" s="94">
        <v>0</v>
      </c>
      <c r="H26" s="94">
        <v>0</v>
      </c>
      <c r="I26" s="94">
        <v>0</v>
      </c>
      <c r="J26" s="94">
        <v>0</v>
      </c>
      <c r="K26" s="94">
        <v>0</v>
      </c>
      <c r="L26" s="94">
        <v>0</v>
      </c>
      <c r="M26" s="94">
        <v>0</v>
      </c>
      <c r="N26" s="94">
        <v>1</v>
      </c>
      <c r="O26" s="95">
        <v>1</v>
      </c>
      <c r="P26" s="95">
        <v>1</v>
      </c>
      <c r="Q26" s="94">
        <v>0</v>
      </c>
      <c r="R26" s="94">
        <v>2</v>
      </c>
      <c r="S26" s="94">
        <v>1</v>
      </c>
      <c r="T26" s="94">
        <v>1</v>
      </c>
      <c r="U26" s="94">
        <v>1</v>
      </c>
      <c r="V26" s="94">
        <v>0</v>
      </c>
      <c r="W26" s="94">
        <v>1</v>
      </c>
      <c r="X26" s="94">
        <v>0</v>
      </c>
      <c r="Y26" s="94">
        <v>0</v>
      </c>
      <c r="Z26" s="94">
        <v>0</v>
      </c>
      <c r="AA26" s="94">
        <v>1</v>
      </c>
      <c r="AB26" s="94">
        <v>1</v>
      </c>
      <c r="AC26" s="96">
        <f t="shared" si="1"/>
        <v>13</v>
      </c>
      <c r="AD26" s="10">
        <f t="shared" si="0"/>
        <v>6</v>
      </c>
      <c r="AE26" s="8">
        <f t="shared" si="2"/>
        <v>7</v>
      </c>
    </row>
    <row r="27" spans="4:31" ht="15.95" customHeight="1">
      <c r="D27" s="140" t="s">
        <v>19</v>
      </c>
      <c r="E27" s="94">
        <v>0</v>
      </c>
      <c r="F27" s="94">
        <v>0</v>
      </c>
      <c r="G27" s="94">
        <v>0</v>
      </c>
      <c r="H27" s="94">
        <v>0</v>
      </c>
      <c r="I27" s="94">
        <v>0</v>
      </c>
      <c r="J27" s="94">
        <v>0</v>
      </c>
      <c r="K27" s="94">
        <v>0</v>
      </c>
      <c r="L27" s="94">
        <v>0</v>
      </c>
      <c r="M27" s="94">
        <v>0</v>
      </c>
      <c r="N27" s="94">
        <v>1</v>
      </c>
      <c r="O27" s="95">
        <v>0</v>
      </c>
      <c r="P27" s="95">
        <v>0</v>
      </c>
      <c r="Q27" s="94">
        <v>0</v>
      </c>
      <c r="R27" s="94">
        <v>0</v>
      </c>
      <c r="S27" s="94">
        <v>0</v>
      </c>
      <c r="T27" s="94">
        <v>0</v>
      </c>
      <c r="U27" s="94">
        <v>0</v>
      </c>
      <c r="V27" s="94">
        <v>1</v>
      </c>
      <c r="W27" s="94">
        <v>0</v>
      </c>
      <c r="X27" s="94">
        <v>0</v>
      </c>
      <c r="Y27" s="94">
        <v>0</v>
      </c>
      <c r="Z27" s="94">
        <v>0</v>
      </c>
      <c r="AA27" s="94">
        <v>0</v>
      </c>
      <c r="AB27" s="94">
        <v>0</v>
      </c>
      <c r="AC27" s="96">
        <f t="shared" si="1"/>
        <v>2</v>
      </c>
      <c r="AD27" s="10">
        <f t="shared" si="0"/>
        <v>0</v>
      </c>
      <c r="AE27" s="8">
        <f t="shared" si="2"/>
        <v>2</v>
      </c>
    </row>
    <row r="28" spans="4:31" s="5" customFormat="1" ht="15.95" customHeight="1">
      <c r="D28" s="140" t="s">
        <v>20</v>
      </c>
      <c r="E28" s="94">
        <v>0</v>
      </c>
      <c r="F28" s="94">
        <v>0</v>
      </c>
      <c r="G28" s="94">
        <v>1</v>
      </c>
      <c r="H28" s="94">
        <v>0</v>
      </c>
      <c r="I28" s="94">
        <v>0</v>
      </c>
      <c r="J28" s="94">
        <v>0</v>
      </c>
      <c r="K28" s="94">
        <v>0</v>
      </c>
      <c r="L28" s="94">
        <v>0</v>
      </c>
      <c r="M28" s="94">
        <v>1</v>
      </c>
      <c r="N28" s="94">
        <v>0</v>
      </c>
      <c r="O28" s="95">
        <v>1</v>
      </c>
      <c r="P28" s="95">
        <v>0</v>
      </c>
      <c r="Q28" s="94">
        <v>0</v>
      </c>
      <c r="R28" s="94">
        <v>0</v>
      </c>
      <c r="S28" s="94">
        <v>1</v>
      </c>
      <c r="T28" s="94">
        <v>0</v>
      </c>
      <c r="U28" s="94">
        <v>0</v>
      </c>
      <c r="V28" s="94">
        <v>0</v>
      </c>
      <c r="W28" s="94">
        <v>0</v>
      </c>
      <c r="X28" s="94">
        <v>0</v>
      </c>
      <c r="Y28" s="94">
        <v>0</v>
      </c>
      <c r="Z28" s="94">
        <v>0</v>
      </c>
      <c r="AA28" s="94">
        <v>0</v>
      </c>
      <c r="AB28" s="94">
        <v>1</v>
      </c>
      <c r="AC28" s="96">
        <f t="shared" si="1"/>
        <v>5</v>
      </c>
      <c r="AD28" s="10">
        <f t="shared" si="0"/>
        <v>4</v>
      </c>
      <c r="AE28" s="8">
        <f t="shared" si="2"/>
        <v>1</v>
      </c>
    </row>
    <row r="29" spans="4:31" ht="15.95" customHeight="1">
      <c r="D29" s="140" t="s">
        <v>21</v>
      </c>
      <c r="E29" s="94">
        <v>0</v>
      </c>
      <c r="F29" s="94">
        <v>0</v>
      </c>
      <c r="G29" s="94">
        <v>0</v>
      </c>
      <c r="H29" s="94">
        <v>0</v>
      </c>
      <c r="I29" s="94">
        <v>0</v>
      </c>
      <c r="J29" s="94">
        <v>0</v>
      </c>
      <c r="K29" s="94">
        <v>0</v>
      </c>
      <c r="L29" s="94">
        <v>0</v>
      </c>
      <c r="M29" s="94">
        <v>0</v>
      </c>
      <c r="N29" s="94">
        <v>0</v>
      </c>
      <c r="O29" s="95">
        <v>0</v>
      </c>
      <c r="P29" s="95">
        <v>0</v>
      </c>
      <c r="Q29" s="94">
        <v>0</v>
      </c>
      <c r="R29" s="94">
        <v>0</v>
      </c>
      <c r="S29" s="94">
        <v>0</v>
      </c>
      <c r="T29" s="94">
        <v>0</v>
      </c>
      <c r="U29" s="94">
        <v>0</v>
      </c>
      <c r="V29" s="94">
        <v>0</v>
      </c>
      <c r="W29" s="94">
        <v>0</v>
      </c>
      <c r="X29" s="94">
        <v>0</v>
      </c>
      <c r="Y29" s="94">
        <v>0</v>
      </c>
      <c r="Z29" s="94">
        <v>0</v>
      </c>
      <c r="AA29" s="94">
        <v>0</v>
      </c>
      <c r="AB29" s="94">
        <v>1</v>
      </c>
      <c r="AC29" s="96">
        <f t="shared" si="1"/>
        <v>1</v>
      </c>
      <c r="AD29" s="10">
        <f t="shared" si="0"/>
        <v>0</v>
      </c>
      <c r="AE29" s="8">
        <f t="shared" si="2"/>
        <v>1</v>
      </c>
    </row>
    <row r="30" spans="4:31" ht="15.95" customHeight="1">
      <c r="D30" s="140" t="s">
        <v>22</v>
      </c>
      <c r="E30" s="94">
        <v>0</v>
      </c>
      <c r="F30" s="94">
        <v>0</v>
      </c>
      <c r="G30" s="94">
        <v>0</v>
      </c>
      <c r="H30" s="94">
        <v>0</v>
      </c>
      <c r="I30" s="94">
        <v>0</v>
      </c>
      <c r="J30" s="94">
        <v>0</v>
      </c>
      <c r="K30" s="94">
        <v>0</v>
      </c>
      <c r="L30" s="94">
        <v>0</v>
      </c>
      <c r="M30" s="94">
        <v>0</v>
      </c>
      <c r="N30" s="94">
        <v>0</v>
      </c>
      <c r="O30" s="95">
        <v>0</v>
      </c>
      <c r="P30" s="95">
        <v>0</v>
      </c>
      <c r="Q30" s="94">
        <v>1</v>
      </c>
      <c r="R30" s="94">
        <v>0</v>
      </c>
      <c r="S30" s="94">
        <v>0</v>
      </c>
      <c r="T30" s="94">
        <v>0</v>
      </c>
      <c r="U30" s="94">
        <v>0</v>
      </c>
      <c r="V30" s="94">
        <v>0</v>
      </c>
      <c r="W30" s="94">
        <v>0</v>
      </c>
      <c r="X30" s="94">
        <v>0</v>
      </c>
      <c r="Y30" s="94">
        <v>0</v>
      </c>
      <c r="Z30" s="94">
        <v>0</v>
      </c>
      <c r="AA30" s="94">
        <v>0</v>
      </c>
      <c r="AB30" s="94">
        <v>0</v>
      </c>
      <c r="AC30" s="96">
        <f t="shared" si="1"/>
        <v>1</v>
      </c>
      <c r="AD30" s="10">
        <f t="shared" si="0"/>
        <v>1</v>
      </c>
      <c r="AE30" s="8">
        <f t="shared" si="2"/>
        <v>0</v>
      </c>
    </row>
    <row r="31" spans="4:31" s="5" customFormat="1" ht="15.95" customHeight="1">
      <c r="D31" s="140" t="s">
        <v>23</v>
      </c>
      <c r="E31" s="94">
        <v>0</v>
      </c>
      <c r="F31" s="94">
        <v>0</v>
      </c>
      <c r="G31" s="94">
        <v>0</v>
      </c>
      <c r="H31" s="94">
        <v>0</v>
      </c>
      <c r="I31" s="94">
        <v>0</v>
      </c>
      <c r="J31" s="94">
        <v>0</v>
      </c>
      <c r="K31" s="94">
        <v>0</v>
      </c>
      <c r="L31" s="94">
        <v>0</v>
      </c>
      <c r="M31" s="94">
        <v>0</v>
      </c>
      <c r="N31" s="94">
        <v>0</v>
      </c>
      <c r="O31" s="95">
        <v>0</v>
      </c>
      <c r="P31" s="95">
        <v>0</v>
      </c>
      <c r="Q31" s="94">
        <v>0</v>
      </c>
      <c r="R31" s="94">
        <v>1</v>
      </c>
      <c r="S31" s="94">
        <v>0</v>
      </c>
      <c r="T31" s="94">
        <v>0</v>
      </c>
      <c r="U31" s="94">
        <v>0</v>
      </c>
      <c r="V31" s="94">
        <v>0</v>
      </c>
      <c r="W31" s="94">
        <v>0</v>
      </c>
      <c r="X31" s="94">
        <v>0</v>
      </c>
      <c r="Y31" s="94">
        <v>0</v>
      </c>
      <c r="Z31" s="94">
        <v>0</v>
      </c>
      <c r="AA31" s="94">
        <v>0</v>
      </c>
      <c r="AB31" s="94">
        <v>0</v>
      </c>
      <c r="AC31" s="96">
        <f t="shared" si="1"/>
        <v>1</v>
      </c>
      <c r="AD31" s="10">
        <f t="shared" si="0"/>
        <v>0</v>
      </c>
      <c r="AE31" s="8">
        <f t="shared" si="2"/>
        <v>1</v>
      </c>
    </row>
    <row r="32" spans="4:31" ht="15.95" customHeight="1">
      <c r="D32" s="140" t="s">
        <v>24</v>
      </c>
      <c r="E32" s="94">
        <v>0</v>
      </c>
      <c r="F32" s="94">
        <v>0</v>
      </c>
      <c r="G32" s="94">
        <v>0</v>
      </c>
      <c r="H32" s="94">
        <v>0</v>
      </c>
      <c r="I32" s="94">
        <v>0</v>
      </c>
      <c r="J32" s="94">
        <v>0</v>
      </c>
      <c r="K32" s="94">
        <v>0</v>
      </c>
      <c r="L32" s="94">
        <v>0</v>
      </c>
      <c r="M32" s="94">
        <v>0</v>
      </c>
      <c r="N32" s="94">
        <v>0</v>
      </c>
      <c r="O32" s="95">
        <v>0</v>
      </c>
      <c r="P32" s="95">
        <v>0</v>
      </c>
      <c r="Q32" s="94">
        <v>0</v>
      </c>
      <c r="R32" s="94">
        <v>0</v>
      </c>
      <c r="S32" s="94">
        <v>0</v>
      </c>
      <c r="T32" s="94">
        <v>0</v>
      </c>
      <c r="U32" s="94">
        <v>0</v>
      </c>
      <c r="V32" s="94">
        <v>1</v>
      </c>
      <c r="W32" s="94">
        <v>0</v>
      </c>
      <c r="X32" s="94">
        <v>0</v>
      </c>
      <c r="Y32" s="94">
        <v>0</v>
      </c>
      <c r="Z32" s="94">
        <v>0</v>
      </c>
      <c r="AA32" s="94">
        <v>0</v>
      </c>
      <c r="AB32" s="94">
        <v>1</v>
      </c>
      <c r="AC32" s="96">
        <f t="shared" si="1"/>
        <v>2</v>
      </c>
      <c r="AD32" s="10">
        <f t="shared" si="0"/>
        <v>0</v>
      </c>
      <c r="AE32" s="8">
        <f t="shared" si="2"/>
        <v>2</v>
      </c>
    </row>
    <row r="33" spans="4:31" ht="15.95" customHeight="1">
      <c r="D33" s="140" t="s">
        <v>25</v>
      </c>
      <c r="E33" s="94">
        <v>0</v>
      </c>
      <c r="F33" s="94">
        <v>0</v>
      </c>
      <c r="G33" s="94">
        <v>0</v>
      </c>
      <c r="H33" s="94">
        <v>1</v>
      </c>
      <c r="I33" s="94">
        <v>0</v>
      </c>
      <c r="J33" s="94">
        <v>0</v>
      </c>
      <c r="K33" s="94">
        <v>0</v>
      </c>
      <c r="L33" s="94">
        <v>0</v>
      </c>
      <c r="M33" s="94">
        <v>0</v>
      </c>
      <c r="N33" s="94">
        <v>0</v>
      </c>
      <c r="O33" s="95">
        <v>0</v>
      </c>
      <c r="P33" s="95">
        <v>0</v>
      </c>
      <c r="Q33" s="94">
        <v>0</v>
      </c>
      <c r="R33" s="94">
        <v>0</v>
      </c>
      <c r="S33" s="94">
        <v>0</v>
      </c>
      <c r="T33" s="94">
        <v>0</v>
      </c>
      <c r="U33" s="94">
        <v>0</v>
      </c>
      <c r="V33" s="94">
        <v>0</v>
      </c>
      <c r="W33" s="94">
        <v>0</v>
      </c>
      <c r="X33" s="94">
        <v>0</v>
      </c>
      <c r="Y33" s="94">
        <v>0</v>
      </c>
      <c r="Z33" s="94">
        <v>0</v>
      </c>
      <c r="AA33" s="94">
        <v>0</v>
      </c>
      <c r="AB33" s="94">
        <v>0</v>
      </c>
      <c r="AC33" s="96">
        <f t="shared" si="1"/>
        <v>1</v>
      </c>
      <c r="AD33" s="10">
        <f t="shared" si="0"/>
        <v>0</v>
      </c>
      <c r="AE33" s="8">
        <f t="shared" si="2"/>
        <v>1</v>
      </c>
    </row>
    <row r="34" spans="4:31" s="5" customFormat="1" ht="15.95" customHeight="1">
      <c r="D34" s="140" t="s">
        <v>26</v>
      </c>
      <c r="E34" s="94">
        <v>0</v>
      </c>
      <c r="F34" s="94">
        <v>0</v>
      </c>
      <c r="G34" s="94">
        <v>0</v>
      </c>
      <c r="H34" s="94">
        <v>0</v>
      </c>
      <c r="I34" s="94">
        <v>1</v>
      </c>
      <c r="J34" s="94">
        <v>0</v>
      </c>
      <c r="K34" s="94">
        <v>0</v>
      </c>
      <c r="L34" s="94">
        <v>0</v>
      </c>
      <c r="M34" s="94">
        <v>0</v>
      </c>
      <c r="N34" s="94">
        <v>0</v>
      </c>
      <c r="O34" s="95">
        <v>1</v>
      </c>
      <c r="P34" s="95">
        <v>1</v>
      </c>
      <c r="Q34" s="94">
        <v>1</v>
      </c>
      <c r="R34" s="94">
        <v>0</v>
      </c>
      <c r="S34" s="94">
        <v>1</v>
      </c>
      <c r="T34" s="94">
        <v>1</v>
      </c>
      <c r="U34" s="94">
        <v>0</v>
      </c>
      <c r="V34" s="94">
        <v>1</v>
      </c>
      <c r="W34" s="94">
        <v>0</v>
      </c>
      <c r="X34" s="94">
        <v>0</v>
      </c>
      <c r="Y34" s="94">
        <v>0</v>
      </c>
      <c r="Z34" s="94">
        <v>0</v>
      </c>
      <c r="AA34" s="94">
        <v>0</v>
      </c>
      <c r="AB34" s="94">
        <v>1</v>
      </c>
      <c r="AC34" s="96">
        <f t="shared" si="1"/>
        <v>8</v>
      </c>
      <c r="AD34" s="10">
        <f t="shared" si="0"/>
        <v>4</v>
      </c>
      <c r="AE34" s="8">
        <f t="shared" si="2"/>
        <v>4</v>
      </c>
    </row>
    <row r="35" spans="4:31" ht="15.95" customHeight="1">
      <c r="D35" s="140" t="s">
        <v>27</v>
      </c>
      <c r="E35" s="94">
        <v>0</v>
      </c>
      <c r="F35" s="94">
        <v>0</v>
      </c>
      <c r="G35" s="94">
        <v>0</v>
      </c>
      <c r="H35" s="94">
        <v>0</v>
      </c>
      <c r="I35" s="94">
        <v>0</v>
      </c>
      <c r="J35" s="94">
        <v>0</v>
      </c>
      <c r="K35" s="94">
        <v>1</v>
      </c>
      <c r="L35" s="94">
        <v>0</v>
      </c>
      <c r="M35" s="94">
        <v>0</v>
      </c>
      <c r="N35" s="94">
        <v>0</v>
      </c>
      <c r="O35" s="95">
        <v>0</v>
      </c>
      <c r="P35" s="95">
        <v>0</v>
      </c>
      <c r="Q35" s="94">
        <v>2</v>
      </c>
      <c r="R35" s="94">
        <v>0</v>
      </c>
      <c r="S35" s="94">
        <v>0</v>
      </c>
      <c r="T35" s="94">
        <v>0</v>
      </c>
      <c r="U35" s="94">
        <v>2</v>
      </c>
      <c r="V35" s="94">
        <v>0</v>
      </c>
      <c r="W35" s="94">
        <v>1</v>
      </c>
      <c r="X35" s="94">
        <v>0</v>
      </c>
      <c r="Y35" s="94">
        <v>0</v>
      </c>
      <c r="Z35" s="94">
        <v>0</v>
      </c>
      <c r="AA35" s="94">
        <v>0</v>
      </c>
      <c r="AB35" s="94">
        <v>1</v>
      </c>
      <c r="AC35" s="96">
        <f t="shared" si="1"/>
        <v>7</v>
      </c>
      <c r="AD35" s="10">
        <f t="shared" si="0"/>
        <v>6</v>
      </c>
      <c r="AE35" s="8">
        <f t="shared" si="2"/>
        <v>1</v>
      </c>
    </row>
    <row r="36" spans="4:31" ht="15.95" customHeight="1">
      <c r="D36" s="140" t="s">
        <v>28</v>
      </c>
      <c r="E36" s="94">
        <v>0</v>
      </c>
      <c r="F36" s="94">
        <v>0</v>
      </c>
      <c r="G36" s="94">
        <v>0</v>
      </c>
      <c r="H36" s="94">
        <v>0</v>
      </c>
      <c r="I36" s="94">
        <v>0</v>
      </c>
      <c r="J36" s="94">
        <v>0</v>
      </c>
      <c r="K36" s="94">
        <v>0</v>
      </c>
      <c r="L36" s="94">
        <v>0</v>
      </c>
      <c r="M36" s="94">
        <v>0</v>
      </c>
      <c r="N36" s="94">
        <v>0</v>
      </c>
      <c r="O36" s="95">
        <v>0</v>
      </c>
      <c r="P36" s="95">
        <v>1</v>
      </c>
      <c r="Q36" s="94">
        <v>0</v>
      </c>
      <c r="R36" s="94">
        <v>0</v>
      </c>
      <c r="S36" s="94">
        <v>0</v>
      </c>
      <c r="T36" s="94">
        <v>0</v>
      </c>
      <c r="U36" s="94">
        <v>1</v>
      </c>
      <c r="V36" s="94">
        <v>0</v>
      </c>
      <c r="W36" s="94">
        <v>0</v>
      </c>
      <c r="X36" s="94">
        <v>0</v>
      </c>
      <c r="Y36" s="94">
        <v>0</v>
      </c>
      <c r="Z36" s="94">
        <v>0</v>
      </c>
      <c r="AA36" s="94">
        <v>0</v>
      </c>
      <c r="AB36" s="94">
        <v>0</v>
      </c>
      <c r="AC36" s="96">
        <f t="shared" si="1"/>
        <v>2</v>
      </c>
      <c r="AD36" s="10">
        <f t="shared" si="0"/>
        <v>1</v>
      </c>
      <c r="AE36" s="8">
        <f t="shared" si="2"/>
        <v>1</v>
      </c>
    </row>
    <row r="37" spans="4:31" ht="15.95" customHeight="1">
      <c r="D37" s="140" t="s">
        <v>29</v>
      </c>
      <c r="E37" s="94">
        <v>0</v>
      </c>
      <c r="F37" s="94">
        <v>1</v>
      </c>
      <c r="G37" s="94">
        <v>0</v>
      </c>
      <c r="H37" s="94">
        <v>0</v>
      </c>
      <c r="I37" s="94">
        <v>1</v>
      </c>
      <c r="J37" s="94">
        <v>0</v>
      </c>
      <c r="K37" s="94">
        <v>1</v>
      </c>
      <c r="L37" s="94">
        <v>0</v>
      </c>
      <c r="M37" s="94">
        <v>0</v>
      </c>
      <c r="N37" s="94">
        <v>1</v>
      </c>
      <c r="O37" s="95">
        <v>0</v>
      </c>
      <c r="P37" s="95">
        <v>0</v>
      </c>
      <c r="Q37" s="94">
        <v>0</v>
      </c>
      <c r="R37" s="94">
        <v>0</v>
      </c>
      <c r="S37" s="94">
        <v>0</v>
      </c>
      <c r="T37" s="94">
        <v>0</v>
      </c>
      <c r="U37" s="94">
        <v>1</v>
      </c>
      <c r="V37" s="94">
        <v>0</v>
      </c>
      <c r="W37" s="94">
        <v>0</v>
      </c>
      <c r="X37" s="94">
        <v>0</v>
      </c>
      <c r="Y37" s="94">
        <v>0</v>
      </c>
      <c r="Z37" s="94">
        <v>0</v>
      </c>
      <c r="AA37" s="94">
        <v>0</v>
      </c>
      <c r="AB37" s="94">
        <v>1</v>
      </c>
      <c r="AC37" s="96">
        <f t="shared" si="1"/>
        <v>6</v>
      </c>
      <c r="AD37" s="10">
        <f t="shared" si="0"/>
        <v>3</v>
      </c>
      <c r="AE37" s="8">
        <f t="shared" si="2"/>
        <v>3</v>
      </c>
    </row>
    <row r="38" spans="4:31" ht="15.95" customHeight="1">
      <c r="D38" s="140" t="s">
        <v>30</v>
      </c>
      <c r="E38" s="94">
        <v>0</v>
      </c>
      <c r="F38" s="94">
        <v>0</v>
      </c>
      <c r="G38" s="94">
        <v>0</v>
      </c>
      <c r="H38" s="94">
        <v>0</v>
      </c>
      <c r="I38" s="94">
        <v>0</v>
      </c>
      <c r="J38" s="94">
        <v>0</v>
      </c>
      <c r="K38" s="94">
        <v>0</v>
      </c>
      <c r="L38" s="94">
        <v>0</v>
      </c>
      <c r="M38" s="94">
        <v>0</v>
      </c>
      <c r="N38" s="94">
        <v>0</v>
      </c>
      <c r="O38" s="95">
        <v>1</v>
      </c>
      <c r="P38" s="95">
        <v>0</v>
      </c>
      <c r="Q38" s="94">
        <v>0</v>
      </c>
      <c r="R38" s="94">
        <v>1</v>
      </c>
      <c r="S38" s="94">
        <v>2</v>
      </c>
      <c r="T38" s="94">
        <v>0</v>
      </c>
      <c r="U38" s="94">
        <v>0</v>
      </c>
      <c r="V38" s="94">
        <v>0</v>
      </c>
      <c r="W38" s="94">
        <v>0</v>
      </c>
      <c r="X38" s="94">
        <v>0</v>
      </c>
      <c r="Y38" s="94">
        <v>0</v>
      </c>
      <c r="Z38" s="94">
        <v>1</v>
      </c>
      <c r="AA38" s="94">
        <v>0</v>
      </c>
      <c r="AB38" s="94">
        <v>0</v>
      </c>
      <c r="AC38" s="96">
        <f t="shared" si="1"/>
        <v>5</v>
      </c>
      <c r="AD38" s="10">
        <f t="shared" si="0"/>
        <v>3</v>
      </c>
      <c r="AE38" s="8">
        <f t="shared" si="2"/>
        <v>2</v>
      </c>
    </row>
    <row r="39" spans="4:31" ht="15.95" customHeight="1">
      <c r="D39" s="140" t="s">
        <v>31</v>
      </c>
      <c r="E39" s="94">
        <v>0</v>
      </c>
      <c r="F39" s="94">
        <v>0</v>
      </c>
      <c r="G39" s="94">
        <v>0</v>
      </c>
      <c r="H39" s="94">
        <v>0</v>
      </c>
      <c r="I39" s="94">
        <v>0</v>
      </c>
      <c r="J39" s="94">
        <v>0</v>
      </c>
      <c r="K39" s="94">
        <v>0</v>
      </c>
      <c r="L39" s="94">
        <v>0</v>
      </c>
      <c r="M39" s="94">
        <v>0</v>
      </c>
      <c r="N39" s="94">
        <v>0</v>
      </c>
      <c r="O39" s="95">
        <v>0</v>
      </c>
      <c r="P39" s="95">
        <v>2</v>
      </c>
      <c r="Q39" s="94">
        <v>0</v>
      </c>
      <c r="R39" s="94">
        <v>0</v>
      </c>
      <c r="S39" s="94">
        <v>0</v>
      </c>
      <c r="T39" s="94">
        <v>0</v>
      </c>
      <c r="U39" s="94">
        <v>0</v>
      </c>
      <c r="V39" s="94">
        <v>0</v>
      </c>
      <c r="W39" s="94">
        <v>0</v>
      </c>
      <c r="X39" s="94">
        <v>0</v>
      </c>
      <c r="Y39" s="94">
        <v>0</v>
      </c>
      <c r="Z39" s="94">
        <v>0</v>
      </c>
      <c r="AA39" s="94">
        <v>0</v>
      </c>
      <c r="AB39" s="94">
        <v>0</v>
      </c>
      <c r="AC39" s="96">
        <f t="shared" si="1"/>
        <v>2</v>
      </c>
      <c r="AD39" s="10">
        <f t="shared" si="0"/>
        <v>0</v>
      </c>
      <c r="AE39" s="8">
        <f t="shared" si="2"/>
        <v>2</v>
      </c>
    </row>
    <row r="40" spans="4:31" ht="15.95" customHeight="1">
      <c r="D40" s="140" t="s">
        <v>32</v>
      </c>
      <c r="E40" s="94">
        <v>0</v>
      </c>
      <c r="F40" s="94">
        <v>0</v>
      </c>
      <c r="G40" s="94">
        <v>1</v>
      </c>
      <c r="H40" s="94">
        <v>0</v>
      </c>
      <c r="I40" s="94">
        <v>0</v>
      </c>
      <c r="J40" s="94">
        <v>0</v>
      </c>
      <c r="K40" s="94">
        <v>0</v>
      </c>
      <c r="L40" s="94">
        <v>0</v>
      </c>
      <c r="M40" s="94">
        <v>0</v>
      </c>
      <c r="N40" s="94">
        <v>0</v>
      </c>
      <c r="O40" s="95">
        <v>0</v>
      </c>
      <c r="P40" s="95">
        <v>0</v>
      </c>
      <c r="Q40" s="94">
        <v>0</v>
      </c>
      <c r="R40" s="94">
        <v>0</v>
      </c>
      <c r="S40" s="94">
        <v>0</v>
      </c>
      <c r="T40" s="94">
        <v>0</v>
      </c>
      <c r="U40" s="94">
        <v>0</v>
      </c>
      <c r="V40" s="94">
        <v>0</v>
      </c>
      <c r="W40" s="94">
        <v>0</v>
      </c>
      <c r="X40" s="94">
        <v>0</v>
      </c>
      <c r="Y40" s="94">
        <v>0</v>
      </c>
      <c r="Z40" s="94">
        <v>0</v>
      </c>
      <c r="AA40" s="94">
        <v>0</v>
      </c>
      <c r="AB40" s="94">
        <v>0</v>
      </c>
      <c r="AC40" s="96">
        <f t="shared" si="1"/>
        <v>1</v>
      </c>
      <c r="AD40" s="10">
        <f t="shared" si="0"/>
        <v>1</v>
      </c>
      <c r="AE40" s="8">
        <f t="shared" si="2"/>
        <v>0</v>
      </c>
    </row>
    <row r="41" spans="4:31" ht="15.95" customHeight="1">
      <c r="D41" s="140" t="s">
        <v>33</v>
      </c>
      <c r="E41" s="94">
        <v>1</v>
      </c>
      <c r="F41" s="94">
        <v>1</v>
      </c>
      <c r="G41" s="94">
        <v>0</v>
      </c>
      <c r="H41" s="94">
        <v>0</v>
      </c>
      <c r="I41" s="94">
        <v>0</v>
      </c>
      <c r="J41" s="94">
        <v>0</v>
      </c>
      <c r="K41" s="94">
        <v>0</v>
      </c>
      <c r="L41" s="94">
        <v>0</v>
      </c>
      <c r="M41" s="94">
        <v>0</v>
      </c>
      <c r="N41" s="94">
        <v>0</v>
      </c>
      <c r="O41" s="95">
        <v>1</v>
      </c>
      <c r="P41" s="95">
        <v>0</v>
      </c>
      <c r="Q41" s="94">
        <v>1</v>
      </c>
      <c r="R41" s="94">
        <v>0</v>
      </c>
      <c r="S41" s="94">
        <v>0</v>
      </c>
      <c r="T41" s="94">
        <v>0</v>
      </c>
      <c r="U41" s="94">
        <v>0</v>
      </c>
      <c r="V41" s="94">
        <v>0</v>
      </c>
      <c r="W41" s="94">
        <v>0</v>
      </c>
      <c r="X41" s="94">
        <v>1</v>
      </c>
      <c r="Y41" s="94">
        <v>0</v>
      </c>
      <c r="Z41" s="94">
        <v>0</v>
      </c>
      <c r="AA41" s="94">
        <v>0</v>
      </c>
      <c r="AB41" s="94">
        <v>1</v>
      </c>
      <c r="AC41" s="96">
        <f t="shared" si="1"/>
        <v>6</v>
      </c>
      <c r="AD41" s="10">
        <f t="shared" si="0"/>
        <v>3</v>
      </c>
      <c r="AE41" s="8">
        <f t="shared" si="2"/>
        <v>3</v>
      </c>
    </row>
    <row r="42" spans="4:31" s="5" customFormat="1" ht="15.95" customHeight="1">
      <c r="D42" s="140" t="s">
        <v>34</v>
      </c>
      <c r="E42" s="94">
        <v>1</v>
      </c>
      <c r="F42" s="94">
        <v>0</v>
      </c>
      <c r="G42" s="94">
        <v>0</v>
      </c>
      <c r="H42" s="94">
        <v>0</v>
      </c>
      <c r="I42" s="94">
        <v>0</v>
      </c>
      <c r="J42" s="94">
        <v>0</v>
      </c>
      <c r="K42" s="94">
        <v>0</v>
      </c>
      <c r="L42" s="94">
        <v>0</v>
      </c>
      <c r="M42" s="94">
        <v>0</v>
      </c>
      <c r="N42" s="94">
        <v>1</v>
      </c>
      <c r="O42" s="95">
        <v>0</v>
      </c>
      <c r="P42" s="95">
        <v>0</v>
      </c>
      <c r="Q42" s="94">
        <v>1</v>
      </c>
      <c r="R42" s="94">
        <v>0</v>
      </c>
      <c r="S42" s="94">
        <v>0</v>
      </c>
      <c r="T42" s="94">
        <v>0</v>
      </c>
      <c r="U42" s="94">
        <v>1</v>
      </c>
      <c r="V42" s="94">
        <v>0</v>
      </c>
      <c r="W42" s="94">
        <v>0</v>
      </c>
      <c r="X42" s="94">
        <v>0</v>
      </c>
      <c r="Y42" s="94">
        <v>0</v>
      </c>
      <c r="Z42" s="94">
        <v>0</v>
      </c>
      <c r="AA42" s="94">
        <v>0</v>
      </c>
      <c r="AB42" s="94">
        <v>0</v>
      </c>
      <c r="AC42" s="96">
        <f t="shared" si="1"/>
        <v>4</v>
      </c>
      <c r="AD42" s="10">
        <f t="shared" si="0"/>
        <v>3</v>
      </c>
      <c r="AE42" s="8">
        <f t="shared" si="2"/>
        <v>1</v>
      </c>
    </row>
    <row r="43" spans="4:31" ht="15.95" customHeight="1">
      <c r="D43" s="140" t="s">
        <v>35</v>
      </c>
      <c r="E43" s="94">
        <v>1</v>
      </c>
      <c r="F43" s="94">
        <v>1</v>
      </c>
      <c r="G43" s="94">
        <v>0</v>
      </c>
      <c r="H43" s="94">
        <v>0</v>
      </c>
      <c r="I43" s="94">
        <v>0</v>
      </c>
      <c r="J43" s="94">
        <v>0</v>
      </c>
      <c r="K43" s="94">
        <v>0</v>
      </c>
      <c r="L43" s="94">
        <v>0</v>
      </c>
      <c r="M43" s="94">
        <v>0</v>
      </c>
      <c r="N43" s="94">
        <v>1</v>
      </c>
      <c r="O43" s="95">
        <v>2</v>
      </c>
      <c r="P43" s="95">
        <v>0</v>
      </c>
      <c r="Q43" s="94">
        <v>1</v>
      </c>
      <c r="R43" s="94">
        <v>2</v>
      </c>
      <c r="S43" s="94">
        <v>0</v>
      </c>
      <c r="T43" s="94">
        <v>0</v>
      </c>
      <c r="U43" s="94">
        <v>0</v>
      </c>
      <c r="V43" s="94">
        <v>0</v>
      </c>
      <c r="W43" s="94">
        <v>2</v>
      </c>
      <c r="X43" s="94">
        <v>2</v>
      </c>
      <c r="Y43" s="94">
        <v>0</v>
      </c>
      <c r="Z43" s="94">
        <v>1</v>
      </c>
      <c r="AA43" s="94">
        <v>0</v>
      </c>
      <c r="AB43" s="94">
        <v>1</v>
      </c>
      <c r="AC43" s="96">
        <f t="shared" si="1"/>
        <v>14</v>
      </c>
      <c r="AD43" s="10">
        <f t="shared" si="0"/>
        <v>6</v>
      </c>
      <c r="AE43" s="8">
        <f t="shared" si="2"/>
        <v>8</v>
      </c>
    </row>
    <row r="44" spans="4:31" ht="15.95" customHeight="1">
      <c r="D44" s="140" t="s">
        <v>36</v>
      </c>
      <c r="E44" s="94">
        <v>0</v>
      </c>
      <c r="F44" s="94">
        <v>0</v>
      </c>
      <c r="G44" s="94">
        <v>0</v>
      </c>
      <c r="H44" s="94">
        <v>0</v>
      </c>
      <c r="I44" s="94">
        <v>0</v>
      </c>
      <c r="J44" s="94">
        <v>0</v>
      </c>
      <c r="K44" s="94">
        <v>0</v>
      </c>
      <c r="L44" s="94">
        <v>0</v>
      </c>
      <c r="M44" s="94">
        <v>0</v>
      </c>
      <c r="N44" s="94">
        <v>0</v>
      </c>
      <c r="O44" s="95">
        <v>0</v>
      </c>
      <c r="P44" s="95">
        <v>0</v>
      </c>
      <c r="Q44" s="94">
        <v>0</v>
      </c>
      <c r="R44" s="94">
        <v>0</v>
      </c>
      <c r="S44" s="94">
        <v>0</v>
      </c>
      <c r="T44" s="94">
        <v>0</v>
      </c>
      <c r="U44" s="94">
        <v>0</v>
      </c>
      <c r="V44" s="94">
        <v>1</v>
      </c>
      <c r="W44" s="94">
        <v>0</v>
      </c>
      <c r="X44" s="94">
        <v>0</v>
      </c>
      <c r="Y44" s="94">
        <v>1</v>
      </c>
      <c r="Z44" s="94">
        <v>0</v>
      </c>
      <c r="AA44" s="94">
        <v>0</v>
      </c>
      <c r="AB44" s="94">
        <v>0</v>
      </c>
      <c r="AC44" s="96">
        <f t="shared" si="1"/>
        <v>2</v>
      </c>
      <c r="AD44" s="10">
        <f t="shared" si="0"/>
        <v>1</v>
      </c>
      <c r="AE44" s="8">
        <f t="shared" si="2"/>
        <v>1</v>
      </c>
    </row>
    <row r="45" spans="4:31" ht="15.95" customHeight="1">
      <c r="D45" s="140" t="s">
        <v>37</v>
      </c>
      <c r="E45" s="94">
        <v>0</v>
      </c>
      <c r="F45" s="94">
        <v>0</v>
      </c>
      <c r="G45" s="94">
        <v>0</v>
      </c>
      <c r="H45" s="94">
        <v>0</v>
      </c>
      <c r="I45" s="94">
        <v>0</v>
      </c>
      <c r="J45" s="94">
        <v>0</v>
      </c>
      <c r="K45" s="94">
        <v>0</v>
      </c>
      <c r="L45" s="94">
        <v>0</v>
      </c>
      <c r="M45" s="94">
        <v>0</v>
      </c>
      <c r="N45" s="94">
        <v>0</v>
      </c>
      <c r="O45" s="95">
        <v>0</v>
      </c>
      <c r="P45" s="95">
        <v>0</v>
      </c>
      <c r="Q45" s="94">
        <v>1</v>
      </c>
      <c r="R45" s="94">
        <v>0</v>
      </c>
      <c r="S45" s="94">
        <v>1</v>
      </c>
      <c r="T45" s="94">
        <v>1</v>
      </c>
      <c r="U45" s="94">
        <v>0</v>
      </c>
      <c r="V45" s="94">
        <v>0</v>
      </c>
      <c r="W45" s="94">
        <v>0</v>
      </c>
      <c r="X45" s="94">
        <v>0</v>
      </c>
      <c r="Y45" s="94">
        <v>0</v>
      </c>
      <c r="Z45" s="94">
        <v>0</v>
      </c>
      <c r="AA45" s="94">
        <v>0</v>
      </c>
      <c r="AB45" s="94">
        <v>0</v>
      </c>
      <c r="AC45" s="96">
        <f t="shared" si="1"/>
        <v>3</v>
      </c>
      <c r="AD45" s="10">
        <f t="shared" si="0"/>
        <v>2</v>
      </c>
      <c r="AE45" s="8">
        <f t="shared" si="2"/>
        <v>1</v>
      </c>
    </row>
    <row r="46" spans="4:31" ht="17.45" customHeight="1" thickBot="1">
      <c r="D46" s="141" t="s">
        <v>85</v>
      </c>
      <c r="E46" s="92">
        <f t="shared" ref="E46:AE46" si="3">SUM(E14:E45)</f>
        <v>7</v>
      </c>
      <c r="F46" s="92">
        <f t="shared" si="3"/>
        <v>4</v>
      </c>
      <c r="G46" s="92">
        <f t="shared" si="3"/>
        <v>7</v>
      </c>
      <c r="H46" s="92">
        <f t="shared" si="3"/>
        <v>6</v>
      </c>
      <c r="I46" s="92">
        <f t="shared" si="3"/>
        <v>4</v>
      </c>
      <c r="J46" s="92">
        <f t="shared" si="3"/>
        <v>1</v>
      </c>
      <c r="K46" s="92">
        <f t="shared" si="3"/>
        <v>4</v>
      </c>
      <c r="L46" s="92">
        <f t="shared" si="3"/>
        <v>6</v>
      </c>
      <c r="M46" s="92">
        <f t="shared" si="3"/>
        <v>4</v>
      </c>
      <c r="N46" s="92">
        <f t="shared" si="3"/>
        <v>11</v>
      </c>
      <c r="O46" s="92">
        <f t="shared" si="3"/>
        <v>12</v>
      </c>
      <c r="P46" s="92">
        <f t="shared" si="3"/>
        <v>10</v>
      </c>
      <c r="Q46" s="92">
        <f t="shared" si="3"/>
        <v>12</v>
      </c>
      <c r="R46" s="92">
        <f t="shared" si="3"/>
        <v>8</v>
      </c>
      <c r="S46" s="92">
        <f t="shared" si="3"/>
        <v>9</v>
      </c>
      <c r="T46" s="92">
        <f t="shared" si="3"/>
        <v>6</v>
      </c>
      <c r="U46" s="92">
        <f t="shared" si="3"/>
        <v>6</v>
      </c>
      <c r="V46" s="92">
        <f t="shared" si="3"/>
        <v>8</v>
      </c>
      <c r="W46" s="92">
        <f t="shared" si="3"/>
        <v>5</v>
      </c>
      <c r="X46" s="92">
        <f t="shared" si="3"/>
        <v>7</v>
      </c>
      <c r="Y46" s="92">
        <f t="shared" si="3"/>
        <v>3</v>
      </c>
      <c r="Z46" s="92">
        <f t="shared" si="3"/>
        <v>5</v>
      </c>
      <c r="AA46" s="92">
        <f t="shared" si="3"/>
        <v>5</v>
      </c>
      <c r="AB46" s="92">
        <f t="shared" si="3"/>
        <v>15</v>
      </c>
      <c r="AC46" s="93">
        <f t="shared" si="3"/>
        <v>165</v>
      </c>
      <c r="AD46" s="11">
        <f t="shared" si="3"/>
        <v>72</v>
      </c>
      <c r="AE46" s="9">
        <f t="shared" si="3"/>
        <v>91</v>
      </c>
    </row>
    <row r="47" spans="4:31">
      <c r="D47" s="191" t="s">
        <v>169</v>
      </c>
    </row>
  </sheetData>
  <mergeCells count="20">
    <mergeCell ref="D8:AC8"/>
    <mergeCell ref="D7:AC7"/>
    <mergeCell ref="D6:AC6"/>
    <mergeCell ref="G12:H12"/>
    <mergeCell ref="I12:J12"/>
    <mergeCell ref="K12:L12"/>
    <mergeCell ref="M12:N12"/>
    <mergeCell ref="D10:AC10"/>
    <mergeCell ref="AA12:AB12"/>
    <mergeCell ref="AC12:AC13"/>
    <mergeCell ref="D12:D13"/>
    <mergeCell ref="E12:F12"/>
    <mergeCell ref="AD12:AD13"/>
    <mergeCell ref="AE12:AE13"/>
    <mergeCell ref="O12:P12"/>
    <mergeCell ref="Q12:R12"/>
    <mergeCell ref="S12:T12"/>
    <mergeCell ref="U12:V12"/>
    <mergeCell ref="W12:X12"/>
    <mergeCell ref="Y12:Z12"/>
  </mergeCells>
  <pageMargins left="0.11811023622047245" right="0.11811023622047245" top="0.19685039370078741" bottom="0.31496062992125984" header="0.39370078740157483" footer="0.31496062992125984"/>
  <pageSetup scale="60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I61"/>
  <sheetViews>
    <sheetView zoomScaleNormal="100" workbookViewId="0">
      <selection activeCell="X9" sqref="X9"/>
    </sheetView>
  </sheetViews>
  <sheetFormatPr baseColWidth="10" defaultRowHeight="12.75"/>
  <cols>
    <col min="1" max="1" width="2.140625" style="44" customWidth="1"/>
    <col min="2" max="2" width="30.28515625" style="142" customWidth="1"/>
    <col min="3" max="3" width="7.42578125" style="44" customWidth="1"/>
    <col min="4" max="4" width="9.7109375" style="45" customWidth="1"/>
    <col min="5" max="5" width="8.42578125" style="45" customWidth="1"/>
    <col min="6" max="6" width="6.28515625" style="45" customWidth="1"/>
    <col min="7" max="7" width="6" style="46" customWidth="1"/>
    <col min="8" max="8" width="7" style="45" customWidth="1"/>
    <col min="9" max="9" width="6.7109375" style="45" customWidth="1"/>
    <col min="10" max="10" width="8.42578125" style="45" customWidth="1"/>
    <col min="11" max="11" width="11.85546875" style="45" customWidth="1"/>
    <col min="12" max="12" width="9.7109375" style="45" customWidth="1"/>
    <col min="13" max="13" width="10.140625" style="45" customWidth="1"/>
    <col min="14" max="14" width="10.42578125" style="45" customWidth="1"/>
    <col min="15" max="15" width="7.7109375" style="44" customWidth="1"/>
    <col min="16" max="16" width="0.85546875" style="44" customWidth="1"/>
    <col min="17" max="17" width="4.140625" style="44" customWidth="1"/>
    <col min="18" max="18" width="0.7109375" style="44" customWidth="1"/>
    <col min="19" max="19" width="1.42578125" style="44" customWidth="1"/>
    <col min="20" max="20" width="1.7109375" style="44" hidden="1" customWidth="1"/>
    <col min="21" max="22" width="11.42578125" style="44"/>
    <col min="23" max="23" width="1.7109375" style="44" customWidth="1"/>
    <col min="24" max="16384" width="11.42578125" style="44"/>
  </cols>
  <sheetData>
    <row r="2" spans="1:35" ht="21" customHeight="1">
      <c r="I2" s="47"/>
    </row>
    <row r="3" spans="1:35" ht="21" customHeight="1">
      <c r="I3" s="47"/>
    </row>
    <row r="4" spans="1:35" ht="16.5" customHeight="1">
      <c r="B4" s="243" t="s">
        <v>0</v>
      </c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183"/>
      <c r="Q4" s="183"/>
      <c r="R4" s="183"/>
      <c r="S4" s="183"/>
      <c r="T4" s="183"/>
      <c r="U4" s="183"/>
      <c r="V4" s="183"/>
      <c r="W4" s="183"/>
      <c r="X4" s="183"/>
    </row>
    <row r="5" spans="1:35" ht="18.75" customHeight="1">
      <c r="B5" s="242" t="s">
        <v>1</v>
      </c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184"/>
      <c r="Q5" s="184"/>
      <c r="R5" s="184"/>
      <c r="S5" s="184"/>
      <c r="T5" s="184"/>
      <c r="U5" s="184"/>
      <c r="V5" s="184"/>
      <c r="W5" s="184"/>
      <c r="X5" s="184"/>
    </row>
    <row r="6" spans="1:35" ht="12.75" customHeight="1">
      <c r="B6" s="241" t="s">
        <v>125</v>
      </c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185"/>
      <c r="Q6" s="185"/>
      <c r="R6" s="185"/>
      <c r="S6" s="185"/>
      <c r="T6" s="185"/>
      <c r="U6" s="185"/>
      <c r="V6" s="185"/>
      <c r="W6" s="185"/>
      <c r="X6" s="185"/>
    </row>
    <row r="7" spans="1:35" ht="12.75" customHeight="1">
      <c r="A7" s="165"/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</row>
    <row r="8" spans="1:35" ht="35.25" customHeight="1">
      <c r="B8" s="240" t="s">
        <v>129</v>
      </c>
      <c r="C8" s="240"/>
      <c r="D8" s="240"/>
      <c r="E8" s="240"/>
      <c r="F8" s="240"/>
      <c r="G8" s="240"/>
      <c r="H8" s="240"/>
      <c r="I8" s="240"/>
      <c r="J8" s="240"/>
      <c r="K8" s="240"/>
      <c r="L8" s="240"/>
      <c r="M8" s="240"/>
      <c r="N8" s="240"/>
      <c r="O8" s="240"/>
      <c r="P8" s="182"/>
      <c r="Q8" s="182"/>
      <c r="R8" s="182"/>
      <c r="S8" s="182"/>
      <c r="T8" s="182"/>
      <c r="U8" s="182"/>
      <c r="V8" s="182"/>
      <c r="W8" s="182"/>
      <c r="X8" s="182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</row>
    <row r="9" spans="1:35" ht="15.75" customHeight="1" thickBot="1">
      <c r="A9" s="49"/>
      <c r="B9" s="144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</row>
    <row r="10" spans="1:35" s="142" customFormat="1" ht="15">
      <c r="B10" s="101" t="s">
        <v>143</v>
      </c>
      <c r="C10" s="102" t="s">
        <v>73</v>
      </c>
      <c r="D10" s="102" t="s">
        <v>74</v>
      </c>
      <c r="E10" s="102" t="s">
        <v>75</v>
      </c>
      <c r="F10" s="102" t="s">
        <v>76</v>
      </c>
      <c r="G10" s="102" t="s">
        <v>77</v>
      </c>
      <c r="H10" s="102" t="s">
        <v>78</v>
      </c>
      <c r="I10" s="102" t="s">
        <v>79</v>
      </c>
      <c r="J10" s="102" t="s">
        <v>80</v>
      </c>
      <c r="K10" s="102" t="s">
        <v>81</v>
      </c>
      <c r="L10" s="102" t="s">
        <v>82</v>
      </c>
      <c r="M10" s="102" t="s">
        <v>83</v>
      </c>
      <c r="N10" s="102" t="s">
        <v>84</v>
      </c>
      <c r="O10" s="103" t="s">
        <v>2</v>
      </c>
    </row>
    <row r="11" spans="1:35" ht="20.100000000000001" customHeight="1">
      <c r="A11" s="142"/>
      <c r="B11" s="104" t="s">
        <v>142</v>
      </c>
      <c r="C11" s="97">
        <v>1</v>
      </c>
      <c r="D11" s="97">
        <v>0</v>
      </c>
      <c r="E11" s="98">
        <v>0</v>
      </c>
      <c r="F11" s="98">
        <v>0</v>
      </c>
      <c r="G11" s="99">
        <v>0</v>
      </c>
      <c r="H11" s="100">
        <v>0</v>
      </c>
      <c r="I11" s="100">
        <v>0</v>
      </c>
      <c r="J11" s="100">
        <v>0</v>
      </c>
      <c r="K11" s="100">
        <v>0</v>
      </c>
      <c r="L11" s="100">
        <v>0</v>
      </c>
      <c r="M11" s="100">
        <v>0</v>
      </c>
      <c r="N11" s="100">
        <v>0</v>
      </c>
      <c r="O11" s="105">
        <f>SUM(C11:N11)</f>
        <v>1</v>
      </c>
    </row>
    <row r="12" spans="1:35" ht="20.100000000000001" customHeight="1">
      <c r="A12" s="142"/>
      <c r="B12" s="104" t="s">
        <v>170</v>
      </c>
      <c r="C12" s="97">
        <v>0</v>
      </c>
      <c r="D12" s="97">
        <v>0</v>
      </c>
      <c r="E12" s="98">
        <v>0</v>
      </c>
      <c r="F12" s="98">
        <v>0</v>
      </c>
      <c r="G12" s="99">
        <v>0</v>
      </c>
      <c r="H12" s="100">
        <v>0</v>
      </c>
      <c r="I12" s="100">
        <v>0</v>
      </c>
      <c r="J12" s="100">
        <v>0</v>
      </c>
      <c r="K12" s="100">
        <v>1</v>
      </c>
      <c r="L12" s="100">
        <v>0</v>
      </c>
      <c r="M12" s="100">
        <v>0</v>
      </c>
      <c r="N12" s="100">
        <v>0</v>
      </c>
      <c r="O12" s="105">
        <f t="shared" ref="O12:O59" si="0">SUM(C12:N12)</f>
        <v>1</v>
      </c>
    </row>
    <row r="13" spans="1:35" ht="20.100000000000001" customHeight="1">
      <c r="A13" s="142"/>
      <c r="B13" s="104" t="s">
        <v>171</v>
      </c>
      <c r="C13" s="97">
        <v>0</v>
      </c>
      <c r="D13" s="97">
        <v>0</v>
      </c>
      <c r="E13" s="98">
        <v>0</v>
      </c>
      <c r="F13" s="98">
        <v>0</v>
      </c>
      <c r="G13" s="99">
        <v>0</v>
      </c>
      <c r="H13" s="100">
        <v>0</v>
      </c>
      <c r="I13" s="100">
        <v>1</v>
      </c>
      <c r="J13" s="100">
        <v>0</v>
      </c>
      <c r="K13" s="100">
        <v>0</v>
      </c>
      <c r="L13" s="100">
        <v>0</v>
      </c>
      <c r="M13" s="100">
        <v>0</v>
      </c>
      <c r="N13" s="100">
        <v>0</v>
      </c>
      <c r="O13" s="105">
        <f t="shared" si="0"/>
        <v>1</v>
      </c>
    </row>
    <row r="14" spans="1:35" ht="20.100000000000001" customHeight="1">
      <c r="A14" s="142"/>
      <c r="B14" s="104" t="s">
        <v>157</v>
      </c>
      <c r="C14" s="97">
        <v>0</v>
      </c>
      <c r="D14" s="97">
        <v>0</v>
      </c>
      <c r="E14" s="98">
        <v>0</v>
      </c>
      <c r="F14" s="98">
        <v>1</v>
      </c>
      <c r="G14" s="99">
        <v>0</v>
      </c>
      <c r="H14" s="100">
        <v>0</v>
      </c>
      <c r="I14" s="100">
        <v>0</v>
      </c>
      <c r="J14" s="100">
        <v>0</v>
      </c>
      <c r="K14" s="100">
        <v>0</v>
      </c>
      <c r="L14" s="100">
        <v>0</v>
      </c>
      <c r="M14" s="100">
        <v>0</v>
      </c>
      <c r="N14" s="100">
        <v>0</v>
      </c>
      <c r="O14" s="105">
        <f t="shared" si="0"/>
        <v>1</v>
      </c>
    </row>
    <row r="15" spans="1:35" ht="20.100000000000001" customHeight="1">
      <c r="A15" s="142"/>
      <c r="B15" s="104" t="s">
        <v>200</v>
      </c>
      <c r="C15" s="97">
        <v>0</v>
      </c>
      <c r="D15" s="97">
        <v>0</v>
      </c>
      <c r="E15" s="98">
        <v>0</v>
      </c>
      <c r="F15" s="98">
        <v>0</v>
      </c>
      <c r="G15" s="99">
        <v>0</v>
      </c>
      <c r="H15" s="100">
        <v>0</v>
      </c>
      <c r="I15" s="100">
        <v>0</v>
      </c>
      <c r="J15" s="100">
        <v>0</v>
      </c>
      <c r="K15" s="100">
        <v>0</v>
      </c>
      <c r="L15" s="100">
        <v>0</v>
      </c>
      <c r="M15" s="100">
        <v>0</v>
      </c>
      <c r="N15" s="100">
        <v>2</v>
      </c>
      <c r="O15" s="105">
        <f t="shared" si="0"/>
        <v>2</v>
      </c>
    </row>
    <row r="16" spans="1:35" ht="20.100000000000001" customHeight="1">
      <c r="A16" s="142"/>
      <c r="B16" s="104" t="s">
        <v>147</v>
      </c>
      <c r="C16" s="97">
        <v>0</v>
      </c>
      <c r="D16" s="97">
        <v>0</v>
      </c>
      <c r="E16" s="98">
        <v>1</v>
      </c>
      <c r="F16" s="98">
        <v>0</v>
      </c>
      <c r="G16" s="99">
        <v>0</v>
      </c>
      <c r="H16" s="100">
        <v>0</v>
      </c>
      <c r="I16" s="100">
        <v>0</v>
      </c>
      <c r="J16" s="100">
        <v>0</v>
      </c>
      <c r="K16" s="100">
        <v>1</v>
      </c>
      <c r="L16" s="100">
        <v>0</v>
      </c>
      <c r="M16" s="100">
        <v>0</v>
      </c>
      <c r="N16" s="100">
        <v>0</v>
      </c>
      <c r="O16" s="105">
        <f t="shared" si="0"/>
        <v>2</v>
      </c>
    </row>
    <row r="17" spans="1:15" ht="20.100000000000001" customHeight="1">
      <c r="A17" s="142"/>
      <c r="B17" s="104" t="s">
        <v>158</v>
      </c>
      <c r="C17" s="97">
        <v>0</v>
      </c>
      <c r="D17" s="97">
        <v>0</v>
      </c>
      <c r="E17" s="98">
        <v>0</v>
      </c>
      <c r="F17" s="98">
        <v>1</v>
      </c>
      <c r="G17" s="99">
        <v>0</v>
      </c>
      <c r="H17" s="100">
        <v>0</v>
      </c>
      <c r="I17" s="100">
        <v>0</v>
      </c>
      <c r="J17" s="100">
        <v>0</v>
      </c>
      <c r="K17" s="100">
        <v>0</v>
      </c>
      <c r="L17" s="100">
        <v>0</v>
      </c>
      <c r="M17" s="100">
        <v>0</v>
      </c>
      <c r="N17" s="100">
        <v>0</v>
      </c>
      <c r="O17" s="105">
        <f t="shared" si="0"/>
        <v>1</v>
      </c>
    </row>
    <row r="18" spans="1:15" ht="20.100000000000001" customHeight="1">
      <c r="A18" s="142"/>
      <c r="B18" s="104" t="s">
        <v>146</v>
      </c>
      <c r="C18" s="97">
        <v>0</v>
      </c>
      <c r="D18" s="97">
        <v>0</v>
      </c>
      <c r="E18" s="98">
        <v>1</v>
      </c>
      <c r="F18" s="98">
        <v>0</v>
      </c>
      <c r="G18" s="99">
        <v>0</v>
      </c>
      <c r="H18" s="100">
        <v>0</v>
      </c>
      <c r="I18" s="100">
        <v>0</v>
      </c>
      <c r="J18" s="100">
        <v>0</v>
      </c>
      <c r="K18" s="100">
        <v>0</v>
      </c>
      <c r="L18" s="100">
        <v>0</v>
      </c>
      <c r="M18" s="100">
        <v>0</v>
      </c>
      <c r="N18" s="100">
        <v>0</v>
      </c>
      <c r="O18" s="105">
        <f t="shared" si="0"/>
        <v>1</v>
      </c>
    </row>
    <row r="19" spans="1:15" ht="20.100000000000001" customHeight="1">
      <c r="A19" s="142"/>
      <c r="B19" s="104" t="s">
        <v>198</v>
      </c>
      <c r="C19" s="97">
        <v>0</v>
      </c>
      <c r="D19" s="97">
        <v>0</v>
      </c>
      <c r="E19" s="98">
        <v>0</v>
      </c>
      <c r="F19" s="98">
        <v>0</v>
      </c>
      <c r="G19" s="99">
        <v>0</v>
      </c>
      <c r="H19" s="100">
        <v>0</v>
      </c>
      <c r="I19" s="100">
        <v>0</v>
      </c>
      <c r="J19" s="100">
        <v>0</v>
      </c>
      <c r="K19" s="100">
        <v>0</v>
      </c>
      <c r="L19" s="100">
        <v>0</v>
      </c>
      <c r="M19" s="100">
        <v>1</v>
      </c>
      <c r="N19" s="100">
        <v>0</v>
      </c>
      <c r="O19" s="105">
        <f t="shared" si="0"/>
        <v>1</v>
      </c>
    </row>
    <row r="20" spans="1:15" ht="20.100000000000001" customHeight="1">
      <c r="A20" s="142"/>
      <c r="B20" s="104" t="s">
        <v>159</v>
      </c>
      <c r="C20" s="97">
        <v>0</v>
      </c>
      <c r="D20" s="97">
        <v>0</v>
      </c>
      <c r="E20" s="98">
        <v>0</v>
      </c>
      <c r="F20" s="98">
        <v>0</v>
      </c>
      <c r="G20" s="99">
        <v>1</v>
      </c>
      <c r="H20" s="100">
        <v>0</v>
      </c>
      <c r="I20" s="100">
        <v>0</v>
      </c>
      <c r="J20" s="100">
        <v>0</v>
      </c>
      <c r="K20" s="100">
        <v>0</v>
      </c>
      <c r="L20" s="100">
        <v>0</v>
      </c>
      <c r="M20" s="100">
        <v>0</v>
      </c>
      <c r="N20" s="100">
        <v>2</v>
      </c>
      <c r="O20" s="105">
        <f t="shared" si="0"/>
        <v>3</v>
      </c>
    </row>
    <row r="21" spans="1:15" ht="20.100000000000001" customHeight="1">
      <c r="A21" s="142"/>
      <c r="B21" s="104" t="s">
        <v>172</v>
      </c>
      <c r="C21" s="97">
        <v>0</v>
      </c>
      <c r="D21" s="97">
        <v>0</v>
      </c>
      <c r="E21" s="98">
        <v>0</v>
      </c>
      <c r="F21" s="98">
        <v>0</v>
      </c>
      <c r="G21" s="99">
        <v>0</v>
      </c>
      <c r="H21" s="100">
        <v>0</v>
      </c>
      <c r="I21" s="100">
        <v>1</v>
      </c>
      <c r="J21" s="100">
        <v>0</v>
      </c>
      <c r="K21" s="100">
        <v>0</v>
      </c>
      <c r="L21" s="100">
        <v>0</v>
      </c>
      <c r="M21" s="100">
        <v>0</v>
      </c>
      <c r="N21" s="100">
        <v>0</v>
      </c>
      <c r="O21" s="105">
        <f t="shared" si="0"/>
        <v>1</v>
      </c>
    </row>
    <row r="22" spans="1:15" ht="20.100000000000001" customHeight="1">
      <c r="A22" s="142"/>
      <c r="B22" s="104" t="s">
        <v>161</v>
      </c>
      <c r="C22" s="97">
        <v>0</v>
      </c>
      <c r="D22" s="97">
        <v>0</v>
      </c>
      <c r="E22" s="98">
        <v>0</v>
      </c>
      <c r="F22" s="98">
        <v>0</v>
      </c>
      <c r="G22" s="99">
        <v>1</v>
      </c>
      <c r="H22" s="100">
        <v>0</v>
      </c>
      <c r="I22" s="100">
        <v>0</v>
      </c>
      <c r="J22" s="100">
        <v>0</v>
      </c>
      <c r="K22" s="100">
        <v>0</v>
      </c>
      <c r="L22" s="100">
        <v>0</v>
      </c>
      <c r="M22" s="100">
        <v>0</v>
      </c>
      <c r="N22" s="100">
        <v>0</v>
      </c>
      <c r="O22" s="105">
        <f t="shared" si="0"/>
        <v>1</v>
      </c>
    </row>
    <row r="23" spans="1:15" ht="20.100000000000001" customHeight="1">
      <c r="A23" s="142"/>
      <c r="B23" s="104" t="s">
        <v>173</v>
      </c>
      <c r="C23" s="97">
        <v>0</v>
      </c>
      <c r="D23" s="97">
        <v>0</v>
      </c>
      <c r="E23" s="98">
        <v>0</v>
      </c>
      <c r="F23" s="98">
        <v>0</v>
      </c>
      <c r="G23" s="99">
        <v>0</v>
      </c>
      <c r="H23" s="100">
        <v>0</v>
      </c>
      <c r="I23" s="100">
        <v>1</v>
      </c>
      <c r="J23" s="100">
        <v>0</v>
      </c>
      <c r="K23" s="100">
        <v>0</v>
      </c>
      <c r="L23" s="100">
        <v>0</v>
      </c>
      <c r="M23" s="100">
        <v>1</v>
      </c>
      <c r="N23" s="100">
        <v>0</v>
      </c>
      <c r="O23" s="105">
        <f t="shared" si="0"/>
        <v>2</v>
      </c>
    </row>
    <row r="24" spans="1:15" ht="20.100000000000001" customHeight="1">
      <c r="A24" s="142"/>
      <c r="B24" s="104" t="s">
        <v>199</v>
      </c>
      <c r="C24" s="97">
        <v>0</v>
      </c>
      <c r="D24" s="97">
        <v>0</v>
      </c>
      <c r="E24" s="98">
        <v>0</v>
      </c>
      <c r="F24" s="98">
        <v>0</v>
      </c>
      <c r="G24" s="99">
        <v>0</v>
      </c>
      <c r="H24" s="100">
        <v>0</v>
      </c>
      <c r="I24" s="100">
        <v>0</v>
      </c>
      <c r="J24" s="100">
        <v>0</v>
      </c>
      <c r="K24" s="100">
        <v>0</v>
      </c>
      <c r="L24" s="100">
        <v>0</v>
      </c>
      <c r="M24" s="100">
        <v>1</v>
      </c>
      <c r="N24" s="100">
        <v>0</v>
      </c>
      <c r="O24" s="105">
        <f t="shared" si="0"/>
        <v>1</v>
      </c>
    </row>
    <row r="25" spans="1:15" ht="20.100000000000001" customHeight="1">
      <c r="A25" s="142"/>
      <c r="B25" s="104" t="s">
        <v>162</v>
      </c>
      <c r="C25" s="97">
        <v>0</v>
      </c>
      <c r="D25" s="97">
        <v>0</v>
      </c>
      <c r="E25" s="98">
        <v>0</v>
      </c>
      <c r="F25" s="98">
        <v>0</v>
      </c>
      <c r="G25" s="99">
        <v>0</v>
      </c>
      <c r="H25" s="100">
        <v>1</v>
      </c>
      <c r="I25" s="100">
        <v>0</v>
      </c>
      <c r="J25" s="100">
        <v>0</v>
      </c>
      <c r="K25" s="100">
        <v>0</v>
      </c>
      <c r="L25" s="100">
        <v>0</v>
      </c>
      <c r="M25" s="100">
        <v>0</v>
      </c>
      <c r="N25" s="100">
        <v>0</v>
      </c>
      <c r="O25" s="105">
        <f t="shared" si="0"/>
        <v>1</v>
      </c>
    </row>
    <row r="26" spans="1:15" ht="20.100000000000001" customHeight="1">
      <c r="A26" s="142"/>
      <c r="B26" s="104" t="s">
        <v>175</v>
      </c>
      <c r="C26" s="97">
        <v>0</v>
      </c>
      <c r="D26" s="97">
        <v>0</v>
      </c>
      <c r="E26" s="98">
        <v>0</v>
      </c>
      <c r="F26" s="98">
        <v>0</v>
      </c>
      <c r="G26" s="99">
        <v>0</v>
      </c>
      <c r="H26" s="100">
        <v>0</v>
      </c>
      <c r="I26" s="100">
        <v>0</v>
      </c>
      <c r="J26" s="100">
        <v>1</v>
      </c>
      <c r="K26" s="100">
        <v>0</v>
      </c>
      <c r="L26" s="100">
        <v>0</v>
      </c>
      <c r="M26" s="100">
        <v>0</v>
      </c>
      <c r="N26" s="100">
        <v>1</v>
      </c>
      <c r="O26" s="105">
        <f t="shared" si="0"/>
        <v>2</v>
      </c>
    </row>
    <row r="27" spans="1:15" ht="20.100000000000001" customHeight="1">
      <c r="A27" s="142"/>
      <c r="B27" s="104" t="s">
        <v>160</v>
      </c>
      <c r="C27" s="97">
        <v>0</v>
      </c>
      <c r="D27" s="97">
        <v>0</v>
      </c>
      <c r="E27" s="98">
        <v>0</v>
      </c>
      <c r="F27" s="98">
        <v>0</v>
      </c>
      <c r="G27" s="99">
        <v>1</v>
      </c>
      <c r="H27" s="100">
        <v>0</v>
      </c>
      <c r="I27" s="100">
        <v>0</v>
      </c>
      <c r="J27" s="100">
        <v>0</v>
      </c>
      <c r="K27" s="100">
        <v>0</v>
      </c>
      <c r="L27" s="100">
        <v>0</v>
      </c>
      <c r="M27" s="100">
        <v>0</v>
      </c>
      <c r="N27" s="100">
        <v>0</v>
      </c>
      <c r="O27" s="105">
        <f t="shared" si="0"/>
        <v>1</v>
      </c>
    </row>
    <row r="28" spans="1:15" ht="20.100000000000001" customHeight="1">
      <c r="A28" s="142"/>
      <c r="B28" s="104" t="s">
        <v>174</v>
      </c>
      <c r="C28" s="97">
        <v>0</v>
      </c>
      <c r="D28" s="97">
        <v>0</v>
      </c>
      <c r="E28" s="98">
        <v>0</v>
      </c>
      <c r="F28" s="98">
        <v>0</v>
      </c>
      <c r="G28" s="99">
        <v>0</v>
      </c>
      <c r="H28" s="100">
        <v>0</v>
      </c>
      <c r="I28" s="100">
        <v>0</v>
      </c>
      <c r="J28" s="100">
        <v>1</v>
      </c>
      <c r="K28" s="100">
        <v>0</v>
      </c>
      <c r="L28" s="100">
        <v>0</v>
      </c>
      <c r="M28" s="100">
        <v>0</v>
      </c>
      <c r="N28" s="100">
        <v>0</v>
      </c>
      <c r="O28" s="105">
        <f t="shared" si="0"/>
        <v>1</v>
      </c>
    </row>
    <row r="29" spans="1:15" ht="20.100000000000001" customHeight="1">
      <c r="A29" s="142"/>
      <c r="B29" s="104" t="s">
        <v>144</v>
      </c>
      <c r="C29" s="97">
        <v>1</v>
      </c>
      <c r="D29" s="97">
        <v>0</v>
      </c>
      <c r="E29" s="98">
        <v>0</v>
      </c>
      <c r="F29" s="98">
        <v>1</v>
      </c>
      <c r="G29" s="99">
        <v>0</v>
      </c>
      <c r="H29" s="100">
        <v>0</v>
      </c>
      <c r="I29" s="100">
        <v>0</v>
      </c>
      <c r="J29" s="100">
        <v>0</v>
      </c>
      <c r="K29" s="100">
        <v>0</v>
      </c>
      <c r="L29" s="100">
        <v>0</v>
      </c>
      <c r="M29" s="100">
        <v>0</v>
      </c>
      <c r="N29" s="100">
        <v>0</v>
      </c>
      <c r="O29" s="105">
        <f t="shared" si="0"/>
        <v>2</v>
      </c>
    </row>
    <row r="30" spans="1:15" ht="20.100000000000001" customHeight="1">
      <c r="A30" s="142"/>
      <c r="B30" s="104" t="s">
        <v>148</v>
      </c>
      <c r="C30" s="97">
        <v>0</v>
      </c>
      <c r="D30" s="97">
        <v>0</v>
      </c>
      <c r="E30" s="98">
        <v>1</v>
      </c>
      <c r="F30" s="98">
        <v>0</v>
      </c>
      <c r="G30" s="99">
        <v>0</v>
      </c>
      <c r="H30" s="100">
        <v>0</v>
      </c>
      <c r="I30" s="100">
        <v>1</v>
      </c>
      <c r="J30" s="100">
        <v>0</v>
      </c>
      <c r="K30" s="100">
        <v>1</v>
      </c>
      <c r="L30" s="100">
        <v>0</v>
      </c>
      <c r="M30" s="100">
        <v>0</v>
      </c>
      <c r="N30" s="100">
        <v>0</v>
      </c>
      <c r="O30" s="105">
        <f t="shared" si="0"/>
        <v>3</v>
      </c>
    </row>
    <row r="31" spans="1:15" ht="20.100000000000001" customHeight="1">
      <c r="A31" s="142"/>
      <c r="B31" s="104" t="s">
        <v>138</v>
      </c>
      <c r="C31" s="97">
        <v>0</v>
      </c>
      <c r="D31" s="97">
        <v>1</v>
      </c>
      <c r="E31" s="98">
        <v>0</v>
      </c>
      <c r="F31" s="98">
        <v>0</v>
      </c>
      <c r="G31" s="99">
        <v>0</v>
      </c>
      <c r="H31" s="100">
        <v>0</v>
      </c>
      <c r="I31" s="100">
        <v>0</v>
      </c>
      <c r="J31" s="100">
        <v>1</v>
      </c>
      <c r="K31" s="100">
        <v>0</v>
      </c>
      <c r="L31" s="100">
        <v>0</v>
      </c>
      <c r="M31" s="100">
        <v>0</v>
      </c>
      <c r="N31" s="100">
        <v>0</v>
      </c>
      <c r="O31" s="105">
        <f t="shared" si="0"/>
        <v>2</v>
      </c>
    </row>
    <row r="32" spans="1:15" ht="20.100000000000001" customHeight="1">
      <c r="A32" s="142"/>
      <c r="B32" s="104" t="s">
        <v>145</v>
      </c>
      <c r="C32" s="97">
        <v>0</v>
      </c>
      <c r="D32" s="97">
        <v>1</v>
      </c>
      <c r="E32" s="98">
        <v>0</v>
      </c>
      <c r="F32" s="98">
        <v>0</v>
      </c>
      <c r="G32" s="99">
        <v>0</v>
      </c>
      <c r="H32" s="100">
        <v>0</v>
      </c>
      <c r="I32" s="100">
        <v>0</v>
      </c>
      <c r="J32" s="100">
        <v>0</v>
      </c>
      <c r="K32" s="100">
        <v>0</v>
      </c>
      <c r="L32" s="100">
        <v>0</v>
      </c>
      <c r="M32" s="100">
        <v>0</v>
      </c>
      <c r="N32" s="100">
        <v>0</v>
      </c>
      <c r="O32" s="105">
        <f t="shared" si="0"/>
        <v>1</v>
      </c>
    </row>
    <row r="33" spans="1:15" ht="20.100000000000001" hidden="1" customHeight="1">
      <c r="A33" s="142"/>
      <c r="B33" s="104"/>
      <c r="C33" s="97">
        <v>0</v>
      </c>
      <c r="D33" s="97">
        <v>0</v>
      </c>
      <c r="E33" s="98">
        <v>0</v>
      </c>
      <c r="F33" s="98">
        <v>0</v>
      </c>
      <c r="G33" s="99">
        <v>0</v>
      </c>
      <c r="H33" s="100">
        <v>0</v>
      </c>
      <c r="I33" s="100">
        <v>0</v>
      </c>
      <c r="J33" s="100">
        <v>0</v>
      </c>
      <c r="K33" s="100">
        <v>0</v>
      </c>
      <c r="L33" s="100">
        <v>0</v>
      </c>
      <c r="M33" s="100">
        <v>0</v>
      </c>
      <c r="N33" s="100">
        <v>0</v>
      </c>
      <c r="O33" s="105">
        <f t="shared" si="0"/>
        <v>0</v>
      </c>
    </row>
    <row r="34" spans="1:15" ht="20.100000000000001" hidden="1" customHeight="1">
      <c r="A34" s="142"/>
      <c r="B34" s="104"/>
      <c r="C34" s="97">
        <v>0</v>
      </c>
      <c r="D34" s="97">
        <v>0</v>
      </c>
      <c r="E34" s="98">
        <v>0</v>
      </c>
      <c r="F34" s="98">
        <v>0</v>
      </c>
      <c r="G34" s="99">
        <v>0</v>
      </c>
      <c r="H34" s="100">
        <v>0</v>
      </c>
      <c r="I34" s="100">
        <v>0</v>
      </c>
      <c r="J34" s="100">
        <v>0</v>
      </c>
      <c r="K34" s="100">
        <v>0</v>
      </c>
      <c r="L34" s="100">
        <v>0</v>
      </c>
      <c r="M34" s="100">
        <v>0</v>
      </c>
      <c r="N34" s="100">
        <v>0</v>
      </c>
      <c r="O34" s="105">
        <f t="shared" si="0"/>
        <v>0</v>
      </c>
    </row>
    <row r="35" spans="1:15" ht="20.100000000000001" hidden="1" customHeight="1">
      <c r="A35" s="142"/>
      <c r="B35" s="104"/>
      <c r="C35" s="97">
        <v>0</v>
      </c>
      <c r="D35" s="97">
        <v>0</v>
      </c>
      <c r="E35" s="98">
        <v>0</v>
      </c>
      <c r="F35" s="98">
        <v>0</v>
      </c>
      <c r="G35" s="99">
        <v>0</v>
      </c>
      <c r="H35" s="100">
        <v>0</v>
      </c>
      <c r="I35" s="100">
        <v>0</v>
      </c>
      <c r="J35" s="100">
        <v>0</v>
      </c>
      <c r="K35" s="100">
        <v>0</v>
      </c>
      <c r="L35" s="100">
        <v>0</v>
      </c>
      <c r="M35" s="100">
        <v>0</v>
      </c>
      <c r="N35" s="100">
        <v>0</v>
      </c>
      <c r="O35" s="105">
        <f t="shared" si="0"/>
        <v>0</v>
      </c>
    </row>
    <row r="36" spans="1:15" ht="20.100000000000001" hidden="1" customHeight="1">
      <c r="A36" s="142"/>
      <c r="B36" s="104"/>
      <c r="C36" s="97">
        <v>0</v>
      </c>
      <c r="D36" s="97">
        <v>0</v>
      </c>
      <c r="E36" s="98">
        <v>0</v>
      </c>
      <c r="F36" s="98">
        <v>0</v>
      </c>
      <c r="G36" s="99">
        <v>0</v>
      </c>
      <c r="H36" s="100">
        <v>0</v>
      </c>
      <c r="I36" s="100">
        <v>0</v>
      </c>
      <c r="J36" s="100">
        <v>0</v>
      </c>
      <c r="K36" s="100">
        <v>0</v>
      </c>
      <c r="L36" s="100">
        <v>0</v>
      </c>
      <c r="M36" s="100">
        <v>0</v>
      </c>
      <c r="N36" s="100">
        <v>0</v>
      </c>
      <c r="O36" s="105">
        <f t="shared" si="0"/>
        <v>0</v>
      </c>
    </row>
    <row r="37" spans="1:15" ht="20.100000000000001" hidden="1" customHeight="1">
      <c r="A37" s="142"/>
      <c r="B37" s="104"/>
      <c r="C37" s="97">
        <v>0</v>
      </c>
      <c r="D37" s="97">
        <v>0</v>
      </c>
      <c r="E37" s="98">
        <v>0</v>
      </c>
      <c r="F37" s="98">
        <v>0</v>
      </c>
      <c r="G37" s="99">
        <v>0</v>
      </c>
      <c r="H37" s="100">
        <v>0</v>
      </c>
      <c r="I37" s="100">
        <v>0</v>
      </c>
      <c r="J37" s="100">
        <v>0</v>
      </c>
      <c r="K37" s="100">
        <v>0</v>
      </c>
      <c r="L37" s="100">
        <v>0</v>
      </c>
      <c r="M37" s="100">
        <v>0</v>
      </c>
      <c r="N37" s="100">
        <v>0</v>
      </c>
      <c r="O37" s="105">
        <f t="shared" si="0"/>
        <v>0</v>
      </c>
    </row>
    <row r="38" spans="1:15" ht="20.100000000000001" hidden="1" customHeight="1">
      <c r="B38" s="104"/>
      <c r="C38" s="97">
        <v>0</v>
      </c>
      <c r="D38" s="97">
        <v>0</v>
      </c>
      <c r="E38" s="98">
        <v>0</v>
      </c>
      <c r="F38" s="98">
        <v>0</v>
      </c>
      <c r="G38" s="99">
        <v>0</v>
      </c>
      <c r="H38" s="100">
        <v>0</v>
      </c>
      <c r="I38" s="100">
        <v>0</v>
      </c>
      <c r="J38" s="100">
        <v>0</v>
      </c>
      <c r="K38" s="100">
        <v>0</v>
      </c>
      <c r="L38" s="100">
        <v>0</v>
      </c>
      <c r="M38" s="100">
        <v>0</v>
      </c>
      <c r="N38" s="100">
        <v>0</v>
      </c>
      <c r="O38" s="105">
        <f t="shared" si="0"/>
        <v>0</v>
      </c>
    </row>
    <row r="39" spans="1:15" ht="20.100000000000001" hidden="1" customHeight="1">
      <c r="B39" s="104"/>
      <c r="C39" s="97">
        <v>0</v>
      </c>
      <c r="D39" s="97">
        <v>0</v>
      </c>
      <c r="E39" s="98">
        <v>0</v>
      </c>
      <c r="F39" s="98">
        <v>0</v>
      </c>
      <c r="G39" s="99">
        <v>0</v>
      </c>
      <c r="H39" s="100">
        <v>0</v>
      </c>
      <c r="I39" s="100">
        <v>0</v>
      </c>
      <c r="J39" s="100">
        <v>0</v>
      </c>
      <c r="K39" s="100">
        <v>0</v>
      </c>
      <c r="L39" s="100">
        <v>0</v>
      </c>
      <c r="M39" s="100">
        <v>0</v>
      </c>
      <c r="N39" s="100">
        <v>0</v>
      </c>
      <c r="O39" s="105">
        <f t="shared" si="0"/>
        <v>0</v>
      </c>
    </row>
    <row r="40" spans="1:15" ht="20.100000000000001" hidden="1" customHeight="1">
      <c r="B40" s="104"/>
      <c r="C40" s="97">
        <v>0</v>
      </c>
      <c r="D40" s="97">
        <v>0</v>
      </c>
      <c r="E40" s="98">
        <v>0</v>
      </c>
      <c r="F40" s="98">
        <v>0</v>
      </c>
      <c r="G40" s="99">
        <v>0</v>
      </c>
      <c r="H40" s="100">
        <v>0</v>
      </c>
      <c r="I40" s="100">
        <v>0</v>
      </c>
      <c r="J40" s="100">
        <v>0</v>
      </c>
      <c r="K40" s="100">
        <v>0</v>
      </c>
      <c r="L40" s="100">
        <v>0</v>
      </c>
      <c r="M40" s="100">
        <v>0</v>
      </c>
      <c r="N40" s="100">
        <v>0</v>
      </c>
      <c r="O40" s="105">
        <f t="shared" si="0"/>
        <v>0</v>
      </c>
    </row>
    <row r="41" spans="1:15" ht="20.100000000000001" hidden="1" customHeight="1">
      <c r="B41" s="104"/>
      <c r="C41" s="97">
        <v>0</v>
      </c>
      <c r="D41" s="97">
        <v>0</v>
      </c>
      <c r="E41" s="98">
        <v>0</v>
      </c>
      <c r="F41" s="98">
        <v>0</v>
      </c>
      <c r="G41" s="99">
        <v>0</v>
      </c>
      <c r="H41" s="100">
        <v>0</v>
      </c>
      <c r="I41" s="100">
        <v>0</v>
      </c>
      <c r="J41" s="100">
        <v>0</v>
      </c>
      <c r="K41" s="100">
        <v>0</v>
      </c>
      <c r="L41" s="100">
        <v>0</v>
      </c>
      <c r="M41" s="100">
        <v>0</v>
      </c>
      <c r="N41" s="100">
        <v>0</v>
      </c>
      <c r="O41" s="105">
        <f t="shared" si="0"/>
        <v>0</v>
      </c>
    </row>
    <row r="42" spans="1:15" ht="20.100000000000001" hidden="1" customHeight="1">
      <c r="B42" s="104"/>
      <c r="C42" s="97">
        <v>0</v>
      </c>
      <c r="D42" s="97">
        <v>0</v>
      </c>
      <c r="E42" s="98">
        <v>0</v>
      </c>
      <c r="F42" s="98">
        <v>0</v>
      </c>
      <c r="G42" s="99">
        <v>0</v>
      </c>
      <c r="H42" s="100">
        <v>0</v>
      </c>
      <c r="I42" s="100">
        <v>0</v>
      </c>
      <c r="J42" s="100">
        <v>0</v>
      </c>
      <c r="K42" s="100">
        <v>0</v>
      </c>
      <c r="L42" s="100">
        <v>0</v>
      </c>
      <c r="M42" s="100">
        <v>0</v>
      </c>
      <c r="N42" s="100">
        <v>0</v>
      </c>
      <c r="O42" s="105">
        <f t="shared" si="0"/>
        <v>0</v>
      </c>
    </row>
    <row r="43" spans="1:15" ht="20.100000000000001" hidden="1" customHeight="1">
      <c r="B43" s="104"/>
      <c r="C43" s="97">
        <v>0</v>
      </c>
      <c r="D43" s="97">
        <v>0</v>
      </c>
      <c r="E43" s="98">
        <v>0</v>
      </c>
      <c r="F43" s="98">
        <v>0</v>
      </c>
      <c r="G43" s="99">
        <v>0</v>
      </c>
      <c r="H43" s="100">
        <v>0</v>
      </c>
      <c r="I43" s="100">
        <v>0</v>
      </c>
      <c r="J43" s="100">
        <v>0</v>
      </c>
      <c r="K43" s="100">
        <v>0</v>
      </c>
      <c r="L43" s="100">
        <v>0</v>
      </c>
      <c r="M43" s="100">
        <v>0</v>
      </c>
      <c r="N43" s="100">
        <v>0</v>
      </c>
      <c r="O43" s="105">
        <f t="shared" si="0"/>
        <v>0</v>
      </c>
    </row>
    <row r="44" spans="1:15" ht="20.100000000000001" hidden="1" customHeight="1">
      <c r="B44" s="104"/>
      <c r="C44" s="97">
        <v>0</v>
      </c>
      <c r="D44" s="97">
        <v>0</v>
      </c>
      <c r="E44" s="98">
        <v>0</v>
      </c>
      <c r="F44" s="98">
        <v>0</v>
      </c>
      <c r="G44" s="99">
        <v>0</v>
      </c>
      <c r="H44" s="100">
        <v>0</v>
      </c>
      <c r="I44" s="100">
        <v>0</v>
      </c>
      <c r="J44" s="100">
        <v>0</v>
      </c>
      <c r="K44" s="100">
        <v>0</v>
      </c>
      <c r="L44" s="100">
        <v>0</v>
      </c>
      <c r="M44" s="100">
        <v>0</v>
      </c>
      <c r="N44" s="100">
        <v>0</v>
      </c>
      <c r="O44" s="105">
        <f t="shared" si="0"/>
        <v>0</v>
      </c>
    </row>
    <row r="45" spans="1:15" ht="20.100000000000001" hidden="1" customHeight="1">
      <c r="B45" s="104"/>
      <c r="C45" s="97">
        <v>0</v>
      </c>
      <c r="D45" s="97">
        <v>0</v>
      </c>
      <c r="E45" s="98">
        <v>0</v>
      </c>
      <c r="F45" s="98">
        <v>0</v>
      </c>
      <c r="G45" s="99">
        <v>0</v>
      </c>
      <c r="H45" s="100">
        <v>0</v>
      </c>
      <c r="I45" s="100">
        <v>0</v>
      </c>
      <c r="J45" s="100">
        <v>0</v>
      </c>
      <c r="K45" s="100">
        <v>0</v>
      </c>
      <c r="L45" s="100">
        <v>0</v>
      </c>
      <c r="M45" s="100">
        <v>0</v>
      </c>
      <c r="N45" s="100">
        <v>0</v>
      </c>
      <c r="O45" s="105">
        <f t="shared" si="0"/>
        <v>0</v>
      </c>
    </row>
    <row r="46" spans="1:15" ht="20.100000000000001" hidden="1" customHeight="1">
      <c r="B46" s="104"/>
      <c r="C46" s="97">
        <v>0</v>
      </c>
      <c r="D46" s="97">
        <v>0</v>
      </c>
      <c r="E46" s="98">
        <v>0</v>
      </c>
      <c r="F46" s="98">
        <v>0</v>
      </c>
      <c r="G46" s="99">
        <v>0</v>
      </c>
      <c r="H46" s="100">
        <v>0</v>
      </c>
      <c r="I46" s="100">
        <v>0</v>
      </c>
      <c r="J46" s="100">
        <v>0</v>
      </c>
      <c r="K46" s="100">
        <v>0</v>
      </c>
      <c r="L46" s="100">
        <v>0</v>
      </c>
      <c r="M46" s="100">
        <v>0</v>
      </c>
      <c r="N46" s="100">
        <v>0</v>
      </c>
      <c r="O46" s="105">
        <f t="shared" si="0"/>
        <v>0</v>
      </c>
    </row>
    <row r="47" spans="1:15" ht="20.100000000000001" hidden="1" customHeight="1">
      <c r="B47" s="104"/>
      <c r="C47" s="97">
        <v>0</v>
      </c>
      <c r="D47" s="97">
        <v>0</v>
      </c>
      <c r="E47" s="98">
        <v>0</v>
      </c>
      <c r="F47" s="98">
        <v>0</v>
      </c>
      <c r="G47" s="99">
        <v>0</v>
      </c>
      <c r="H47" s="100">
        <v>0</v>
      </c>
      <c r="I47" s="100">
        <v>0</v>
      </c>
      <c r="J47" s="100">
        <v>0</v>
      </c>
      <c r="K47" s="100">
        <v>0</v>
      </c>
      <c r="L47" s="100">
        <v>0</v>
      </c>
      <c r="M47" s="100">
        <v>0</v>
      </c>
      <c r="N47" s="100">
        <v>0</v>
      </c>
      <c r="O47" s="105">
        <f t="shared" si="0"/>
        <v>0</v>
      </c>
    </row>
    <row r="48" spans="1:15" ht="20.100000000000001" hidden="1" customHeight="1">
      <c r="B48" s="104"/>
      <c r="C48" s="97">
        <v>0</v>
      </c>
      <c r="D48" s="97">
        <v>0</v>
      </c>
      <c r="E48" s="98">
        <v>0</v>
      </c>
      <c r="F48" s="98">
        <v>0</v>
      </c>
      <c r="G48" s="99">
        <v>0</v>
      </c>
      <c r="H48" s="100">
        <v>0</v>
      </c>
      <c r="I48" s="100">
        <v>0</v>
      </c>
      <c r="J48" s="100">
        <v>0</v>
      </c>
      <c r="K48" s="100">
        <v>0</v>
      </c>
      <c r="L48" s="100">
        <v>0</v>
      </c>
      <c r="M48" s="100">
        <v>0</v>
      </c>
      <c r="N48" s="100">
        <v>0</v>
      </c>
      <c r="O48" s="105">
        <f t="shared" si="0"/>
        <v>0</v>
      </c>
    </row>
    <row r="49" spans="2:15" ht="20.100000000000001" hidden="1" customHeight="1">
      <c r="B49" s="104"/>
      <c r="C49" s="97">
        <v>0</v>
      </c>
      <c r="D49" s="97">
        <v>0</v>
      </c>
      <c r="E49" s="98">
        <v>0</v>
      </c>
      <c r="F49" s="98">
        <v>0</v>
      </c>
      <c r="G49" s="99">
        <v>0</v>
      </c>
      <c r="H49" s="100">
        <v>0</v>
      </c>
      <c r="I49" s="100">
        <v>0</v>
      </c>
      <c r="J49" s="100">
        <v>0</v>
      </c>
      <c r="K49" s="100">
        <v>0</v>
      </c>
      <c r="L49" s="100">
        <v>0</v>
      </c>
      <c r="M49" s="100">
        <v>0</v>
      </c>
      <c r="N49" s="100">
        <v>0</v>
      </c>
      <c r="O49" s="105">
        <f t="shared" si="0"/>
        <v>0</v>
      </c>
    </row>
    <row r="50" spans="2:15" ht="20.100000000000001" hidden="1" customHeight="1">
      <c r="B50" s="104"/>
      <c r="C50" s="97">
        <v>0</v>
      </c>
      <c r="D50" s="97">
        <v>0</v>
      </c>
      <c r="E50" s="98">
        <v>0</v>
      </c>
      <c r="F50" s="98">
        <v>0</v>
      </c>
      <c r="G50" s="99">
        <v>0</v>
      </c>
      <c r="H50" s="100">
        <v>0</v>
      </c>
      <c r="I50" s="100">
        <v>0</v>
      </c>
      <c r="J50" s="100">
        <v>0</v>
      </c>
      <c r="K50" s="100">
        <v>0</v>
      </c>
      <c r="L50" s="100">
        <v>0</v>
      </c>
      <c r="M50" s="100">
        <v>0</v>
      </c>
      <c r="N50" s="100">
        <v>0</v>
      </c>
      <c r="O50" s="105">
        <f t="shared" si="0"/>
        <v>0</v>
      </c>
    </row>
    <row r="51" spans="2:15" ht="20.100000000000001" hidden="1" customHeight="1">
      <c r="B51" s="104"/>
      <c r="C51" s="97">
        <v>0</v>
      </c>
      <c r="D51" s="97">
        <v>0</v>
      </c>
      <c r="E51" s="98">
        <v>0</v>
      </c>
      <c r="F51" s="98">
        <v>0</v>
      </c>
      <c r="G51" s="99">
        <v>0</v>
      </c>
      <c r="H51" s="100">
        <v>0</v>
      </c>
      <c r="I51" s="100">
        <v>0</v>
      </c>
      <c r="J51" s="100">
        <v>0</v>
      </c>
      <c r="K51" s="100">
        <v>0</v>
      </c>
      <c r="L51" s="100">
        <v>0</v>
      </c>
      <c r="M51" s="100">
        <v>0</v>
      </c>
      <c r="N51" s="100">
        <v>0</v>
      </c>
      <c r="O51" s="105">
        <f t="shared" si="0"/>
        <v>0</v>
      </c>
    </row>
    <row r="52" spans="2:15" ht="20.100000000000001" hidden="1" customHeight="1">
      <c r="B52" s="104"/>
      <c r="C52" s="97">
        <v>0</v>
      </c>
      <c r="D52" s="97">
        <v>0</v>
      </c>
      <c r="E52" s="98">
        <v>0</v>
      </c>
      <c r="F52" s="98">
        <v>0</v>
      </c>
      <c r="G52" s="99">
        <v>0</v>
      </c>
      <c r="H52" s="100">
        <v>0</v>
      </c>
      <c r="I52" s="100">
        <v>0</v>
      </c>
      <c r="J52" s="100">
        <v>0</v>
      </c>
      <c r="K52" s="100">
        <v>0</v>
      </c>
      <c r="L52" s="100">
        <v>0</v>
      </c>
      <c r="M52" s="100">
        <v>0</v>
      </c>
      <c r="N52" s="100">
        <v>0</v>
      </c>
      <c r="O52" s="105">
        <f t="shared" si="0"/>
        <v>0</v>
      </c>
    </row>
    <row r="53" spans="2:15" ht="20.100000000000001" hidden="1" customHeight="1">
      <c r="B53" s="104"/>
      <c r="C53" s="97">
        <v>0</v>
      </c>
      <c r="D53" s="97">
        <v>0</v>
      </c>
      <c r="E53" s="98">
        <v>0</v>
      </c>
      <c r="F53" s="98">
        <v>0</v>
      </c>
      <c r="G53" s="99">
        <v>0</v>
      </c>
      <c r="H53" s="100">
        <v>0</v>
      </c>
      <c r="I53" s="100">
        <v>0</v>
      </c>
      <c r="J53" s="100">
        <v>0</v>
      </c>
      <c r="K53" s="100">
        <v>0</v>
      </c>
      <c r="L53" s="100">
        <v>0</v>
      </c>
      <c r="M53" s="100">
        <v>0</v>
      </c>
      <c r="N53" s="100">
        <v>0</v>
      </c>
      <c r="O53" s="105">
        <f t="shared" si="0"/>
        <v>0</v>
      </c>
    </row>
    <row r="54" spans="2:15" ht="20.100000000000001" hidden="1" customHeight="1">
      <c r="B54" s="104"/>
      <c r="C54" s="97">
        <v>0</v>
      </c>
      <c r="D54" s="97">
        <v>0</v>
      </c>
      <c r="E54" s="98">
        <v>0</v>
      </c>
      <c r="F54" s="98">
        <v>0</v>
      </c>
      <c r="G54" s="99">
        <v>0</v>
      </c>
      <c r="H54" s="100">
        <v>0</v>
      </c>
      <c r="I54" s="100">
        <v>0</v>
      </c>
      <c r="J54" s="100">
        <v>0</v>
      </c>
      <c r="K54" s="100">
        <v>0</v>
      </c>
      <c r="L54" s="100">
        <v>0</v>
      </c>
      <c r="M54" s="100">
        <v>0</v>
      </c>
      <c r="N54" s="100">
        <v>0</v>
      </c>
      <c r="O54" s="105">
        <f t="shared" si="0"/>
        <v>0</v>
      </c>
    </row>
    <row r="55" spans="2:15" ht="20.100000000000001" hidden="1" customHeight="1">
      <c r="B55" s="104"/>
      <c r="C55" s="97">
        <v>0</v>
      </c>
      <c r="D55" s="97">
        <v>0</v>
      </c>
      <c r="E55" s="98">
        <v>0</v>
      </c>
      <c r="F55" s="98">
        <v>0</v>
      </c>
      <c r="G55" s="99">
        <v>0</v>
      </c>
      <c r="H55" s="100">
        <v>0</v>
      </c>
      <c r="I55" s="100">
        <v>0</v>
      </c>
      <c r="J55" s="100">
        <v>0</v>
      </c>
      <c r="K55" s="100">
        <v>0</v>
      </c>
      <c r="L55" s="100">
        <v>0</v>
      </c>
      <c r="M55" s="100">
        <v>0</v>
      </c>
      <c r="N55" s="100">
        <v>0</v>
      </c>
      <c r="O55" s="105">
        <f t="shared" si="0"/>
        <v>0</v>
      </c>
    </row>
    <row r="56" spans="2:15" ht="20.100000000000001" hidden="1" customHeight="1">
      <c r="B56" s="104"/>
      <c r="C56" s="97">
        <v>0</v>
      </c>
      <c r="D56" s="97">
        <v>0</v>
      </c>
      <c r="E56" s="98">
        <v>0</v>
      </c>
      <c r="F56" s="98">
        <v>0</v>
      </c>
      <c r="G56" s="99">
        <v>0</v>
      </c>
      <c r="H56" s="100">
        <v>0</v>
      </c>
      <c r="I56" s="100">
        <v>0</v>
      </c>
      <c r="J56" s="100">
        <v>0</v>
      </c>
      <c r="K56" s="100">
        <v>0</v>
      </c>
      <c r="L56" s="100">
        <v>0</v>
      </c>
      <c r="M56" s="100">
        <v>0</v>
      </c>
      <c r="N56" s="100">
        <v>0</v>
      </c>
      <c r="O56" s="105">
        <f t="shared" si="0"/>
        <v>0</v>
      </c>
    </row>
    <row r="57" spans="2:15" ht="20.100000000000001" hidden="1" customHeight="1">
      <c r="B57" s="104"/>
      <c r="C57" s="97">
        <v>0</v>
      </c>
      <c r="D57" s="97">
        <v>0</v>
      </c>
      <c r="E57" s="98">
        <v>0</v>
      </c>
      <c r="F57" s="98">
        <v>0</v>
      </c>
      <c r="G57" s="99">
        <v>0</v>
      </c>
      <c r="H57" s="100">
        <v>0</v>
      </c>
      <c r="I57" s="100">
        <v>0</v>
      </c>
      <c r="J57" s="100">
        <v>0</v>
      </c>
      <c r="K57" s="100">
        <v>0</v>
      </c>
      <c r="L57" s="100">
        <v>0</v>
      </c>
      <c r="M57" s="100">
        <v>0</v>
      </c>
      <c r="N57" s="100">
        <v>0</v>
      </c>
      <c r="O57" s="105">
        <f t="shared" si="0"/>
        <v>0</v>
      </c>
    </row>
    <row r="58" spans="2:15" ht="20.100000000000001" hidden="1" customHeight="1">
      <c r="B58" s="104"/>
      <c r="C58" s="97">
        <v>0</v>
      </c>
      <c r="D58" s="97">
        <v>0</v>
      </c>
      <c r="E58" s="98">
        <v>0</v>
      </c>
      <c r="F58" s="98">
        <v>0</v>
      </c>
      <c r="G58" s="99">
        <v>0</v>
      </c>
      <c r="H58" s="100">
        <v>0</v>
      </c>
      <c r="I58" s="100">
        <v>0</v>
      </c>
      <c r="J58" s="100">
        <v>0</v>
      </c>
      <c r="K58" s="100">
        <v>0</v>
      </c>
      <c r="L58" s="100">
        <v>0</v>
      </c>
      <c r="M58" s="100">
        <v>0</v>
      </c>
      <c r="N58" s="100">
        <v>0</v>
      </c>
      <c r="O58" s="105">
        <f t="shared" si="0"/>
        <v>0</v>
      </c>
    </row>
    <row r="59" spans="2:15" ht="20.100000000000001" customHeight="1">
      <c r="B59" s="173" t="s">
        <v>137</v>
      </c>
      <c r="C59" s="174">
        <v>0</v>
      </c>
      <c r="D59" s="174">
        <v>1</v>
      </c>
      <c r="E59" s="175">
        <v>0</v>
      </c>
      <c r="F59" s="175">
        <v>0</v>
      </c>
      <c r="G59" s="176">
        <v>0</v>
      </c>
      <c r="H59" s="177">
        <v>0</v>
      </c>
      <c r="I59" s="177">
        <v>0</v>
      </c>
      <c r="J59" s="177">
        <v>0</v>
      </c>
      <c r="K59" s="177">
        <v>0</v>
      </c>
      <c r="L59" s="177">
        <v>1</v>
      </c>
      <c r="M59" s="177">
        <v>0</v>
      </c>
      <c r="N59" s="177">
        <v>0</v>
      </c>
      <c r="O59" s="105">
        <f t="shared" si="0"/>
        <v>2</v>
      </c>
    </row>
    <row r="60" spans="2:15" ht="21" customHeight="1" thickBot="1">
      <c r="B60" s="158" t="s">
        <v>2</v>
      </c>
      <c r="C60" s="106">
        <f>SUM(C11:C59)</f>
        <v>2</v>
      </c>
      <c r="D60" s="106">
        <f t="shared" ref="D60:N60" si="1">SUM(D11:D59)</f>
        <v>3</v>
      </c>
      <c r="E60" s="106">
        <f t="shared" si="1"/>
        <v>3</v>
      </c>
      <c r="F60" s="106">
        <f t="shared" si="1"/>
        <v>3</v>
      </c>
      <c r="G60" s="106">
        <f t="shared" si="1"/>
        <v>3</v>
      </c>
      <c r="H60" s="106">
        <f t="shared" si="1"/>
        <v>1</v>
      </c>
      <c r="I60" s="106">
        <f t="shared" si="1"/>
        <v>4</v>
      </c>
      <c r="J60" s="106">
        <f t="shared" si="1"/>
        <v>3</v>
      </c>
      <c r="K60" s="106">
        <f t="shared" si="1"/>
        <v>3</v>
      </c>
      <c r="L60" s="106">
        <f t="shared" si="1"/>
        <v>1</v>
      </c>
      <c r="M60" s="106">
        <f t="shared" si="1"/>
        <v>3</v>
      </c>
      <c r="N60" s="106">
        <f t="shared" si="1"/>
        <v>5</v>
      </c>
      <c r="O60" s="107">
        <f>SUM(O11:O59)</f>
        <v>34</v>
      </c>
    </row>
    <row r="61" spans="2:15">
      <c r="B61" s="156" t="s">
        <v>98</v>
      </c>
    </row>
  </sheetData>
  <mergeCells count="4">
    <mergeCell ref="B8:O8"/>
    <mergeCell ref="B6:O6"/>
    <mergeCell ref="B5:O5"/>
    <mergeCell ref="B4:O4"/>
  </mergeCells>
  <pageMargins left="0.39370078740157483" right="0.39370078740157483" top="0.31496062992125984" bottom="0.39370078740157483" header="0.39370078740157483" footer="0.39370078740157483"/>
  <pageSetup scale="70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C25"/>
  <sheetViews>
    <sheetView zoomScaleNormal="100" workbookViewId="0">
      <selection activeCell="S9" sqref="S9"/>
    </sheetView>
  </sheetViews>
  <sheetFormatPr baseColWidth="10" defaultRowHeight="12.75"/>
  <cols>
    <col min="1" max="1" width="0.5703125" style="44" customWidth="1"/>
    <col min="2" max="2" width="28.85546875" style="142" customWidth="1"/>
    <col min="3" max="3" width="7.42578125" style="44" customWidth="1"/>
    <col min="4" max="4" width="9.7109375" style="45" customWidth="1"/>
    <col min="5" max="5" width="8.42578125" style="45" customWidth="1"/>
    <col min="6" max="6" width="6.28515625" style="45" customWidth="1"/>
    <col min="7" max="7" width="6" style="46" customWidth="1"/>
    <col min="8" max="8" width="7" style="45" customWidth="1"/>
    <col min="9" max="9" width="6.7109375" style="45" customWidth="1"/>
    <col min="10" max="10" width="8.42578125" style="45" customWidth="1"/>
    <col min="11" max="11" width="11.85546875" style="45" customWidth="1"/>
    <col min="12" max="12" width="8" style="45" customWidth="1"/>
    <col min="13" max="13" width="10.140625" style="143" customWidth="1"/>
    <col min="14" max="14" width="10.7109375" style="45" customWidth="1"/>
    <col min="15" max="15" width="12.85546875" style="44" customWidth="1"/>
    <col min="16" max="16" width="11.42578125" style="44"/>
    <col min="17" max="17" width="3" style="44" customWidth="1"/>
    <col min="18" max="18" width="2.7109375" style="44" hidden="1" customWidth="1"/>
    <col min="19" max="16384" width="11.42578125" style="44"/>
  </cols>
  <sheetData>
    <row r="3" spans="1:29" ht="21" customHeight="1">
      <c r="I3" s="47"/>
    </row>
    <row r="4" spans="1:29" ht="21" customHeight="1">
      <c r="I4" s="47"/>
    </row>
    <row r="5" spans="1:29" ht="15.75" customHeight="1">
      <c r="A5" s="243" t="s">
        <v>0</v>
      </c>
      <c r="B5" s="243"/>
      <c r="C5" s="243"/>
      <c r="D5" s="243"/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183"/>
      <c r="Q5" s="183"/>
      <c r="R5" s="183"/>
    </row>
    <row r="6" spans="1:29" ht="18.75" customHeight="1">
      <c r="B6" s="242" t="s">
        <v>1</v>
      </c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184"/>
      <c r="Q6" s="184"/>
      <c r="R6" s="184"/>
    </row>
    <row r="7" spans="1:29" ht="12.75" customHeight="1">
      <c r="B7" s="241" t="s">
        <v>125</v>
      </c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185"/>
      <c r="Q7" s="185"/>
      <c r="R7" s="185"/>
    </row>
    <row r="8" spans="1:29" ht="8.25" customHeight="1"/>
    <row r="9" spans="1:29" ht="15">
      <c r="A9" s="244"/>
      <c r="B9" s="244"/>
      <c r="C9" s="244"/>
      <c r="D9" s="244"/>
      <c r="E9" s="244"/>
      <c r="F9" s="244"/>
      <c r="G9" s="244"/>
      <c r="H9" s="244"/>
      <c r="I9" s="244"/>
      <c r="J9" s="244"/>
      <c r="K9" s="244"/>
      <c r="L9" s="244"/>
      <c r="M9" s="244"/>
      <c r="N9" s="244"/>
      <c r="O9" s="244"/>
    </row>
    <row r="10" spans="1:29" s="142" customFormat="1" ht="31.5" customHeight="1">
      <c r="B10" s="240" t="s">
        <v>130</v>
      </c>
      <c r="C10" s="240"/>
      <c r="D10" s="240"/>
      <c r="E10" s="240"/>
      <c r="F10" s="240"/>
      <c r="G10" s="240"/>
      <c r="H10" s="240"/>
      <c r="I10" s="240"/>
      <c r="J10" s="240"/>
      <c r="K10" s="240"/>
      <c r="L10" s="240"/>
      <c r="M10" s="240"/>
      <c r="N10" s="240"/>
      <c r="O10" s="240"/>
      <c r="P10" s="182"/>
      <c r="Q10" s="182"/>
      <c r="R10" s="182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</row>
    <row r="11" spans="1:29" ht="16.5" thickBot="1">
      <c r="A11" s="90"/>
      <c r="B11" s="144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144"/>
      <c r="N11" s="90"/>
      <c r="O11" s="90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</row>
    <row r="12" spans="1:29" ht="15">
      <c r="B12" s="101" t="s">
        <v>143</v>
      </c>
      <c r="C12" s="102" t="s">
        <v>73</v>
      </c>
      <c r="D12" s="102" t="s">
        <v>74</v>
      </c>
      <c r="E12" s="102" t="s">
        <v>75</v>
      </c>
      <c r="F12" s="102" t="s">
        <v>76</v>
      </c>
      <c r="G12" s="102" t="s">
        <v>77</v>
      </c>
      <c r="H12" s="102" t="s">
        <v>78</v>
      </c>
      <c r="I12" s="102" t="s">
        <v>79</v>
      </c>
      <c r="J12" s="102" t="s">
        <v>80</v>
      </c>
      <c r="K12" s="102" t="s">
        <v>81</v>
      </c>
      <c r="L12" s="102" t="s">
        <v>82</v>
      </c>
      <c r="M12" s="102" t="s">
        <v>38</v>
      </c>
      <c r="N12" s="102" t="s">
        <v>39</v>
      </c>
      <c r="O12" s="103" t="s">
        <v>2</v>
      </c>
    </row>
    <row r="13" spans="1:29" ht="21.95" customHeight="1">
      <c r="B13" s="104" t="s">
        <v>139</v>
      </c>
      <c r="C13" s="97">
        <v>0</v>
      </c>
      <c r="D13" s="97">
        <v>3</v>
      </c>
      <c r="E13" s="98">
        <v>0</v>
      </c>
      <c r="F13" s="98">
        <v>0</v>
      </c>
      <c r="G13" s="99">
        <v>0</v>
      </c>
      <c r="H13" s="100">
        <v>0</v>
      </c>
      <c r="I13" s="100">
        <v>0</v>
      </c>
      <c r="J13" s="100">
        <v>0</v>
      </c>
      <c r="K13" s="100">
        <v>0</v>
      </c>
      <c r="L13" s="100">
        <v>0</v>
      </c>
      <c r="M13" s="100">
        <v>0</v>
      </c>
      <c r="N13" s="100">
        <v>0</v>
      </c>
      <c r="O13" s="105">
        <f>SUM(C13:N13)</f>
        <v>3</v>
      </c>
    </row>
    <row r="14" spans="1:29" ht="21.95" customHeight="1">
      <c r="B14" s="173" t="s">
        <v>176</v>
      </c>
      <c r="C14" s="174">
        <v>0</v>
      </c>
      <c r="D14" s="174">
        <v>0</v>
      </c>
      <c r="E14" s="175">
        <v>0</v>
      </c>
      <c r="F14" s="175">
        <v>0</v>
      </c>
      <c r="G14" s="176">
        <v>0</v>
      </c>
      <c r="H14" s="177">
        <v>0</v>
      </c>
      <c r="I14" s="177">
        <v>1</v>
      </c>
      <c r="J14" s="177">
        <v>0</v>
      </c>
      <c r="K14" s="177">
        <v>0</v>
      </c>
      <c r="L14" s="177">
        <v>1</v>
      </c>
      <c r="M14" s="177">
        <v>0</v>
      </c>
      <c r="N14" s="177">
        <v>0</v>
      </c>
      <c r="O14" s="105">
        <f t="shared" ref="O14:O23" si="0">SUM(C14:N14)</f>
        <v>2</v>
      </c>
    </row>
    <row r="15" spans="1:29" ht="21.95" customHeight="1">
      <c r="B15" s="173" t="s">
        <v>182</v>
      </c>
      <c r="C15" s="174">
        <v>0</v>
      </c>
      <c r="D15" s="174">
        <v>0</v>
      </c>
      <c r="E15" s="175">
        <v>0</v>
      </c>
      <c r="F15" s="175">
        <v>0</v>
      </c>
      <c r="G15" s="176">
        <v>0</v>
      </c>
      <c r="H15" s="177">
        <v>0</v>
      </c>
      <c r="I15" s="177">
        <v>0</v>
      </c>
      <c r="J15" s="177">
        <v>0</v>
      </c>
      <c r="K15" s="177">
        <v>0</v>
      </c>
      <c r="L15" s="177">
        <v>1</v>
      </c>
      <c r="M15" s="177">
        <v>0</v>
      </c>
      <c r="N15" s="177">
        <v>0</v>
      </c>
      <c r="O15" s="105">
        <f t="shared" si="0"/>
        <v>1</v>
      </c>
    </row>
    <row r="16" spans="1:29" ht="21.95" customHeight="1">
      <c r="B16" s="173" t="s">
        <v>162</v>
      </c>
      <c r="C16" s="174">
        <v>0</v>
      </c>
      <c r="D16" s="174">
        <v>0</v>
      </c>
      <c r="E16" s="175">
        <v>0</v>
      </c>
      <c r="F16" s="175">
        <v>0</v>
      </c>
      <c r="G16" s="176">
        <v>0</v>
      </c>
      <c r="H16" s="175">
        <v>0</v>
      </c>
      <c r="I16" s="177">
        <v>0</v>
      </c>
      <c r="J16" s="177">
        <v>0</v>
      </c>
      <c r="K16" s="177">
        <v>0</v>
      </c>
      <c r="L16" s="177">
        <v>0</v>
      </c>
      <c r="M16" s="177">
        <v>0</v>
      </c>
      <c r="N16" s="177">
        <v>0</v>
      </c>
      <c r="O16" s="105">
        <f t="shared" si="0"/>
        <v>0</v>
      </c>
    </row>
    <row r="17" spans="2:15" ht="21.95" customHeight="1">
      <c r="B17" s="173" t="s">
        <v>177</v>
      </c>
      <c r="C17" s="174">
        <v>0</v>
      </c>
      <c r="D17" s="174">
        <v>0</v>
      </c>
      <c r="E17" s="175">
        <v>0</v>
      </c>
      <c r="F17" s="175">
        <v>0</v>
      </c>
      <c r="G17" s="176">
        <v>0</v>
      </c>
      <c r="H17" s="175">
        <v>0</v>
      </c>
      <c r="I17" s="177">
        <v>0</v>
      </c>
      <c r="J17" s="177">
        <v>1</v>
      </c>
      <c r="K17" s="177">
        <v>0</v>
      </c>
      <c r="L17" s="177">
        <v>0</v>
      </c>
      <c r="M17" s="177">
        <v>0</v>
      </c>
      <c r="N17" s="177">
        <v>0</v>
      </c>
      <c r="O17" s="105">
        <f t="shared" si="0"/>
        <v>1</v>
      </c>
    </row>
    <row r="18" spans="2:15" ht="21.95" customHeight="1">
      <c r="B18" s="173" t="s">
        <v>202</v>
      </c>
      <c r="C18" s="174">
        <v>0</v>
      </c>
      <c r="D18" s="174">
        <v>0</v>
      </c>
      <c r="E18" s="175">
        <v>0</v>
      </c>
      <c r="F18" s="175">
        <v>0</v>
      </c>
      <c r="G18" s="176">
        <v>0</v>
      </c>
      <c r="H18" s="175">
        <v>0</v>
      </c>
      <c r="I18" s="177">
        <v>0</v>
      </c>
      <c r="J18" s="177">
        <v>0</v>
      </c>
      <c r="K18" s="177">
        <v>0</v>
      </c>
      <c r="L18" s="177">
        <v>0</v>
      </c>
      <c r="M18" s="177">
        <v>0</v>
      </c>
      <c r="N18" s="177">
        <v>1</v>
      </c>
      <c r="O18" s="105">
        <f t="shared" si="0"/>
        <v>1</v>
      </c>
    </row>
    <row r="19" spans="2:15" ht="21.95" customHeight="1">
      <c r="B19" s="173" t="s">
        <v>164</v>
      </c>
      <c r="C19" s="174">
        <v>0</v>
      </c>
      <c r="D19" s="174">
        <v>0</v>
      </c>
      <c r="E19" s="175">
        <v>0</v>
      </c>
      <c r="F19" s="175">
        <v>0</v>
      </c>
      <c r="G19" s="176">
        <v>2</v>
      </c>
      <c r="H19" s="175">
        <v>1</v>
      </c>
      <c r="I19" s="177">
        <v>0</v>
      </c>
      <c r="J19" s="177">
        <v>0</v>
      </c>
      <c r="K19" s="177">
        <v>0</v>
      </c>
      <c r="L19" s="177">
        <v>0</v>
      </c>
      <c r="M19" s="177">
        <v>0</v>
      </c>
      <c r="N19" s="177">
        <v>0</v>
      </c>
      <c r="O19" s="105">
        <f t="shared" si="0"/>
        <v>3</v>
      </c>
    </row>
    <row r="20" spans="2:15" ht="21.95" customHeight="1">
      <c r="B20" s="173" t="s">
        <v>165</v>
      </c>
      <c r="C20" s="174">
        <v>0</v>
      </c>
      <c r="D20" s="174">
        <v>0</v>
      </c>
      <c r="E20" s="175">
        <v>0</v>
      </c>
      <c r="F20" s="175">
        <v>0</v>
      </c>
      <c r="G20" s="176">
        <v>1</v>
      </c>
      <c r="H20" s="175">
        <v>0</v>
      </c>
      <c r="I20" s="177">
        <v>0</v>
      </c>
      <c r="J20" s="177">
        <v>0</v>
      </c>
      <c r="K20" s="177">
        <v>0</v>
      </c>
      <c r="L20" s="177">
        <v>0</v>
      </c>
      <c r="M20" s="177">
        <v>0</v>
      </c>
      <c r="N20" s="177">
        <v>0</v>
      </c>
      <c r="O20" s="105">
        <f t="shared" si="0"/>
        <v>1</v>
      </c>
    </row>
    <row r="21" spans="2:15" ht="21.95" customHeight="1">
      <c r="B21" s="173" t="s">
        <v>163</v>
      </c>
      <c r="C21" s="174">
        <v>0</v>
      </c>
      <c r="D21" s="174">
        <v>0</v>
      </c>
      <c r="E21" s="175">
        <v>0</v>
      </c>
      <c r="F21" s="175">
        <v>1</v>
      </c>
      <c r="G21" s="176">
        <v>0</v>
      </c>
      <c r="H21" s="175">
        <v>1</v>
      </c>
      <c r="I21" s="177">
        <v>0</v>
      </c>
      <c r="J21" s="177">
        <v>0</v>
      </c>
      <c r="K21" s="177">
        <v>0</v>
      </c>
      <c r="L21" s="177">
        <v>0</v>
      </c>
      <c r="M21" s="177">
        <v>0</v>
      </c>
      <c r="N21" s="177">
        <v>0</v>
      </c>
      <c r="O21" s="105">
        <f t="shared" si="0"/>
        <v>2</v>
      </c>
    </row>
    <row r="22" spans="2:15" ht="21.95" customHeight="1">
      <c r="B22" s="173" t="s">
        <v>201</v>
      </c>
      <c r="C22" s="174">
        <v>0</v>
      </c>
      <c r="D22" s="174">
        <v>0</v>
      </c>
      <c r="E22" s="175">
        <v>0</v>
      </c>
      <c r="F22" s="175">
        <v>0</v>
      </c>
      <c r="G22" s="176">
        <v>0</v>
      </c>
      <c r="H22" s="175">
        <v>0</v>
      </c>
      <c r="I22" s="177">
        <v>0</v>
      </c>
      <c r="J22" s="177">
        <v>0</v>
      </c>
      <c r="K22" s="177">
        <v>0</v>
      </c>
      <c r="L22" s="177">
        <v>0</v>
      </c>
      <c r="M22" s="177">
        <v>1</v>
      </c>
      <c r="N22" s="177">
        <v>0</v>
      </c>
      <c r="O22" s="105">
        <f t="shared" si="0"/>
        <v>1</v>
      </c>
    </row>
    <row r="23" spans="2:15" ht="21.95" customHeight="1">
      <c r="B23" s="173" t="s">
        <v>140</v>
      </c>
      <c r="C23" s="174">
        <v>0</v>
      </c>
      <c r="D23" s="174">
        <v>1</v>
      </c>
      <c r="E23" s="175">
        <v>0</v>
      </c>
      <c r="F23" s="175">
        <v>0</v>
      </c>
      <c r="G23" s="176">
        <v>0</v>
      </c>
      <c r="H23" s="177">
        <v>0</v>
      </c>
      <c r="I23" s="177">
        <v>0</v>
      </c>
      <c r="J23" s="177">
        <v>0</v>
      </c>
      <c r="K23" s="177">
        <v>0</v>
      </c>
      <c r="L23" s="177">
        <v>0</v>
      </c>
      <c r="M23" s="177">
        <v>0</v>
      </c>
      <c r="N23" s="177">
        <v>0</v>
      </c>
      <c r="O23" s="105">
        <f t="shared" si="0"/>
        <v>1</v>
      </c>
    </row>
    <row r="24" spans="2:15" ht="18" customHeight="1" thickBot="1">
      <c r="B24" s="108" t="s">
        <v>2</v>
      </c>
      <c r="C24" s="106">
        <f>SUM(C13:C23)</f>
        <v>0</v>
      </c>
      <c r="D24" s="106">
        <f t="shared" ref="D24:K24" si="1">SUM(D13:D23)</f>
        <v>4</v>
      </c>
      <c r="E24" s="106">
        <f t="shared" si="1"/>
        <v>0</v>
      </c>
      <c r="F24" s="106">
        <f t="shared" si="1"/>
        <v>1</v>
      </c>
      <c r="G24" s="106">
        <f t="shared" si="1"/>
        <v>3</v>
      </c>
      <c r="H24" s="106">
        <f t="shared" si="1"/>
        <v>2</v>
      </c>
      <c r="I24" s="106">
        <f t="shared" si="1"/>
        <v>1</v>
      </c>
      <c r="J24" s="106">
        <f t="shared" si="1"/>
        <v>1</v>
      </c>
      <c r="K24" s="106">
        <f t="shared" si="1"/>
        <v>0</v>
      </c>
      <c r="L24" s="106">
        <f t="shared" ref="L24:O24" si="2">SUM(L13:L23)</f>
        <v>2</v>
      </c>
      <c r="M24" s="106">
        <f t="shared" si="2"/>
        <v>1</v>
      </c>
      <c r="N24" s="106">
        <f t="shared" si="2"/>
        <v>1</v>
      </c>
      <c r="O24" s="106">
        <f t="shared" si="2"/>
        <v>16</v>
      </c>
    </row>
    <row r="25" spans="2:15">
      <c r="B25" s="156" t="s">
        <v>98</v>
      </c>
    </row>
  </sheetData>
  <mergeCells count="5">
    <mergeCell ref="B10:O10"/>
    <mergeCell ref="A9:O9"/>
    <mergeCell ref="A5:O5"/>
    <mergeCell ref="B6:O6"/>
    <mergeCell ref="B7:O7"/>
  </mergeCells>
  <pageMargins left="0.39370078740157483" right="0.39370078740157483" top="0.31496062992125984" bottom="0.39370078740157483" header="0.39370078740157483" footer="0.39370078740157483"/>
  <pageSetup scale="70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D34"/>
  <sheetViews>
    <sheetView zoomScaleNormal="100" workbookViewId="0">
      <selection activeCell="R31" sqref="R31"/>
    </sheetView>
  </sheetViews>
  <sheetFormatPr baseColWidth="10" defaultRowHeight="12.75"/>
  <cols>
    <col min="1" max="1" width="4.140625" style="44" customWidth="1"/>
    <col min="2" max="2" width="20.7109375" style="44" customWidth="1"/>
    <col min="3" max="3" width="7.42578125" style="44" customWidth="1"/>
    <col min="4" max="4" width="9.7109375" style="45" customWidth="1"/>
    <col min="5" max="5" width="8.42578125" style="45" customWidth="1"/>
    <col min="6" max="6" width="6.28515625" style="45" customWidth="1"/>
    <col min="7" max="7" width="6" style="46" customWidth="1"/>
    <col min="8" max="8" width="7" style="45" customWidth="1"/>
    <col min="9" max="9" width="6.7109375" style="45" customWidth="1"/>
    <col min="10" max="10" width="8.42578125" style="45" customWidth="1"/>
    <col min="11" max="11" width="11.85546875" style="45" customWidth="1"/>
    <col min="12" max="12" width="9.7109375" style="45" customWidth="1"/>
    <col min="13" max="13" width="10.140625" style="143" customWidth="1"/>
    <col min="14" max="14" width="11.42578125" style="45" customWidth="1"/>
    <col min="15" max="15" width="9" style="44" customWidth="1"/>
    <col min="16" max="16" width="0.85546875" style="44" customWidth="1"/>
    <col min="17" max="16384" width="11.42578125" style="44"/>
  </cols>
  <sheetData>
    <row r="3" spans="1:30" ht="21" customHeight="1">
      <c r="I3" s="47"/>
    </row>
    <row r="4" spans="1:30" ht="21" customHeight="1">
      <c r="I4" s="47"/>
    </row>
    <row r="5" spans="1:30" ht="12.75" customHeight="1">
      <c r="B5" s="245" t="s">
        <v>0</v>
      </c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186"/>
      <c r="Q5" s="186"/>
      <c r="R5" s="186"/>
      <c r="S5" s="186"/>
      <c r="T5" s="186"/>
    </row>
    <row r="6" spans="1:30" s="142" customFormat="1" ht="18.75" customHeight="1">
      <c r="B6" s="242" t="s">
        <v>1</v>
      </c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184"/>
      <c r="Q6" s="184"/>
      <c r="R6" s="184"/>
      <c r="S6" s="184"/>
      <c r="T6" s="184"/>
    </row>
    <row r="7" spans="1:30" ht="12.75" customHeight="1">
      <c r="B7" s="241" t="s">
        <v>125</v>
      </c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185"/>
      <c r="Q7" s="185"/>
      <c r="R7" s="185"/>
      <c r="S7" s="185"/>
      <c r="T7" s="185"/>
    </row>
    <row r="8" spans="1:30" ht="8.25" customHeight="1"/>
    <row r="9" spans="1:30" ht="15">
      <c r="A9" s="192"/>
      <c r="B9" s="240" t="s">
        <v>131</v>
      </c>
      <c r="C9" s="240"/>
      <c r="D9" s="240"/>
      <c r="E9" s="240"/>
      <c r="F9" s="240"/>
      <c r="G9" s="240"/>
      <c r="H9" s="240"/>
      <c r="I9" s="240"/>
      <c r="J9" s="240"/>
      <c r="K9" s="240"/>
      <c r="L9" s="240"/>
      <c r="M9" s="240"/>
      <c r="N9" s="240"/>
      <c r="O9" s="240"/>
      <c r="P9" s="192"/>
    </row>
    <row r="10" spans="1:30" s="142" customFormat="1" ht="18" customHeight="1">
      <c r="B10" s="240"/>
      <c r="C10" s="240"/>
      <c r="D10" s="240"/>
      <c r="E10" s="240"/>
      <c r="F10" s="240"/>
      <c r="G10" s="240"/>
      <c r="H10" s="240"/>
      <c r="I10" s="240"/>
      <c r="J10" s="240"/>
      <c r="K10" s="240"/>
      <c r="L10" s="240"/>
      <c r="M10" s="240"/>
      <c r="N10" s="240"/>
      <c r="O10" s="240"/>
      <c r="P10" s="182"/>
      <c r="Q10" s="182"/>
      <c r="R10" s="182"/>
      <c r="S10" s="182"/>
      <c r="T10" s="182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</row>
    <row r="11" spans="1:30" ht="15.75" customHeight="1" thickBot="1">
      <c r="A11" s="90"/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144"/>
      <c r="N11" s="90"/>
      <c r="O11" s="90"/>
      <c r="P11" s="90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</row>
    <row r="12" spans="1:30" s="142" customFormat="1" ht="15">
      <c r="B12" s="101" t="s">
        <v>143</v>
      </c>
      <c r="C12" s="102" t="s">
        <v>73</v>
      </c>
      <c r="D12" s="102" t="s">
        <v>74</v>
      </c>
      <c r="E12" s="102" t="s">
        <v>75</v>
      </c>
      <c r="F12" s="102" t="s">
        <v>76</v>
      </c>
      <c r="G12" s="102" t="s">
        <v>77</v>
      </c>
      <c r="H12" s="102" t="s">
        <v>78</v>
      </c>
      <c r="I12" s="102" t="s">
        <v>79</v>
      </c>
      <c r="J12" s="102" t="s">
        <v>80</v>
      </c>
      <c r="K12" s="102" t="s">
        <v>81</v>
      </c>
      <c r="L12" s="102" t="s">
        <v>82</v>
      </c>
      <c r="M12" s="102" t="s">
        <v>83</v>
      </c>
      <c r="N12" s="102" t="s">
        <v>39</v>
      </c>
      <c r="O12" s="103" t="s">
        <v>2</v>
      </c>
    </row>
    <row r="13" spans="1:30" ht="18" customHeight="1">
      <c r="B13" s="104" t="s">
        <v>133</v>
      </c>
      <c r="C13" s="187">
        <v>1</v>
      </c>
      <c r="D13" s="187">
        <v>0</v>
      </c>
      <c r="E13" s="188">
        <v>0</v>
      </c>
      <c r="F13" s="187">
        <v>0</v>
      </c>
      <c r="G13" s="187">
        <v>0</v>
      </c>
      <c r="H13" s="189">
        <v>0</v>
      </c>
      <c r="I13" s="189">
        <v>0</v>
      </c>
      <c r="J13" s="187">
        <v>0</v>
      </c>
      <c r="K13" s="187">
        <v>0</v>
      </c>
      <c r="L13" s="189">
        <v>0</v>
      </c>
      <c r="M13" s="187">
        <v>0</v>
      </c>
      <c r="N13" s="189">
        <v>0</v>
      </c>
      <c r="O13" s="190">
        <f>SUM(C13:N13)</f>
        <v>1</v>
      </c>
    </row>
    <row r="14" spans="1:30" ht="18" customHeight="1">
      <c r="B14" s="104" t="s">
        <v>180</v>
      </c>
      <c r="C14" s="187">
        <v>0</v>
      </c>
      <c r="D14" s="187">
        <v>0</v>
      </c>
      <c r="E14" s="188">
        <v>0</v>
      </c>
      <c r="F14" s="187">
        <v>0</v>
      </c>
      <c r="G14" s="187">
        <v>0</v>
      </c>
      <c r="H14" s="189">
        <v>0</v>
      </c>
      <c r="I14" s="189">
        <v>1</v>
      </c>
      <c r="J14" s="187">
        <v>0</v>
      </c>
      <c r="K14" s="187">
        <v>0</v>
      </c>
      <c r="L14" s="189">
        <v>0</v>
      </c>
      <c r="M14" s="187">
        <v>0</v>
      </c>
      <c r="N14" s="189">
        <v>0</v>
      </c>
      <c r="O14" s="190">
        <f t="shared" ref="O14:O32" si="0">SUM(C14:N14)</f>
        <v>1</v>
      </c>
    </row>
    <row r="15" spans="1:30" ht="18" customHeight="1">
      <c r="B15" s="104" t="s">
        <v>183</v>
      </c>
      <c r="C15" s="187">
        <v>0</v>
      </c>
      <c r="D15" s="187">
        <v>0</v>
      </c>
      <c r="E15" s="188">
        <v>0</v>
      </c>
      <c r="F15" s="187">
        <v>0</v>
      </c>
      <c r="G15" s="187">
        <v>0</v>
      </c>
      <c r="H15" s="189">
        <v>0</v>
      </c>
      <c r="I15" s="189">
        <v>0</v>
      </c>
      <c r="J15" s="187">
        <v>0</v>
      </c>
      <c r="K15" s="187">
        <v>0</v>
      </c>
      <c r="L15" s="189">
        <v>1</v>
      </c>
      <c r="M15" s="187">
        <v>0</v>
      </c>
      <c r="N15" s="189">
        <v>0</v>
      </c>
      <c r="O15" s="190">
        <f t="shared" si="0"/>
        <v>1</v>
      </c>
    </row>
    <row r="16" spans="1:30" ht="18" customHeight="1">
      <c r="B16" s="104" t="s">
        <v>184</v>
      </c>
      <c r="C16" s="187">
        <v>0</v>
      </c>
      <c r="D16" s="187">
        <v>0</v>
      </c>
      <c r="E16" s="188">
        <v>0</v>
      </c>
      <c r="F16" s="187">
        <v>0</v>
      </c>
      <c r="G16" s="187">
        <v>0</v>
      </c>
      <c r="H16" s="189">
        <v>0</v>
      </c>
      <c r="I16" s="189">
        <v>0</v>
      </c>
      <c r="J16" s="187">
        <v>0</v>
      </c>
      <c r="K16" s="187">
        <v>0</v>
      </c>
      <c r="L16" s="189">
        <v>1</v>
      </c>
      <c r="M16" s="187">
        <v>0</v>
      </c>
      <c r="N16" s="189">
        <v>0</v>
      </c>
      <c r="O16" s="190">
        <f t="shared" si="0"/>
        <v>1</v>
      </c>
    </row>
    <row r="17" spans="2:15" ht="18" customHeight="1">
      <c r="B17" s="104" t="s">
        <v>179</v>
      </c>
      <c r="C17" s="187">
        <v>0</v>
      </c>
      <c r="D17" s="187">
        <v>0</v>
      </c>
      <c r="E17" s="188">
        <v>0</v>
      </c>
      <c r="F17" s="187">
        <v>0</v>
      </c>
      <c r="G17" s="187">
        <v>0</v>
      </c>
      <c r="H17" s="189">
        <v>0</v>
      </c>
      <c r="I17" s="189">
        <v>1</v>
      </c>
      <c r="J17" s="187">
        <v>0</v>
      </c>
      <c r="K17" s="187">
        <v>0</v>
      </c>
      <c r="L17" s="189">
        <v>0</v>
      </c>
      <c r="M17" s="187">
        <v>0</v>
      </c>
      <c r="N17" s="189">
        <v>0</v>
      </c>
      <c r="O17" s="190">
        <f t="shared" si="0"/>
        <v>1</v>
      </c>
    </row>
    <row r="18" spans="2:15" ht="18" customHeight="1">
      <c r="B18" s="104" t="s">
        <v>178</v>
      </c>
      <c r="C18" s="187">
        <v>0</v>
      </c>
      <c r="D18" s="187">
        <v>0</v>
      </c>
      <c r="E18" s="188">
        <v>0</v>
      </c>
      <c r="F18" s="187">
        <v>0</v>
      </c>
      <c r="G18" s="187">
        <v>0</v>
      </c>
      <c r="H18" s="189">
        <v>0</v>
      </c>
      <c r="I18" s="189">
        <v>1</v>
      </c>
      <c r="J18" s="187">
        <v>0</v>
      </c>
      <c r="K18" s="187">
        <v>0</v>
      </c>
      <c r="L18" s="189">
        <v>0</v>
      </c>
      <c r="M18" s="187">
        <v>0</v>
      </c>
      <c r="N18" s="189">
        <v>0</v>
      </c>
      <c r="O18" s="190">
        <f t="shared" si="0"/>
        <v>1</v>
      </c>
    </row>
    <row r="19" spans="2:15" ht="18" customHeight="1">
      <c r="B19" s="104" t="s">
        <v>204</v>
      </c>
      <c r="C19" s="187">
        <v>0</v>
      </c>
      <c r="D19" s="187">
        <v>0</v>
      </c>
      <c r="E19" s="188">
        <v>0</v>
      </c>
      <c r="F19" s="187">
        <v>0</v>
      </c>
      <c r="G19" s="187">
        <v>0</v>
      </c>
      <c r="H19" s="189">
        <v>0</v>
      </c>
      <c r="I19" s="189">
        <v>0</v>
      </c>
      <c r="J19" s="187">
        <v>0</v>
      </c>
      <c r="K19" s="187">
        <v>0</v>
      </c>
      <c r="L19" s="189">
        <v>0</v>
      </c>
      <c r="M19" s="187">
        <v>0</v>
      </c>
      <c r="N19" s="189">
        <v>1</v>
      </c>
      <c r="O19" s="190">
        <f t="shared" si="0"/>
        <v>1</v>
      </c>
    </row>
    <row r="20" spans="2:15" ht="18" customHeight="1">
      <c r="B20" s="104" t="s">
        <v>185</v>
      </c>
      <c r="C20" s="187">
        <v>0</v>
      </c>
      <c r="D20" s="187">
        <v>0</v>
      </c>
      <c r="E20" s="188">
        <v>0</v>
      </c>
      <c r="F20" s="187">
        <v>0</v>
      </c>
      <c r="G20" s="187">
        <v>0</v>
      </c>
      <c r="H20" s="189">
        <v>0</v>
      </c>
      <c r="I20" s="189">
        <v>0</v>
      </c>
      <c r="J20" s="187">
        <v>0</v>
      </c>
      <c r="K20" s="187">
        <v>0</v>
      </c>
      <c r="L20" s="189">
        <v>1</v>
      </c>
      <c r="M20" s="187">
        <v>0</v>
      </c>
      <c r="N20" s="189">
        <v>0</v>
      </c>
      <c r="O20" s="190">
        <f t="shared" si="0"/>
        <v>1</v>
      </c>
    </row>
    <row r="21" spans="2:15" ht="18" customHeight="1">
      <c r="B21" s="104" t="s">
        <v>149</v>
      </c>
      <c r="C21" s="187">
        <v>1</v>
      </c>
      <c r="D21" s="187">
        <v>0</v>
      </c>
      <c r="E21" s="188">
        <v>0</v>
      </c>
      <c r="F21" s="187">
        <v>0</v>
      </c>
      <c r="G21" s="187">
        <v>0</v>
      </c>
      <c r="H21" s="187">
        <v>0</v>
      </c>
      <c r="I21" s="187">
        <v>0</v>
      </c>
      <c r="J21" s="187">
        <v>0</v>
      </c>
      <c r="K21" s="187">
        <v>0</v>
      </c>
      <c r="L21" s="187">
        <v>0</v>
      </c>
      <c r="M21" s="187">
        <v>0</v>
      </c>
      <c r="N21" s="189">
        <v>0</v>
      </c>
      <c r="O21" s="190">
        <f t="shared" si="0"/>
        <v>1</v>
      </c>
    </row>
    <row r="22" spans="2:15" ht="18" customHeight="1">
      <c r="B22" s="104" t="s">
        <v>166</v>
      </c>
      <c r="C22" s="187">
        <v>0</v>
      </c>
      <c r="D22" s="187">
        <v>0</v>
      </c>
      <c r="E22" s="188">
        <v>0</v>
      </c>
      <c r="F22" s="187">
        <v>0</v>
      </c>
      <c r="G22" s="187">
        <v>1</v>
      </c>
      <c r="H22" s="187">
        <v>0</v>
      </c>
      <c r="I22" s="187">
        <v>0</v>
      </c>
      <c r="J22" s="187">
        <v>0</v>
      </c>
      <c r="K22" s="187">
        <v>0</v>
      </c>
      <c r="L22" s="187">
        <v>0</v>
      </c>
      <c r="M22" s="187">
        <v>0</v>
      </c>
      <c r="N22" s="189">
        <v>0</v>
      </c>
      <c r="O22" s="190">
        <f t="shared" si="0"/>
        <v>1</v>
      </c>
    </row>
    <row r="23" spans="2:15" ht="18" hidden="1" customHeight="1">
      <c r="B23" s="104"/>
      <c r="C23" s="187">
        <v>0</v>
      </c>
      <c r="D23" s="187">
        <v>0</v>
      </c>
      <c r="E23" s="187">
        <v>0</v>
      </c>
      <c r="F23" s="188">
        <v>0</v>
      </c>
      <c r="G23" s="187">
        <v>0</v>
      </c>
      <c r="H23" s="187">
        <v>0</v>
      </c>
      <c r="I23" s="187">
        <v>0</v>
      </c>
      <c r="J23" s="187">
        <v>0</v>
      </c>
      <c r="K23" s="187">
        <v>0</v>
      </c>
      <c r="L23" s="187">
        <v>0</v>
      </c>
      <c r="M23" s="187">
        <v>0</v>
      </c>
      <c r="N23" s="189">
        <v>0</v>
      </c>
      <c r="O23" s="190">
        <f t="shared" si="0"/>
        <v>0</v>
      </c>
    </row>
    <row r="24" spans="2:15" ht="18" hidden="1" customHeight="1">
      <c r="B24" s="104"/>
      <c r="C24" s="187">
        <v>0</v>
      </c>
      <c r="D24" s="187">
        <v>0</v>
      </c>
      <c r="E24" s="188">
        <v>0</v>
      </c>
      <c r="F24" s="187">
        <v>0</v>
      </c>
      <c r="G24" s="187">
        <v>0</v>
      </c>
      <c r="H24" s="187">
        <v>0</v>
      </c>
      <c r="I24" s="187">
        <v>0</v>
      </c>
      <c r="J24" s="187">
        <v>0</v>
      </c>
      <c r="K24" s="187">
        <v>0</v>
      </c>
      <c r="L24" s="187">
        <v>0</v>
      </c>
      <c r="M24" s="187">
        <v>0</v>
      </c>
      <c r="N24" s="189">
        <v>0</v>
      </c>
      <c r="O24" s="190">
        <f t="shared" si="0"/>
        <v>0</v>
      </c>
    </row>
    <row r="25" spans="2:15" ht="18" hidden="1" customHeight="1">
      <c r="B25" s="104"/>
      <c r="C25" s="187">
        <v>0</v>
      </c>
      <c r="D25" s="187">
        <v>0</v>
      </c>
      <c r="E25" s="187">
        <v>0</v>
      </c>
      <c r="F25" s="187">
        <v>0</v>
      </c>
      <c r="G25" s="187">
        <v>0</v>
      </c>
      <c r="H25" s="187">
        <v>0</v>
      </c>
      <c r="I25" s="189">
        <v>0</v>
      </c>
      <c r="J25" s="189">
        <v>0</v>
      </c>
      <c r="K25" s="187">
        <v>0</v>
      </c>
      <c r="L25" s="187">
        <v>0</v>
      </c>
      <c r="M25" s="187">
        <v>0</v>
      </c>
      <c r="N25" s="189">
        <v>0</v>
      </c>
      <c r="O25" s="190">
        <f t="shared" si="0"/>
        <v>0</v>
      </c>
    </row>
    <row r="26" spans="2:15" ht="18" hidden="1" customHeight="1">
      <c r="B26" s="104"/>
      <c r="C26" s="187">
        <v>0</v>
      </c>
      <c r="D26" s="187">
        <v>0</v>
      </c>
      <c r="E26" s="187">
        <v>0</v>
      </c>
      <c r="F26" s="187">
        <v>0</v>
      </c>
      <c r="G26" s="187">
        <v>0</v>
      </c>
      <c r="H26" s="187">
        <v>0</v>
      </c>
      <c r="I26" s="187">
        <v>0</v>
      </c>
      <c r="J26" s="187">
        <v>0</v>
      </c>
      <c r="K26" s="187">
        <v>0</v>
      </c>
      <c r="L26" s="187">
        <v>0</v>
      </c>
      <c r="M26" s="187">
        <v>0</v>
      </c>
      <c r="N26" s="189">
        <v>0</v>
      </c>
      <c r="O26" s="190">
        <f t="shared" si="0"/>
        <v>0</v>
      </c>
    </row>
    <row r="27" spans="2:15" ht="18" hidden="1" customHeight="1">
      <c r="B27" s="104"/>
      <c r="C27" s="187">
        <v>0</v>
      </c>
      <c r="D27" s="187">
        <v>0</v>
      </c>
      <c r="E27" s="187">
        <v>0</v>
      </c>
      <c r="F27" s="187">
        <v>0</v>
      </c>
      <c r="G27" s="187">
        <v>0</v>
      </c>
      <c r="H27" s="187">
        <v>0</v>
      </c>
      <c r="I27" s="187">
        <v>0</v>
      </c>
      <c r="J27" s="187">
        <v>0</v>
      </c>
      <c r="K27" s="187">
        <v>0</v>
      </c>
      <c r="L27" s="187">
        <v>0</v>
      </c>
      <c r="M27" s="187">
        <v>0</v>
      </c>
      <c r="N27" s="189">
        <v>0</v>
      </c>
      <c r="O27" s="190">
        <f t="shared" si="0"/>
        <v>0</v>
      </c>
    </row>
    <row r="28" spans="2:15" ht="18" hidden="1" customHeight="1">
      <c r="B28" s="104"/>
      <c r="C28" s="187">
        <v>0</v>
      </c>
      <c r="D28" s="187">
        <v>0</v>
      </c>
      <c r="E28" s="187">
        <v>0</v>
      </c>
      <c r="F28" s="187">
        <v>0</v>
      </c>
      <c r="G28" s="187">
        <v>0</v>
      </c>
      <c r="H28" s="187">
        <v>0</v>
      </c>
      <c r="I28" s="187">
        <v>0</v>
      </c>
      <c r="J28" s="187">
        <v>0</v>
      </c>
      <c r="K28" s="187">
        <v>0</v>
      </c>
      <c r="L28" s="187">
        <v>0</v>
      </c>
      <c r="M28" s="187">
        <v>0</v>
      </c>
      <c r="N28" s="189">
        <v>0</v>
      </c>
      <c r="O28" s="190">
        <f t="shared" si="0"/>
        <v>0</v>
      </c>
    </row>
    <row r="29" spans="2:15" ht="18" hidden="1" customHeight="1">
      <c r="B29" s="104"/>
      <c r="C29" s="187">
        <v>0</v>
      </c>
      <c r="D29" s="187">
        <v>0</v>
      </c>
      <c r="E29" s="188">
        <v>0</v>
      </c>
      <c r="F29" s="187">
        <v>0</v>
      </c>
      <c r="G29" s="187">
        <v>0</v>
      </c>
      <c r="H29" s="187">
        <v>0</v>
      </c>
      <c r="I29" s="187">
        <v>0</v>
      </c>
      <c r="J29" s="187">
        <v>0</v>
      </c>
      <c r="K29" s="187">
        <v>0</v>
      </c>
      <c r="L29" s="187">
        <v>0</v>
      </c>
      <c r="M29" s="187">
        <v>0</v>
      </c>
      <c r="N29" s="189">
        <v>0</v>
      </c>
      <c r="O29" s="190">
        <f t="shared" si="0"/>
        <v>0</v>
      </c>
    </row>
    <row r="30" spans="2:15" ht="18" hidden="1" customHeight="1">
      <c r="B30" s="104"/>
      <c r="C30" s="187">
        <v>0</v>
      </c>
      <c r="D30" s="187">
        <v>0</v>
      </c>
      <c r="E30" s="187">
        <v>0</v>
      </c>
      <c r="F30" s="187">
        <v>0</v>
      </c>
      <c r="G30" s="187">
        <v>0</v>
      </c>
      <c r="H30" s="187">
        <v>0</v>
      </c>
      <c r="I30" s="187">
        <v>0</v>
      </c>
      <c r="J30" s="187">
        <v>0</v>
      </c>
      <c r="K30" s="187">
        <v>0</v>
      </c>
      <c r="L30" s="187">
        <v>0</v>
      </c>
      <c r="M30" s="187">
        <v>0</v>
      </c>
      <c r="N30" s="189">
        <v>0</v>
      </c>
      <c r="O30" s="190">
        <f t="shared" si="0"/>
        <v>0</v>
      </c>
    </row>
    <row r="31" spans="2:15" ht="18" customHeight="1">
      <c r="B31" s="173" t="s">
        <v>186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1</v>
      </c>
      <c r="M31" s="195">
        <v>0</v>
      </c>
      <c r="N31" s="196">
        <v>0</v>
      </c>
      <c r="O31" s="190">
        <f t="shared" si="0"/>
        <v>1</v>
      </c>
    </row>
    <row r="32" spans="2:15" ht="18" customHeight="1">
      <c r="B32" s="173" t="s">
        <v>203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1</v>
      </c>
      <c r="N32" s="196">
        <v>0</v>
      </c>
      <c r="O32" s="190">
        <f t="shared" si="0"/>
        <v>1</v>
      </c>
    </row>
    <row r="33" spans="2:15" ht="18" customHeight="1" thickBot="1">
      <c r="B33" s="108" t="s">
        <v>2</v>
      </c>
      <c r="C33" s="106">
        <f>SUM(C13:C32)</f>
        <v>2</v>
      </c>
      <c r="D33" s="106">
        <f t="shared" ref="D33:O33" si="1">SUM(D13:D32)</f>
        <v>0</v>
      </c>
      <c r="E33" s="106">
        <f t="shared" si="1"/>
        <v>0</v>
      </c>
      <c r="F33" s="106">
        <f t="shared" si="1"/>
        <v>0</v>
      </c>
      <c r="G33" s="106">
        <f t="shared" si="1"/>
        <v>1</v>
      </c>
      <c r="H33" s="106">
        <f t="shared" si="1"/>
        <v>0</v>
      </c>
      <c r="I33" s="106">
        <f t="shared" si="1"/>
        <v>3</v>
      </c>
      <c r="J33" s="106">
        <f t="shared" si="1"/>
        <v>0</v>
      </c>
      <c r="K33" s="106">
        <f t="shared" si="1"/>
        <v>0</v>
      </c>
      <c r="L33" s="106">
        <f t="shared" si="1"/>
        <v>4</v>
      </c>
      <c r="M33" s="106">
        <f t="shared" si="1"/>
        <v>1</v>
      </c>
      <c r="N33" s="106">
        <f t="shared" si="1"/>
        <v>1</v>
      </c>
      <c r="O33" s="106">
        <f t="shared" si="1"/>
        <v>12</v>
      </c>
    </row>
    <row r="34" spans="2:15">
      <c r="B34" s="89" t="s">
        <v>98</v>
      </c>
    </row>
  </sheetData>
  <mergeCells count="4">
    <mergeCell ref="B9:O10"/>
    <mergeCell ref="B5:O5"/>
    <mergeCell ref="B6:O6"/>
    <mergeCell ref="B7:O7"/>
  </mergeCells>
  <pageMargins left="0.39370078740157483" right="0.39370078740157483" top="0.31496062992125984" bottom="0.39370078740157483" header="0.39370078740157483" footer="0.39370078740157483"/>
  <pageSetup scale="7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T28"/>
  <sheetViews>
    <sheetView topLeftCell="E12" zoomScaleNormal="100" zoomScaleSheetLayoutView="85" workbookViewId="0">
      <selection activeCell="U24" sqref="U24"/>
    </sheetView>
  </sheetViews>
  <sheetFormatPr baseColWidth="10" defaultColWidth="11.42578125" defaultRowHeight="12.75"/>
  <cols>
    <col min="1" max="1" width="4.140625" customWidth="1"/>
    <col min="2" max="2" width="9.28515625" customWidth="1"/>
    <col min="3" max="3" width="15" customWidth="1"/>
    <col min="4" max="4" width="7.85546875" style="1" customWidth="1"/>
    <col min="5" max="5" width="10" style="1" customWidth="1"/>
    <col min="6" max="6" width="8.5703125" style="1" customWidth="1"/>
    <col min="7" max="7" width="7" style="1" customWidth="1"/>
    <col min="8" max="8" width="7.42578125" style="1" customWidth="1"/>
    <col min="9" max="9" width="7.140625" style="1" customWidth="1"/>
    <col min="10" max="10" width="6.85546875" style="1" customWidth="1"/>
    <col min="11" max="11" width="10" style="1" customWidth="1"/>
    <col min="12" max="12" width="13.28515625" style="1" customWidth="1"/>
    <col min="13" max="13" width="9.5703125" style="1" customWidth="1"/>
    <col min="14" max="14" width="11" style="1" customWidth="1"/>
    <col min="15" max="15" width="11.85546875" style="1" customWidth="1"/>
    <col min="16" max="16" width="23.85546875" style="1" customWidth="1"/>
    <col min="17" max="17" width="15" style="1" customWidth="1"/>
    <col min="18" max="18" width="26.7109375" style="1" customWidth="1"/>
    <col min="19" max="19" width="2.140625" customWidth="1"/>
  </cols>
  <sheetData>
    <row r="1" spans="1:20" ht="7.5" customHeight="1"/>
    <row r="6" spans="1:20" ht="15" customHeight="1">
      <c r="B6" s="211" t="s">
        <v>0</v>
      </c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211"/>
      <c r="Q6" s="211"/>
      <c r="R6" s="211"/>
      <c r="S6" s="21"/>
      <c r="T6" s="21"/>
    </row>
    <row r="7" spans="1:20" ht="21" customHeight="1">
      <c r="B7" s="205" t="s">
        <v>1</v>
      </c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159"/>
      <c r="T7" s="21"/>
    </row>
    <row r="8" spans="1:20" ht="15.75">
      <c r="B8" s="212" t="s">
        <v>125</v>
      </c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164"/>
    </row>
    <row r="9" spans="1:20" ht="15.75" customHeight="1"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T9" s="22"/>
    </row>
    <row r="10" spans="1:20" ht="15.75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</row>
    <row r="11" spans="1:20" ht="43.5" customHeight="1">
      <c r="B11" s="213" t="s">
        <v>192</v>
      </c>
      <c r="C11" s="213"/>
      <c r="D11" s="213"/>
      <c r="E11" s="213"/>
      <c r="F11" s="213"/>
      <c r="G11" s="213"/>
      <c r="H11" s="213"/>
      <c r="I11" s="213"/>
      <c r="J11" s="213"/>
      <c r="K11" s="213"/>
      <c r="L11" s="213"/>
      <c r="M11" s="213"/>
      <c r="N11" s="213"/>
      <c r="O11" s="213"/>
      <c r="P11" s="213"/>
      <c r="Q11" s="213"/>
      <c r="R11" s="213"/>
      <c r="S11" s="134"/>
    </row>
    <row r="12" spans="1:20" ht="23.25" customHeight="1">
      <c r="T12" s="20"/>
    </row>
    <row r="13" spans="1:20" ht="15" thickBot="1">
      <c r="B13" s="61" t="s">
        <v>188</v>
      </c>
      <c r="C13" s="6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</row>
    <row r="14" spans="1:20" ht="45">
      <c r="B14" s="148" t="s">
        <v>72</v>
      </c>
      <c r="C14" s="120" t="s">
        <v>56</v>
      </c>
      <c r="D14" s="120" t="s">
        <v>73</v>
      </c>
      <c r="E14" s="120" t="s">
        <v>74</v>
      </c>
      <c r="F14" s="120" t="s">
        <v>75</v>
      </c>
      <c r="G14" s="120" t="s">
        <v>76</v>
      </c>
      <c r="H14" s="120" t="s">
        <v>77</v>
      </c>
      <c r="I14" s="120" t="s">
        <v>78</v>
      </c>
      <c r="J14" s="120" t="s">
        <v>79</v>
      </c>
      <c r="K14" s="120" t="s">
        <v>80</v>
      </c>
      <c r="L14" s="120" t="s">
        <v>81</v>
      </c>
      <c r="M14" s="120" t="s">
        <v>82</v>
      </c>
      <c r="N14" s="120" t="s">
        <v>83</v>
      </c>
      <c r="O14" s="120" t="s">
        <v>84</v>
      </c>
      <c r="P14" s="121" t="s">
        <v>101</v>
      </c>
      <c r="Q14" s="121" t="s">
        <v>102</v>
      </c>
      <c r="R14" s="122" t="s">
        <v>103</v>
      </c>
    </row>
    <row r="15" spans="1:20" ht="15.75">
      <c r="B15" s="123">
        <v>2017</v>
      </c>
      <c r="C15" s="119">
        <v>5086296</v>
      </c>
      <c r="D15" s="124">
        <v>18</v>
      </c>
      <c r="E15" s="124">
        <v>21</v>
      </c>
      <c r="F15" s="124">
        <v>25</v>
      </c>
      <c r="G15" s="124">
        <v>12</v>
      </c>
      <c r="H15" s="124">
        <v>21</v>
      </c>
      <c r="I15" s="124">
        <v>20</v>
      </c>
      <c r="J15" s="124">
        <v>19</v>
      </c>
      <c r="K15" s="124">
        <v>17</v>
      </c>
      <c r="L15" s="124">
        <v>11</v>
      </c>
      <c r="M15" s="124">
        <v>16</v>
      </c>
      <c r="N15" s="124">
        <v>14</v>
      </c>
      <c r="O15" s="124">
        <v>15</v>
      </c>
      <c r="P15" s="117">
        <f>SUM(D15:O15)</f>
        <v>209</v>
      </c>
      <c r="Q15" s="209">
        <f>(P16-P15)*100/P15</f>
        <v>-21.05263157894737</v>
      </c>
      <c r="R15" s="168">
        <f xml:space="preserve"> (100000/C15)*(P15/12)*12</f>
        <v>4.1090805568531596</v>
      </c>
    </row>
    <row r="16" spans="1:20" ht="17.25" customHeight="1" thickBot="1">
      <c r="B16" s="58">
        <v>2018</v>
      </c>
      <c r="C16" s="59">
        <v>5136325</v>
      </c>
      <c r="D16" s="60">
        <v>11</v>
      </c>
      <c r="E16" s="60">
        <v>13</v>
      </c>
      <c r="F16" s="60">
        <v>5</v>
      </c>
      <c r="G16" s="60">
        <v>10</v>
      </c>
      <c r="H16" s="60">
        <v>15</v>
      </c>
      <c r="I16" s="60">
        <v>22</v>
      </c>
      <c r="J16" s="60">
        <v>20</v>
      </c>
      <c r="K16" s="60">
        <v>15</v>
      </c>
      <c r="L16" s="60">
        <v>14</v>
      </c>
      <c r="M16" s="60">
        <v>12</v>
      </c>
      <c r="N16" s="60">
        <v>8</v>
      </c>
      <c r="O16" s="60">
        <v>20</v>
      </c>
      <c r="P16" s="59">
        <f>SUM(D16:O16)</f>
        <v>165</v>
      </c>
      <c r="Q16" s="210"/>
      <c r="R16" s="168">
        <f xml:space="preserve"> (100000/C16)*(P16/12)*12</f>
        <v>3.2124135447036544</v>
      </c>
    </row>
    <row r="17" spans="2:18">
      <c r="B17" s="63" t="s">
        <v>88</v>
      </c>
      <c r="C17" s="6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193" t="s">
        <v>181</v>
      </c>
    </row>
    <row r="18" spans="2:18">
      <c r="B18" s="6"/>
      <c r="C18" s="6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</row>
    <row r="22" spans="2:18" ht="15" thickBot="1">
      <c r="B22" s="61" t="s">
        <v>189</v>
      </c>
      <c r="C22" s="6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</row>
    <row r="23" spans="2:18" ht="30">
      <c r="B23" s="148" t="s">
        <v>72</v>
      </c>
      <c r="C23" s="120" t="s">
        <v>56</v>
      </c>
      <c r="D23" s="120" t="s">
        <v>73</v>
      </c>
      <c r="E23" s="120" t="s">
        <v>74</v>
      </c>
      <c r="F23" s="120" t="s">
        <v>75</v>
      </c>
      <c r="G23" s="120" t="s">
        <v>76</v>
      </c>
      <c r="H23" s="120" t="s">
        <v>77</v>
      </c>
      <c r="I23" s="120" t="s">
        <v>78</v>
      </c>
      <c r="J23" s="120" t="s">
        <v>79</v>
      </c>
      <c r="K23" s="120" t="s">
        <v>80</v>
      </c>
      <c r="L23" s="120" t="s">
        <v>81</v>
      </c>
      <c r="M23" s="120" t="s">
        <v>82</v>
      </c>
      <c r="N23" s="120" t="s">
        <v>83</v>
      </c>
      <c r="O23" s="120" t="s">
        <v>84</v>
      </c>
      <c r="P23" s="121" t="s">
        <v>190</v>
      </c>
      <c r="Q23" s="121" t="s">
        <v>102</v>
      </c>
      <c r="R23" s="122" t="s">
        <v>191</v>
      </c>
    </row>
    <row r="24" spans="2:18" ht="15.75">
      <c r="B24" s="123">
        <v>2017</v>
      </c>
      <c r="C24" s="119">
        <v>5086296</v>
      </c>
      <c r="D24" s="124">
        <v>7</v>
      </c>
      <c r="E24" s="124">
        <v>7</v>
      </c>
      <c r="F24" s="124">
        <v>6</v>
      </c>
      <c r="G24" s="124">
        <v>7</v>
      </c>
      <c r="H24" s="124">
        <v>10</v>
      </c>
      <c r="I24" s="124">
        <v>12</v>
      </c>
      <c r="J24" s="124">
        <v>15</v>
      </c>
      <c r="K24" s="124">
        <v>9</v>
      </c>
      <c r="L24" s="124">
        <v>6</v>
      </c>
      <c r="M24" s="124">
        <v>12</v>
      </c>
      <c r="N24" s="124">
        <v>8</v>
      </c>
      <c r="O24" s="124">
        <v>8</v>
      </c>
      <c r="P24" s="117">
        <f>SUM(D24:O24)</f>
        <v>107</v>
      </c>
      <c r="Q24" s="209">
        <f>(P25-P24)*100/P24</f>
        <v>-22.429906542056074</v>
      </c>
      <c r="R24" s="168">
        <f xml:space="preserve"> (100000/C24)*(P24/12)*12</f>
        <v>2.1036919597286512</v>
      </c>
    </row>
    <row r="25" spans="2:18" ht="16.5" thickBot="1">
      <c r="B25" s="58">
        <v>2018</v>
      </c>
      <c r="C25" s="59">
        <v>5136325</v>
      </c>
      <c r="D25" s="60">
        <v>7</v>
      </c>
      <c r="E25" s="60">
        <v>7</v>
      </c>
      <c r="F25" s="60">
        <v>4</v>
      </c>
      <c r="G25" s="60">
        <v>4</v>
      </c>
      <c r="H25" s="60">
        <v>4</v>
      </c>
      <c r="I25" s="60">
        <v>12</v>
      </c>
      <c r="J25" s="60">
        <v>12</v>
      </c>
      <c r="K25" s="60">
        <v>9</v>
      </c>
      <c r="L25" s="60">
        <v>6</v>
      </c>
      <c r="M25" s="60">
        <v>7</v>
      </c>
      <c r="N25" s="60">
        <v>2</v>
      </c>
      <c r="O25" s="60">
        <v>9</v>
      </c>
      <c r="P25" s="59">
        <f>SUM(D25:O25)</f>
        <v>83</v>
      </c>
      <c r="Q25" s="210"/>
      <c r="R25" s="62">
        <f xml:space="preserve"> (100000/C25)*(P25/12)*12</f>
        <v>1.6159413588509293</v>
      </c>
    </row>
    <row r="26" spans="2:18">
      <c r="B26" s="63" t="s">
        <v>88</v>
      </c>
      <c r="C26" s="6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193" t="s">
        <v>181</v>
      </c>
    </row>
    <row r="27" spans="2:18">
      <c r="D27" s="197"/>
      <c r="E27" s="197"/>
      <c r="F27" s="197"/>
      <c r="G27" s="197"/>
      <c r="H27" s="197"/>
      <c r="I27" s="197"/>
      <c r="J27" s="197"/>
      <c r="K27" s="197"/>
      <c r="L27" s="197"/>
      <c r="M27" s="197"/>
      <c r="N27" s="197"/>
      <c r="O27" s="197"/>
    </row>
    <row r="28" spans="2:18">
      <c r="D28" s="197"/>
      <c r="E28" s="197"/>
      <c r="F28" s="197"/>
      <c r="G28" s="197"/>
      <c r="H28" s="197"/>
      <c r="I28" s="197"/>
      <c r="J28" s="197"/>
      <c r="K28" s="197"/>
      <c r="L28" s="197"/>
      <c r="M28" s="197"/>
      <c r="N28" s="197"/>
    </row>
  </sheetData>
  <mergeCells count="6">
    <mergeCell ref="Q24:Q25"/>
    <mergeCell ref="B6:R6"/>
    <mergeCell ref="B7:R7"/>
    <mergeCell ref="B8:R8"/>
    <mergeCell ref="B11:R11"/>
    <mergeCell ref="Q15:Q16"/>
  </mergeCells>
  <pageMargins left="0.39370078740157483" right="0.19685039370078741" top="0.39370078740157483" bottom="0.19685039370078741" header="0" footer="0"/>
  <pageSetup scale="60" fitToWidth="0" fitToHeight="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T35"/>
  <sheetViews>
    <sheetView topLeftCell="E19" zoomScaleNormal="100" zoomScaleSheetLayoutView="85" workbookViewId="0">
      <selection activeCell="D18" sqref="D18:O18"/>
    </sheetView>
  </sheetViews>
  <sheetFormatPr baseColWidth="10" defaultColWidth="11.42578125" defaultRowHeight="12.75"/>
  <cols>
    <col min="1" max="1" width="2.28515625" customWidth="1"/>
    <col min="2" max="2" width="12.5703125" customWidth="1"/>
    <col min="3" max="3" width="15" customWidth="1"/>
    <col min="4" max="4" width="7.85546875" style="1" bestFit="1" customWidth="1"/>
    <col min="5" max="5" width="10" style="1" customWidth="1"/>
    <col min="6" max="6" width="8.5703125" style="1" customWidth="1"/>
    <col min="7" max="7" width="7" style="1" customWidth="1"/>
    <col min="8" max="8" width="7.42578125" style="1" customWidth="1"/>
    <col min="9" max="9" width="7.140625" style="1" customWidth="1"/>
    <col min="10" max="10" width="6.85546875" style="1" customWidth="1"/>
    <col min="11" max="11" width="10" style="1" customWidth="1"/>
    <col min="12" max="12" width="13.28515625" style="1" customWidth="1"/>
    <col min="13" max="13" width="10.7109375" style="1" customWidth="1"/>
    <col min="14" max="14" width="12.85546875" style="1" customWidth="1"/>
    <col min="15" max="15" width="11.85546875" style="1" customWidth="1"/>
    <col min="16" max="16" width="23.85546875" style="1" customWidth="1"/>
    <col min="17" max="17" width="10.85546875" style="1" bestFit="1" customWidth="1"/>
    <col min="18" max="18" width="26.7109375" style="1" customWidth="1"/>
    <col min="19" max="19" width="2.140625" customWidth="1"/>
  </cols>
  <sheetData>
    <row r="1" spans="1:20" ht="7.5" customHeight="1"/>
    <row r="6" spans="1:20" ht="15" customHeight="1">
      <c r="B6" s="211" t="s">
        <v>0</v>
      </c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211"/>
      <c r="Q6" s="211"/>
      <c r="R6" s="211"/>
      <c r="S6" s="21"/>
      <c r="T6" s="21"/>
    </row>
    <row r="7" spans="1:20" ht="21" customHeight="1">
      <c r="B7" s="205" t="s">
        <v>1</v>
      </c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159"/>
      <c r="T7" s="21"/>
    </row>
    <row r="8" spans="1:20" ht="15.75">
      <c r="B8" s="212" t="s">
        <v>125</v>
      </c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164"/>
    </row>
    <row r="9" spans="1:20" ht="15.75" customHeight="1"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T9" s="22"/>
    </row>
    <row r="10" spans="1:20" ht="15.75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</row>
    <row r="11" spans="1:20" ht="43.5" customHeight="1">
      <c r="B11" s="213" t="s">
        <v>194</v>
      </c>
      <c r="C11" s="213"/>
      <c r="D11" s="213"/>
      <c r="E11" s="213"/>
      <c r="F11" s="213"/>
      <c r="G11" s="213"/>
      <c r="H11" s="213"/>
      <c r="I11" s="213"/>
      <c r="J11" s="213"/>
      <c r="K11" s="213"/>
      <c r="L11" s="213"/>
      <c r="M11" s="213"/>
      <c r="N11" s="213"/>
      <c r="O11" s="213"/>
      <c r="P11" s="213"/>
      <c r="Q11" s="213"/>
      <c r="R11" s="213"/>
      <c r="S11" s="134"/>
    </row>
    <row r="12" spans="1:20" ht="23.25" customHeight="1">
      <c r="T12" s="20"/>
    </row>
    <row r="13" spans="1:20" ht="15" thickBot="1">
      <c r="B13" s="61" t="s">
        <v>0</v>
      </c>
      <c r="C13" s="6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</row>
    <row r="14" spans="1:20" ht="45">
      <c r="B14" s="148" t="s">
        <v>72</v>
      </c>
      <c r="C14" s="120" t="s">
        <v>56</v>
      </c>
      <c r="D14" s="120" t="s">
        <v>73</v>
      </c>
      <c r="E14" s="120" t="s">
        <v>74</v>
      </c>
      <c r="F14" s="120" t="s">
        <v>75</v>
      </c>
      <c r="G14" s="120" t="s">
        <v>76</v>
      </c>
      <c r="H14" s="120" t="s">
        <v>77</v>
      </c>
      <c r="I14" s="120" t="s">
        <v>78</v>
      </c>
      <c r="J14" s="120" t="s">
        <v>79</v>
      </c>
      <c r="K14" s="120" t="s">
        <v>80</v>
      </c>
      <c r="L14" s="120" t="s">
        <v>81</v>
      </c>
      <c r="M14" s="120" t="s">
        <v>82</v>
      </c>
      <c r="N14" s="120" t="s">
        <v>83</v>
      </c>
      <c r="O14" s="120" t="s">
        <v>84</v>
      </c>
      <c r="P14" s="121" t="s">
        <v>101</v>
      </c>
      <c r="Q14" s="121" t="s">
        <v>102</v>
      </c>
      <c r="R14" s="122" t="s">
        <v>103</v>
      </c>
    </row>
    <row r="15" spans="1:20" ht="15.75">
      <c r="B15" s="123">
        <v>2017</v>
      </c>
      <c r="C15" s="119">
        <v>5086296</v>
      </c>
      <c r="D15" s="124">
        <v>18</v>
      </c>
      <c r="E15" s="124">
        <v>21</v>
      </c>
      <c r="F15" s="124">
        <v>25</v>
      </c>
      <c r="G15" s="124">
        <v>12</v>
      </c>
      <c r="H15" s="124">
        <v>21</v>
      </c>
      <c r="I15" s="124">
        <v>20</v>
      </c>
      <c r="J15" s="124">
        <v>19</v>
      </c>
      <c r="K15" s="124">
        <v>17</v>
      </c>
      <c r="L15" s="124">
        <v>11</v>
      </c>
      <c r="M15" s="124">
        <v>16</v>
      </c>
      <c r="N15" s="124">
        <v>14</v>
      </c>
      <c r="O15" s="124">
        <v>15</v>
      </c>
      <c r="P15" s="117">
        <f>SUM(D15:O15)</f>
        <v>209</v>
      </c>
      <c r="R15" s="168">
        <f xml:space="preserve"> (100000/C15)*(P15/12)*12</f>
        <v>4.1090805568531596</v>
      </c>
    </row>
    <row r="16" spans="1:20" ht="17.25" customHeight="1" thickBot="1">
      <c r="B16" s="58">
        <v>2018</v>
      </c>
      <c r="C16" s="59">
        <v>5136325</v>
      </c>
      <c r="D16" s="60">
        <v>11</v>
      </c>
      <c r="E16" s="60">
        <v>13</v>
      </c>
      <c r="F16" s="60">
        <v>5</v>
      </c>
      <c r="G16" s="60">
        <v>10</v>
      </c>
      <c r="H16" s="60">
        <v>15</v>
      </c>
      <c r="I16" s="60">
        <v>22</v>
      </c>
      <c r="J16" s="60">
        <v>20</v>
      </c>
      <c r="K16" s="60">
        <v>15</v>
      </c>
      <c r="L16" s="60">
        <v>14</v>
      </c>
      <c r="M16" s="60">
        <v>12</v>
      </c>
      <c r="N16" s="60">
        <v>8</v>
      </c>
      <c r="O16" s="60">
        <v>20</v>
      </c>
      <c r="P16" s="59">
        <f>SUM(D16:O16)</f>
        <v>165</v>
      </c>
      <c r="Q16" s="179">
        <f>(P16-P15)*100/P15</f>
        <v>-21.05263157894737</v>
      </c>
      <c r="R16" s="62">
        <f xml:space="preserve"> (100000/C16)*(P16/12)*12</f>
        <v>3.2124135447036544</v>
      </c>
    </row>
    <row r="17" spans="2:18">
      <c r="B17" s="63" t="s">
        <v>88</v>
      </c>
      <c r="C17" s="6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</row>
    <row r="18" spans="2:18">
      <c r="B18" s="6"/>
      <c r="C18" s="6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</row>
    <row r="19" spans="2:18" ht="15" thickBot="1">
      <c r="B19" s="61" t="s">
        <v>57</v>
      </c>
      <c r="C19" s="6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</row>
    <row r="20" spans="2:18" ht="45">
      <c r="B20" s="148" t="s">
        <v>72</v>
      </c>
      <c r="C20" s="120" t="s">
        <v>100</v>
      </c>
      <c r="D20" s="120" t="s">
        <v>73</v>
      </c>
      <c r="E20" s="120" t="s">
        <v>74</v>
      </c>
      <c r="F20" s="120" t="s">
        <v>75</v>
      </c>
      <c r="G20" s="120" t="s">
        <v>76</v>
      </c>
      <c r="H20" s="120" t="s">
        <v>77</v>
      </c>
      <c r="I20" s="120" t="s">
        <v>78</v>
      </c>
      <c r="J20" s="120" t="s">
        <v>79</v>
      </c>
      <c r="K20" s="120" t="s">
        <v>80</v>
      </c>
      <c r="L20" s="120" t="s">
        <v>81</v>
      </c>
      <c r="M20" s="120" t="s">
        <v>82</v>
      </c>
      <c r="N20" s="120" t="s">
        <v>83</v>
      </c>
      <c r="O20" s="120" t="s">
        <v>84</v>
      </c>
      <c r="P20" s="121" t="s">
        <v>101</v>
      </c>
      <c r="Q20" s="121" t="s">
        <v>102</v>
      </c>
      <c r="R20" s="122" t="s">
        <v>103</v>
      </c>
    </row>
    <row r="21" spans="2:18" ht="15.75">
      <c r="B21" s="123">
        <v>2017</v>
      </c>
      <c r="C21" s="119">
        <v>1407155</v>
      </c>
      <c r="D21" s="124">
        <v>4</v>
      </c>
      <c r="E21" s="124">
        <v>2</v>
      </c>
      <c r="F21" s="124">
        <v>1</v>
      </c>
      <c r="G21" s="124">
        <v>4</v>
      </c>
      <c r="H21" s="124">
        <v>3</v>
      </c>
      <c r="I21" s="124">
        <v>2</v>
      </c>
      <c r="J21" s="124">
        <v>2</v>
      </c>
      <c r="K21" s="124">
        <v>3</v>
      </c>
      <c r="L21" s="124">
        <v>6</v>
      </c>
      <c r="M21" s="124">
        <v>3</v>
      </c>
      <c r="N21" s="124">
        <v>4</v>
      </c>
      <c r="O21" s="124">
        <v>2</v>
      </c>
      <c r="P21" s="117">
        <f>SUM(D21:O21)</f>
        <v>36</v>
      </c>
      <c r="Q21" s="118"/>
      <c r="R21" s="168">
        <f xml:space="preserve"> (100000/C21)*(P21/12)*12</f>
        <v>2.5583535573550886</v>
      </c>
    </row>
    <row r="22" spans="2:18" ht="17.25" customHeight="1" thickBot="1">
      <c r="B22" s="58">
        <v>2018</v>
      </c>
      <c r="C22" s="59">
        <v>1433851</v>
      </c>
      <c r="D22" s="60">
        <v>2</v>
      </c>
      <c r="E22" s="60">
        <v>3</v>
      </c>
      <c r="F22" s="60">
        <v>3</v>
      </c>
      <c r="G22" s="60">
        <v>3</v>
      </c>
      <c r="H22" s="60">
        <v>3</v>
      </c>
      <c r="I22" s="60">
        <v>1</v>
      </c>
      <c r="J22" s="60">
        <v>4</v>
      </c>
      <c r="K22" s="60">
        <v>3</v>
      </c>
      <c r="L22" s="60">
        <v>3</v>
      </c>
      <c r="M22" s="60">
        <v>1</v>
      </c>
      <c r="N22" s="60">
        <v>3</v>
      </c>
      <c r="O22" s="60">
        <v>5</v>
      </c>
      <c r="P22" s="59">
        <f>SUM(D22:O22)</f>
        <v>34</v>
      </c>
      <c r="Q22" s="179">
        <f>(P22-P21)*100/P21</f>
        <v>-5.5555555555555554</v>
      </c>
      <c r="R22" s="62">
        <f xml:space="preserve"> (100000/C22)*(P22/12)*12</f>
        <v>2.3712366208204338</v>
      </c>
    </row>
    <row r="23" spans="2:18">
      <c r="B23" s="116" t="s">
        <v>88</v>
      </c>
      <c r="C23" s="6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</row>
    <row r="24" spans="2:18">
      <c r="B24" s="6"/>
      <c r="C24" s="6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</row>
    <row r="25" spans="2:18" ht="15" thickBot="1">
      <c r="B25" s="61" t="s">
        <v>58</v>
      </c>
      <c r="C25" s="6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</row>
    <row r="26" spans="2:18" ht="45">
      <c r="B26" s="148" t="s">
        <v>72</v>
      </c>
      <c r="C26" s="120" t="s">
        <v>100</v>
      </c>
      <c r="D26" s="120" t="s">
        <v>73</v>
      </c>
      <c r="E26" s="120" t="s">
        <v>74</v>
      </c>
      <c r="F26" s="120" t="s">
        <v>75</v>
      </c>
      <c r="G26" s="120" t="s">
        <v>76</v>
      </c>
      <c r="H26" s="120" t="s">
        <v>77</v>
      </c>
      <c r="I26" s="120" t="s">
        <v>78</v>
      </c>
      <c r="J26" s="120" t="s">
        <v>79</v>
      </c>
      <c r="K26" s="120" t="s">
        <v>80</v>
      </c>
      <c r="L26" s="120" t="s">
        <v>81</v>
      </c>
      <c r="M26" s="120" t="s">
        <v>82</v>
      </c>
      <c r="N26" s="120" t="s">
        <v>83</v>
      </c>
      <c r="O26" s="120" t="s">
        <v>84</v>
      </c>
      <c r="P26" s="121" t="s">
        <v>101</v>
      </c>
      <c r="Q26" s="121" t="s">
        <v>102</v>
      </c>
      <c r="R26" s="122" t="s">
        <v>103</v>
      </c>
    </row>
    <row r="27" spans="2:18" ht="15.75">
      <c r="B27" s="123">
        <v>2017</v>
      </c>
      <c r="C27" s="119">
        <v>535896</v>
      </c>
      <c r="D27" s="124">
        <v>1</v>
      </c>
      <c r="E27" s="124">
        <v>0</v>
      </c>
      <c r="F27" s="124">
        <v>1</v>
      </c>
      <c r="G27" s="124">
        <v>1</v>
      </c>
      <c r="H27" s="124">
        <v>1</v>
      </c>
      <c r="I27" s="124">
        <v>1</v>
      </c>
      <c r="J27" s="124">
        <v>0</v>
      </c>
      <c r="K27" s="124">
        <v>1</v>
      </c>
      <c r="L27" s="124">
        <v>2</v>
      </c>
      <c r="M27" s="124">
        <v>0</v>
      </c>
      <c r="N27" s="124">
        <v>1</v>
      </c>
      <c r="O27" s="124">
        <v>1</v>
      </c>
      <c r="P27" s="117">
        <f>SUM(D27:O27)</f>
        <v>10</v>
      </c>
      <c r="Q27" s="118"/>
      <c r="R27" s="168">
        <f xml:space="preserve"> (100000/C27)*(P27/12)*12</f>
        <v>1.8660337080329024</v>
      </c>
    </row>
    <row r="28" spans="2:18" ht="18" customHeight="1" thickBot="1">
      <c r="B28" s="58">
        <v>2018</v>
      </c>
      <c r="C28" s="59">
        <v>539879</v>
      </c>
      <c r="D28" s="181">
        <v>0</v>
      </c>
      <c r="E28" s="181">
        <v>4</v>
      </c>
      <c r="F28" s="181">
        <v>0</v>
      </c>
      <c r="G28" s="181">
        <v>1</v>
      </c>
      <c r="H28" s="181">
        <v>3</v>
      </c>
      <c r="I28" s="181">
        <v>2</v>
      </c>
      <c r="J28" s="60">
        <v>1</v>
      </c>
      <c r="K28" s="60">
        <v>1</v>
      </c>
      <c r="L28" s="60">
        <v>0</v>
      </c>
      <c r="M28" s="60">
        <v>2</v>
      </c>
      <c r="N28" s="60">
        <v>1</v>
      </c>
      <c r="O28" s="60">
        <v>1</v>
      </c>
      <c r="P28" s="59">
        <f>SUM(D28:O28)</f>
        <v>16</v>
      </c>
      <c r="Q28" s="179">
        <f>(P28-P27)*100/P27</f>
        <v>60</v>
      </c>
      <c r="R28" s="62">
        <f xml:space="preserve"> (100000/C28)*(P28/12)*12</f>
        <v>2.9636270349467191</v>
      </c>
    </row>
    <row r="29" spans="2:18">
      <c r="B29" s="116" t="s">
        <v>88</v>
      </c>
      <c r="C29" s="6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</row>
    <row r="30" spans="2:18">
      <c r="B30" s="6"/>
      <c r="C30" s="6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</row>
    <row r="31" spans="2:18" ht="15" thickBot="1">
      <c r="B31" s="61" t="s">
        <v>59</v>
      </c>
      <c r="C31" s="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</row>
    <row r="32" spans="2:18" ht="45">
      <c r="B32" s="148" t="s">
        <v>72</v>
      </c>
      <c r="C32" s="120" t="s">
        <v>100</v>
      </c>
      <c r="D32" s="120" t="s">
        <v>73</v>
      </c>
      <c r="E32" s="120" t="s">
        <v>74</v>
      </c>
      <c r="F32" s="120" t="s">
        <v>75</v>
      </c>
      <c r="G32" s="120" t="s">
        <v>76</v>
      </c>
      <c r="H32" s="120" t="s">
        <v>77</v>
      </c>
      <c r="I32" s="120" t="s">
        <v>78</v>
      </c>
      <c r="J32" s="120" t="s">
        <v>79</v>
      </c>
      <c r="K32" s="120" t="s">
        <v>80</v>
      </c>
      <c r="L32" s="120" t="s">
        <v>81</v>
      </c>
      <c r="M32" s="120" t="s">
        <v>82</v>
      </c>
      <c r="N32" s="120" t="s">
        <v>83</v>
      </c>
      <c r="O32" s="120" t="s">
        <v>84</v>
      </c>
      <c r="P32" s="121" t="s">
        <v>101</v>
      </c>
      <c r="Q32" s="121" t="s">
        <v>102</v>
      </c>
      <c r="R32" s="122" t="s">
        <v>103</v>
      </c>
    </row>
    <row r="33" spans="2:18" ht="15.75">
      <c r="B33" s="123">
        <v>2017</v>
      </c>
      <c r="C33" s="119">
        <v>516966</v>
      </c>
      <c r="D33" s="124">
        <v>1</v>
      </c>
      <c r="E33" s="124">
        <v>2</v>
      </c>
      <c r="F33" s="124">
        <v>5</v>
      </c>
      <c r="G33" s="124">
        <v>1</v>
      </c>
      <c r="H33" s="124">
        <v>0</v>
      </c>
      <c r="I33" s="124">
        <v>2</v>
      </c>
      <c r="J33" s="124">
        <v>2</v>
      </c>
      <c r="K33" s="124">
        <v>1</v>
      </c>
      <c r="L33" s="124">
        <v>0</v>
      </c>
      <c r="M33" s="124">
        <v>3</v>
      </c>
      <c r="N33" s="124">
        <v>1</v>
      </c>
      <c r="O33" s="124">
        <v>1</v>
      </c>
      <c r="P33" s="117">
        <f>SUM(D33:O33)</f>
        <v>19</v>
      </c>
      <c r="Q33" s="118"/>
      <c r="R33" s="168">
        <f xml:space="preserve"> (100000/C33)*(P33/12)*12</f>
        <v>3.6752900577600851</v>
      </c>
    </row>
    <row r="34" spans="2:18" ht="16.5" customHeight="1" thickBot="1">
      <c r="B34" s="58">
        <v>2018</v>
      </c>
      <c r="C34" s="59">
        <v>521290</v>
      </c>
      <c r="D34" s="60">
        <v>2</v>
      </c>
      <c r="E34" s="60">
        <v>0</v>
      </c>
      <c r="F34" s="60">
        <v>0</v>
      </c>
      <c r="G34" s="60">
        <v>0</v>
      </c>
      <c r="H34" s="60">
        <v>1</v>
      </c>
      <c r="I34" s="60">
        <v>2</v>
      </c>
      <c r="J34" s="60">
        <v>3</v>
      </c>
      <c r="K34" s="60">
        <v>0</v>
      </c>
      <c r="L34" s="60">
        <v>0</v>
      </c>
      <c r="M34" s="60">
        <v>4</v>
      </c>
      <c r="N34" s="60">
        <v>1</v>
      </c>
      <c r="O34" s="60">
        <v>1</v>
      </c>
      <c r="P34" s="59">
        <f>SUM(D34:O34)</f>
        <v>14</v>
      </c>
      <c r="Q34" s="179">
        <f>(P34-P33)*100/P33</f>
        <v>-26.315789473684209</v>
      </c>
      <c r="R34" s="62">
        <f xml:space="preserve"> (100000/C34)*(P34/12)*12</f>
        <v>2.6856452262656103</v>
      </c>
    </row>
    <row r="35" spans="2:18">
      <c r="B35" s="116" t="s">
        <v>88</v>
      </c>
      <c r="C35" s="6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</row>
  </sheetData>
  <mergeCells count="4">
    <mergeCell ref="B11:R11"/>
    <mergeCell ref="B6:R6"/>
    <mergeCell ref="B7:R7"/>
    <mergeCell ref="B8:R8"/>
  </mergeCells>
  <pageMargins left="0.39370078740157483" right="0.19685039370078741" top="0.39370078740157483" bottom="0.19685039370078741" header="0" footer="0"/>
  <pageSetup scale="65" fitToWidth="0" fitToHeight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U57"/>
  <sheetViews>
    <sheetView tabSelected="1" topLeftCell="C1" zoomScale="130" zoomScaleNormal="130" zoomScaleSheetLayoutView="85" workbookViewId="0">
      <selection activeCell="C3" sqref="C3"/>
    </sheetView>
  </sheetViews>
  <sheetFormatPr baseColWidth="10" defaultColWidth="11.42578125" defaultRowHeight="12.75"/>
  <cols>
    <col min="1" max="1" width="1" hidden="1" customWidth="1"/>
    <col min="2" max="2" width="0.5703125" style="1" hidden="1" customWidth="1"/>
    <col min="3" max="3" width="24.85546875" style="1" bestFit="1" customWidth="1"/>
    <col min="4" max="4" width="5.42578125" style="1" customWidth="1"/>
    <col min="5" max="5" width="7.28515625" style="1" customWidth="1"/>
    <col min="6" max="6" width="5" style="1" customWidth="1"/>
    <col min="7" max="7" width="4.7109375" style="1" customWidth="1"/>
    <col min="8" max="8" width="5.28515625" style="1" customWidth="1"/>
    <col min="9" max="9" width="5.140625" style="1" customWidth="1"/>
    <col min="10" max="10" width="4.42578125" style="1" customWidth="1"/>
    <col min="11" max="11" width="5.85546875" style="1" customWidth="1"/>
    <col min="12" max="12" width="9.85546875" style="1" customWidth="1"/>
    <col min="13" max="13" width="7.42578125" style="1" customWidth="1"/>
    <col min="14" max="14" width="9.28515625" style="1" customWidth="1"/>
    <col min="15" max="15" width="8.85546875" style="1" customWidth="1"/>
    <col min="16" max="16" width="5.42578125" style="1" customWidth="1"/>
    <col min="17" max="17" width="19.42578125" style="1" customWidth="1"/>
    <col min="18" max="18" width="1" style="1" customWidth="1"/>
    <col min="19" max="19" width="6" style="1" customWidth="1"/>
    <col min="20" max="20" width="2.140625" style="1" customWidth="1"/>
    <col min="21" max="21" width="25" bestFit="1" customWidth="1"/>
  </cols>
  <sheetData>
    <row r="5" spans="1:21" ht="15" customHeight="1">
      <c r="B5" s="21"/>
      <c r="C5" s="211" t="s">
        <v>0</v>
      </c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21"/>
      <c r="S5" s="21"/>
      <c r="T5" s="21"/>
      <c r="U5" s="21"/>
    </row>
    <row r="6" spans="1:21" ht="20.25">
      <c r="B6" s="74"/>
      <c r="C6" s="224" t="s">
        <v>1</v>
      </c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74"/>
      <c r="S6" s="74"/>
      <c r="T6" s="74"/>
      <c r="U6" s="74"/>
    </row>
    <row r="7" spans="1:21" ht="15.75" customHeight="1">
      <c r="B7" s="164"/>
      <c r="C7" s="212" t="s">
        <v>125</v>
      </c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164"/>
      <c r="S7" s="164"/>
      <c r="T7" s="164"/>
      <c r="U7" s="164"/>
    </row>
    <row r="8" spans="1:21" ht="1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1" ht="7.5" customHeight="1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</row>
    <row r="10" spans="1:21" s="5" customFormat="1" ht="33.75" customHeight="1">
      <c r="A10" s="152"/>
      <c r="B10" s="152"/>
      <c r="C10" s="223" t="s">
        <v>91</v>
      </c>
      <c r="D10" s="223"/>
      <c r="E10" s="223"/>
      <c r="F10" s="223"/>
      <c r="G10" s="223"/>
      <c r="H10" s="223"/>
      <c r="I10" s="223"/>
      <c r="J10" s="223"/>
      <c r="K10" s="223"/>
      <c r="L10" s="223"/>
      <c r="M10" s="223"/>
      <c r="N10" s="223"/>
      <c r="O10" s="223"/>
      <c r="P10" s="223"/>
      <c r="Q10" s="223"/>
      <c r="R10" s="152"/>
      <c r="S10" s="152"/>
      <c r="T10" s="134"/>
    </row>
    <row r="11" spans="1:21" ht="9.75" customHeight="1" thickBot="1">
      <c r="A11" s="23"/>
      <c r="B11" s="23"/>
      <c r="C11" s="23"/>
      <c r="D11" s="23"/>
      <c r="E11" s="25"/>
      <c r="F11" s="31"/>
      <c r="G11" s="32"/>
      <c r="H11" s="33"/>
      <c r="I11" s="33"/>
      <c r="J11" s="33"/>
      <c r="K11" s="33"/>
      <c r="L11" s="33"/>
      <c r="M11" s="33"/>
      <c r="N11" s="33"/>
      <c r="O11" s="33"/>
      <c r="P11" s="25"/>
      <c r="Q11" s="23"/>
      <c r="R11" s="23"/>
      <c r="S11" s="23"/>
      <c r="T11" s="23"/>
    </row>
    <row r="12" spans="1:21" s="2" customFormat="1" ht="17.25" customHeight="1">
      <c r="C12" s="214" t="s">
        <v>89</v>
      </c>
      <c r="D12" s="215"/>
      <c r="E12" s="215"/>
      <c r="F12" s="215"/>
      <c r="G12" s="215"/>
      <c r="H12" s="215"/>
      <c r="I12" s="215"/>
      <c r="J12" s="215"/>
      <c r="K12" s="215"/>
      <c r="L12" s="215"/>
      <c r="M12" s="215"/>
      <c r="N12" s="215"/>
      <c r="O12" s="215"/>
      <c r="P12" s="215"/>
      <c r="Q12" s="216"/>
      <c r="R12" s="64"/>
      <c r="S12" s="64"/>
      <c r="T12" s="64"/>
    </row>
    <row r="13" spans="1:21" ht="48" customHeight="1">
      <c r="C13" s="149" t="s">
        <v>110</v>
      </c>
      <c r="D13" s="70" t="s">
        <v>73</v>
      </c>
      <c r="E13" s="70" t="s">
        <v>74</v>
      </c>
      <c r="F13" s="70" t="s">
        <v>75</v>
      </c>
      <c r="G13" s="70" t="s">
        <v>76</v>
      </c>
      <c r="H13" s="70" t="s">
        <v>77</v>
      </c>
      <c r="I13" s="70" t="s">
        <v>78</v>
      </c>
      <c r="J13" s="70" t="s">
        <v>79</v>
      </c>
      <c r="K13" s="70" t="s">
        <v>80</v>
      </c>
      <c r="L13" s="70" t="s">
        <v>81</v>
      </c>
      <c r="M13" s="70" t="s">
        <v>82</v>
      </c>
      <c r="N13" s="70" t="s">
        <v>83</v>
      </c>
      <c r="O13" s="70" t="s">
        <v>84</v>
      </c>
      <c r="P13" s="70" t="s">
        <v>2</v>
      </c>
      <c r="Q13" s="71" t="s">
        <v>103</v>
      </c>
    </row>
    <row r="14" spans="1:21" ht="13.5" customHeight="1">
      <c r="C14" s="172" t="s">
        <v>116</v>
      </c>
      <c r="D14" s="69">
        <v>1</v>
      </c>
      <c r="E14" s="69">
        <v>0</v>
      </c>
      <c r="F14" s="69">
        <v>0</v>
      </c>
      <c r="G14" s="69">
        <v>1</v>
      </c>
      <c r="H14" s="69">
        <v>0</v>
      </c>
      <c r="I14" s="69">
        <v>1</v>
      </c>
      <c r="J14" s="69">
        <v>1</v>
      </c>
      <c r="K14" s="69">
        <v>0</v>
      </c>
      <c r="L14" s="69">
        <v>0</v>
      </c>
      <c r="M14" s="69">
        <v>0</v>
      </c>
      <c r="N14" s="69">
        <v>0</v>
      </c>
      <c r="O14" s="69">
        <v>1</v>
      </c>
      <c r="P14" s="69">
        <f>SUM(D14:O14)</f>
        <v>5</v>
      </c>
      <c r="Q14" s="72">
        <f>(100000/5136325)*(P14/12)*12</f>
        <v>9.734586499101984E-2</v>
      </c>
    </row>
    <row r="15" spans="1:21" ht="13.5" customHeight="1">
      <c r="C15" s="172" t="s">
        <v>135</v>
      </c>
      <c r="D15" s="69">
        <v>0</v>
      </c>
      <c r="E15" s="69">
        <v>1</v>
      </c>
      <c r="F15" s="69">
        <v>0</v>
      </c>
      <c r="G15" s="69">
        <v>0</v>
      </c>
      <c r="H15" s="69">
        <v>0</v>
      </c>
      <c r="I15" s="69">
        <v>0</v>
      </c>
      <c r="J15" s="69">
        <v>0</v>
      </c>
      <c r="K15" s="69">
        <v>0</v>
      </c>
      <c r="L15" s="69">
        <v>0</v>
      </c>
      <c r="M15" s="69">
        <v>0</v>
      </c>
      <c r="N15" s="69">
        <v>0</v>
      </c>
      <c r="O15" s="69">
        <v>0</v>
      </c>
      <c r="P15" s="69">
        <f t="shared" ref="P15:P19" si="0">SUM(D15:O15)</f>
        <v>1</v>
      </c>
      <c r="Q15" s="72">
        <f t="shared" ref="Q15:Q19" si="1">(100000/5136325)*(P15/12)*12</f>
        <v>1.9469172998203967E-2</v>
      </c>
    </row>
    <row r="16" spans="1:21" ht="13.5" customHeight="1">
      <c r="C16" s="172" t="s">
        <v>154</v>
      </c>
      <c r="D16" s="69">
        <v>0</v>
      </c>
      <c r="E16" s="69">
        <v>0</v>
      </c>
      <c r="F16" s="69">
        <v>0</v>
      </c>
      <c r="G16" s="69">
        <v>0</v>
      </c>
      <c r="H16" s="69">
        <v>1</v>
      </c>
      <c r="I16" s="69">
        <v>0</v>
      </c>
      <c r="J16" s="69">
        <v>0</v>
      </c>
      <c r="K16" s="69">
        <v>0</v>
      </c>
      <c r="L16" s="69">
        <v>1</v>
      </c>
      <c r="M16" s="69">
        <v>0</v>
      </c>
      <c r="N16" s="69">
        <v>0</v>
      </c>
      <c r="O16" s="69">
        <v>2</v>
      </c>
      <c r="P16" s="69">
        <f t="shared" si="0"/>
        <v>4</v>
      </c>
      <c r="Q16" s="72">
        <f t="shared" si="1"/>
        <v>7.7876691992815869E-2</v>
      </c>
    </row>
    <row r="17" spans="3:17" ht="13.5" customHeight="1">
      <c r="C17" s="172" t="s">
        <v>153</v>
      </c>
      <c r="D17" s="69">
        <v>0</v>
      </c>
      <c r="E17" s="69">
        <v>0</v>
      </c>
      <c r="F17" s="69">
        <v>0</v>
      </c>
      <c r="G17" s="69">
        <v>0</v>
      </c>
      <c r="H17" s="69">
        <v>0</v>
      </c>
      <c r="I17" s="69">
        <v>0</v>
      </c>
      <c r="J17" s="69">
        <v>0</v>
      </c>
      <c r="K17" s="69">
        <v>0</v>
      </c>
      <c r="L17" s="69">
        <v>0</v>
      </c>
      <c r="M17" s="69">
        <v>0</v>
      </c>
      <c r="N17" s="69">
        <v>0</v>
      </c>
      <c r="O17" s="69">
        <v>0</v>
      </c>
      <c r="P17" s="69">
        <f t="shared" si="0"/>
        <v>0</v>
      </c>
      <c r="Q17" s="72">
        <f t="shared" si="1"/>
        <v>0</v>
      </c>
    </row>
    <row r="18" spans="3:17" ht="13.5" customHeight="1">
      <c r="C18" s="172" t="s">
        <v>156</v>
      </c>
      <c r="D18" s="69">
        <v>0</v>
      </c>
      <c r="E18" s="69">
        <v>0</v>
      </c>
      <c r="F18" s="69">
        <v>0</v>
      </c>
      <c r="G18" s="69">
        <v>0</v>
      </c>
      <c r="H18" s="69">
        <v>0</v>
      </c>
      <c r="I18" s="69">
        <v>2</v>
      </c>
      <c r="J18" s="69">
        <v>0</v>
      </c>
      <c r="K18" s="69">
        <v>0</v>
      </c>
      <c r="L18" s="69">
        <v>1</v>
      </c>
      <c r="M18" s="69">
        <v>0</v>
      </c>
      <c r="N18" s="69">
        <v>1</v>
      </c>
      <c r="O18" s="69">
        <v>0</v>
      </c>
      <c r="P18" s="69">
        <f t="shared" si="0"/>
        <v>4</v>
      </c>
      <c r="Q18" s="72">
        <f t="shared" si="1"/>
        <v>7.7876691992815869E-2</v>
      </c>
    </row>
    <row r="19" spans="3:17" ht="13.5">
      <c r="C19" s="73" t="s">
        <v>134</v>
      </c>
      <c r="D19" s="69">
        <v>0</v>
      </c>
      <c r="E19" s="69">
        <v>1</v>
      </c>
      <c r="F19" s="69">
        <v>0</v>
      </c>
      <c r="G19" s="69">
        <v>0</v>
      </c>
      <c r="H19" s="69">
        <v>1</v>
      </c>
      <c r="I19" s="69">
        <v>0</v>
      </c>
      <c r="J19" s="69">
        <v>0</v>
      </c>
      <c r="K19" s="69">
        <v>0</v>
      </c>
      <c r="L19" s="69">
        <v>1</v>
      </c>
      <c r="M19" s="69">
        <v>0</v>
      </c>
      <c r="N19" s="69">
        <v>0</v>
      </c>
      <c r="O19" s="69">
        <v>1</v>
      </c>
      <c r="P19" s="69">
        <f t="shared" si="0"/>
        <v>4</v>
      </c>
      <c r="Q19" s="72">
        <f t="shared" si="1"/>
        <v>7.7876691992815869E-2</v>
      </c>
    </row>
    <row r="20" spans="3:17" ht="18" customHeight="1" thickBot="1">
      <c r="C20" s="125" t="s">
        <v>2</v>
      </c>
      <c r="D20" s="126">
        <f>SUM(D14:D19)</f>
        <v>1</v>
      </c>
      <c r="E20" s="126">
        <f t="shared" ref="E20:O20" si="2">SUM(E14:E19)</f>
        <v>2</v>
      </c>
      <c r="F20" s="126">
        <f t="shared" si="2"/>
        <v>0</v>
      </c>
      <c r="G20" s="126">
        <f t="shared" si="2"/>
        <v>1</v>
      </c>
      <c r="H20" s="126">
        <f t="shared" si="2"/>
        <v>2</v>
      </c>
      <c r="I20" s="126">
        <f t="shared" si="2"/>
        <v>3</v>
      </c>
      <c r="J20" s="126">
        <f t="shared" si="2"/>
        <v>1</v>
      </c>
      <c r="K20" s="126">
        <f t="shared" si="2"/>
        <v>0</v>
      </c>
      <c r="L20" s="126">
        <f t="shared" si="2"/>
        <v>3</v>
      </c>
      <c r="M20" s="126">
        <f t="shared" si="2"/>
        <v>0</v>
      </c>
      <c r="N20" s="126">
        <f t="shared" si="2"/>
        <v>1</v>
      </c>
      <c r="O20" s="126">
        <f t="shared" si="2"/>
        <v>4</v>
      </c>
      <c r="P20" s="126">
        <f t="shared" ref="P20" si="3">SUM(P14:P19)</f>
        <v>18</v>
      </c>
      <c r="Q20" s="72"/>
    </row>
    <row r="21" spans="3:17" ht="14.25" thickBot="1">
      <c r="C21" s="219" t="s">
        <v>90</v>
      </c>
      <c r="D21" s="220"/>
      <c r="E21" s="220"/>
      <c r="F21" s="220"/>
      <c r="G21" s="220"/>
      <c r="H21" s="220"/>
      <c r="I21" s="220"/>
      <c r="J21" s="220"/>
      <c r="K21" s="220"/>
      <c r="L21" s="220"/>
      <c r="M21" s="220"/>
      <c r="N21" s="220"/>
      <c r="O21" s="220"/>
      <c r="P21" s="220"/>
      <c r="Q21" s="127">
        <f>(100000/5136325)*(P20/12)*12</f>
        <v>0.35044511396767142</v>
      </c>
    </row>
    <row r="22" spans="3:17">
      <c r="C22" s="63" t="s">
        <v>88</v>
      </c>
    </row>
    <row r="23" spans="3:17" ht="13.5" thickBot="1"/>
    <row r="24" spans="3:17" ht="13.5">
      <c r="C24" s="214" t="s">
        <v>92</v>
      </c>
      <c r="D24" s="215"/>
      <c r="E24" s="215"/>
      <c r="F24" s="215"/>
      <c r="G24" s="215"/>
      <c r="H24" s="215"/>
      <c r="I24" s="215"/>
      <c r="J24" s="215"/>
      <c r="K24" s="215"/>
      <c r="L24" s="215"/>
      <c r="M24" s="215"/>
      <c r="N24" s="215"/>
      <c r="O24" s="215"/>
      <c r="P24" s="215"/>
      <c r="Q24" s="216"/>
    </row>
    <row r="25" spans="3:17" ht="48" customHeight="1">
      <c r="C25" s="149" t="s">
        <v>110</v>
      </c>
      <c r="D25" s="70" t="s">
        <v>73</v>
      </c>
      <c r="E25" s="70" t="s">
        <v>74</v>
      </c>
      <c r="F25" s="70" t="s">
        <v>75</v>
      </c>
      <c r="G25" s="70" t="s">
        <v>76</v>
      </c>
      <c r="H25" s="70" t="s">
        <v>77</v>
      </c>
      <c r="I25" s="70" t="s">
        <v>78</v>
      </c>
      <c r="J25" s="70" t="s">
        <v>79</v>
      </c>
      <c r="K25" s="70" t="s">
        <v>80</v>
      </c>
      <c r="L25" s="70" t="s">
        <v>81</v>
      </c>
      <c r="M25" s="70" t="s">
        <v>82</v>
      </c>
      <c r="N25" s="70" t="s">
        <v>83</v>
      </c>
      <c r="O25" s="70" t="s">
        <v>84</v>
      </c>
      <c r="P25" s="70" t="s">
        <v>2</v>
      </c>
      <c r="Q25" s="71" t="s">
        <v>103</v>
      </c>
    </row>
    <row r="26" spans="3:17" ht="13.5">
      <c r="C26" s="150" t="s">
        <v>105</v>
      </c>
      <c r="D26" s="68">
        <v>7</v>
      </c>
      <c r="E26" s="68">
        <v>7</v>
      </c>
      <c r="F26" s="68">
        <v>4</v>
      </c>
      <c r="G26" s="68">
        <v>4</v>
      </c>
      <c r="H26" s="68">
        <v>4</v>
      </c>
      <c r="I26" s="68">
        <v>12</v>
      </c>
      <c r="J26" s="68">
        <v>12</v>
      </c>
      <c r="K26" s="68">
        <v>9</v>
      </c>
      <c r="L26" s="68">
        <v>6</v>
      </c>
      <c r="M26" s="68">
        <v>7</v>
      </c>
      <c r="N26" s="66">
        <v>2</v>
      </c>
      <c r="O26" s="66">
        <v>9</v>
      </c>
      <c r="P26" s="65">
        <f>SUM(D26:O26)</f>
        <v>83</v>
      </c>
      <c r="Q26" s="72">
        <f>(100000/5136325)*(P26/12)*12</f>
        <v>1.6159413588509293</v>
      </c>
    </row>
    <row r="27" spans="3:17" ht="13.5">
      <c r="C27" s="150" t="s">
        <v>195</v>
      </c>
      <c r="D27" s="68">
        <v>0</v>
      </c>
      <c r="E27" s="68">
        <v>0</v>
      </c>
      <c r="F27" s="68">
        <v>0</v>
      </c>
      <c r="G27" s="68">
        <v>0</v>
      </c>
      <c r="H27" s="68">
        <v>1</v>
      </c>
      <c r="I27" s="68">
        <v>0</v>
      </c>
      <c r="J27" s="68">
        <v>0</v>
      </c>
      <c r="K27" s="68">
        <v>0</v>
      </c>
      <c r="L27" s="68">
        <v>0</v>
      </c>
      <c r="M27" s="68">
        <v>0</v>
      </c>
      <c r="N27" s="66">
        <v>0</v>
      </c>
      <c r="O27" s="66">
        <v>0</v>
      </c>
      <c r="P27" s="65">
        <f>SUM(D27:O27)</f>
        <v>1</v>
      </c>
      <c r="Q27" s="72">
        <f t="shared" ref="Q27:Q35" si="4">(100000/5136325)*(P27/12)*12</f>
        <v>1.9469172998203967E-2</v>
      </c>
    </row>
    <row r="28" spans="3:17" ht="13.5">
      <c r="C28" s="150" t="s">
        <v>167</v>
      </c>
      <c r="D28" s="68">
        <v>0</v>
      </c>
      <c r="E28" s="68">
        <v>0</v>
      </c>
      <c r="F28" s="68">
        <v>0</v>
      </c>
      <c r="G28" s="68">
        <v>0</v>
      </c>
      <c r="H28" s="68">
        <v>0</v>
      </c>
      <c r="I28" s="68">
        <v>0</v>
      </c>
      <c r="J28" s="68">
        <v>1</v>
      </c>
      <c r="K28" s="68">
        <v>0</v>
      </c>
      <c r="L28" s="68">
        <v>0</v>
      </c>
      <c r="M28" s="68">
        <v>0</v>
      </c>
      <c r="N28" s="66">
        <v>0</v>
      </c>
      <c r="O28" s="66">
        <v>0</v>
      </c>
      <c r="P28" s="65">
        <f t="shared" ref="P28:P34" si="5">SUM(D28:O28)</f>
        <v>1</v>
      </c>
      <c r="Q28" s="72">
        <f t="shared" si="4"/>
        <v>1.9469172998203967E-2</v>
      </c>
    </row>
    <row r="29" spans="3:17" ht="13.5">
      <c r="C29" s="150" t="s">
        <v>136</v>
      </c>
      <c r="D29" s="68">
        <v>0</v>
      </c>
      <c r="E29" s="68">
        <v>2</v>
      </c>
      <c r="F29" s="68">
        <v>0</v>
      </c>
      <c r="G29" s="68">
        <v>0</v>
      </c>
      <c r="H29" s="68">
        <v>0</v>
      </c>
      <c r="I29" s="68">
        <v>1</v>
      </c>
      <c r="J29" s="68">
        <v>0</v>
      </c>
      <c r="K29" s="68">
        <v>1</v>
      </c>
      <c r="L29" s="68">
        <v>0</v>
      </c>
      <c r="M29" s="68">
        <v>0</v>
      </c>
      <c r="N29" s="66">
        <v>0</v>
      </c>
      <c r="O29" s="66">
        <v>1</v>
      </c>
      <c r="P29" s="65">
        <f t="shared" si="5"/>
        <v>5</v>
      </c>
      <c r="Q29" s="72">
        <f t="shared" si="4"/>
        <v>9.734586499101984E-2</v>
      </c>
    </row>
    <row r="30" spans="3:17" ht="13.5">
      <c r="C30" s="150" t="s">
        <v>141</v>
      </c>
      <c r="D30" s="68">
        <v>0</v>
      </c>
      <c r="E30" s="68">
        <v>2</v>
      </c>
      <c r="F30" s="68">
        <v>0</v>
      </c>
      <c r="G30" s="68">
        <v>0</v>
      </c>
      <c r="H30" s="68">
        <v>0</v>
      </c>
      <c r="I30" s="68">
        <v>0</v>
      </c>
      <c r="J30" s="68">
        <v>0</v>
      </c>
      <c r="K30" s="68">
        <v>0</v>
      </c>
      <c r="L30" s="68">
        <v>1</v>
      </c>
      <c r="M30" s="68">
        <v>0</v>
      </c>
      <c r="N30" s="66">
        <v>0</v>
      </c>
      <c r="O30" s="66">
        <v>0</v>
      </c>
      <c r="P30" s="65">
        <f t="shared" si="5"/>
        <v>3</v>
      </c>
      <c r="Q30" s="72">
        <f t="shared" si="4"/>
        <v>5.8407518994611898E-2</v>
      </c>
    </row>
    <row r="31" spans="3:17" ht="13.5">
      <c r="C31" s="150" t="s">
        <v>106</v>
      </c>
      <c r="D31" s="68">
        <v>1</v>
      </c>
      <c r="E31" s="68">
        <v>0</v>
      </c>
      <c r="F31" s="68">
        <v>0</v>
      </c>
      <c r="G31" s="68">
        <v>0</v>
      </c>
      <c r="H31" s="68">
        <v>1</v>
      </c>
      <c r="I31" s="68">
        <v>2</v>
      </c>
      <c r="J31" s="68">
        <v>0</v>
      </c>
      <c r="K31" s="68">
        <v>0</v>
      </c>
      <c r="L31" s="68">
        <v>0</v>
      </c>
      <c r="M31" s="68">
        <v>0</v>
      </c>
      <c r="N31" s="67">
        <v>0</v>
      </c>
      <c r="O31" s="67">
        <v>0</v>
      </c>
      <c r="P31" s="65">
        <f t="shared" si="5"/>
        <v>4</v>
      </c>
      <c r="Q31" s="72">
        <f t="shared" si="4"/>
        <v>7.7876691992815869E-2</v>
      </c>
    </row>
    <row r="32" spans="3:17" ht="13.5">
      <c r="C32" s="150" t="s">
        <v>107</v>
      </c>
      <c r="D32" s="68">
        <v>2</v>
      </c>
      <c r="E32" s="68">
        <v>0</v>
      </c>
      <c r="F32" s="68">
        <v>1</v>
      </c>
      <c r="G32" s="68">
        <v>3</v>
      </c>
      <c r="H32" s="68">
        <v>5</v>
      </c>
      <c r="I32" s="68">
        <v>3</v>
      </c>
      <c r="J32" s="68">
        <v>1</v>
      </c>
      <c r="K32" s="68">
        <v>0</v>
      </c>
      <c r="L32" s="68">
        <v>3</v>
      </c>
      <c r="M32" s="68">
        <v>3</v>
      </c>
      <c r="N32" s="67">
        <v>4</v>
      </c>
      <c r="O32" s="67">
        <v>2</v>
      </c>
      <c r="P32" s="65">
        <f t="shared" si="5"/>
        <v>27</v>
      </c>
      <c r="Q32" s="72">
        <f t="shared" si="4"/>
        <v>0.52566767095150713</v>
      </c>
    </row>
    <row r="33" spans="1:20" ht="13.5">
      <c r="C33" s="169" t="s">
        <v>153</v>
      </c>
      <c r="D33" s="170">
        <v>0</v>
      </c>
      <c r="E33" s="170">
        <v>0</v>
      </c>
      <c r="F33" s="170">
        <v>0</v>
      </c>
      <c r="G33" s="170">
        <v>1</v>
      </c>
      <c r="H33" s="170">
        <v>0</v>
      </c>
      <c r="I33" s="170">
        <v>0</v>
      </c>
      <c r="J33" s="170">
        <v>0</v>
      </c>
      <c r="K33" s="170">
        <v>0</v>
      </c>
      <c r="L33" s="170">
        <v>1</v>
      </c>
      <c r="M33" s="170">
        <v>0</v>
      </c>
      <c r="N33" s="171">
        <v>0</v>
      </c>
      <c r="O33" s="171">
        <v>0</v>
      </c>
      <c r="P33" s="65">
        <f t="shared" si="5"/>
        <v>2</v>
      </c>
      <c r="Q33" s="72">
        <f t="shared" si="4"/>
        <v>3.8938345996407935E-2</v>
      </c>
    </row>
    <row r="34" spans="1:20" ht="13.5">
      <c r="C34" s="169" t="s">
        <v>155</v>
      </c>
      <c r="D34" s="170">
        <v>0</v>
      </c>
      <c r="E34" s="170">
        <v>0</v>
      </c>
      <c r="F34" s="170">
        <v>0</v>
      </c>
      <c r="G34" s="170">
        <v>0</v>
      </c>
      <c r="H34" s="170">
        <v>0</v>
      </c>
      <c r="I34" s="170">
        <v>0</v>
      </c>
      <c r="J34" s="170">
        <v>3</v>
      </c>
      <c r="K34" s="170">
        <v>3</v>
      </c>
      <c r="L34" s="170">
        <v>0</v>
      </c>
      <c r="M34" s="170">
        <v>2</v>
      </c>
      <c r="N34" s="171">
        <v>1</v>
      </c>
      <c r="O34" s="171">
        <v>2</v>
      </c>
      <c r="P34" s="65">
        <f t="shared" si="5"/>
        <v>11</v>
      </c>
      <c r="Q34" s="72">
        <f t="shared" si="4"/>
        <v>0.21416090298024362</v>
      </c>
    </row>
    <row r="35" spans="1:20" ht="14.25" thickBot="1">
      <c r="C35" s="125" t="s">
        <v>2</v>
      </c>
      <c r="D35" s="126">
        <f>SUM(D26:D34)</f>
        <v>10</v>
      </c>
      <c r="E35" s="126">
        <f t="shared" ref="E35:O35" si="6">SUM(E26:E34)</f>
        <v>11</v>
      </c>
      <c r="F35" s="126">
        <f t="shared" si="6"/>
        <v>5</v>
      </c>
      <c r="G35" s="126">
        <f t="shared" si="6"/>
        <v>8</v>
      </c>
      <c r="H35" s="126">
        <f t="shared" si="6"/>
        <v>11</v>
      </c>
      <c r="I35" s="126">
        <f t="shared" si="6"/>
        <v>18</v>
      </c>
      <c r="J35" s="126">
        <f t="shared" si="6"/>
        <v>17</v>
      </c>
      <c r="K35" s="126">
        <f t="shared" si="6"/>
        <v>13</v>
      </c>
      <c r="L35" s="126">
        <f t="shared" si="6"/>
        <v>11</v>
      </c>
      <c r="M35" s="126">
        <f t="shared" si="6"/>
        <v>12</v>
      </c>
      <c r="N35" s="126">
        <f t="shared" si="6"/>
        <v>7</v>
      </c>
      <c r="O35" s="126">
        <f t="shared" si="6"/>
        <v>14</v>
      </c>
      <c r="P35" s="126">
        <f>SUM(P26:P34)</f>
        <v>137</v>
      </c>
      <c r="Q35" s="72">
        <f t="shared" si="4"/>
        <v>2.6672767007539435</v>
      </c>
    </row>
    <row r="36" spans="1:20" ht="14.25" thickBot="1">
      <c r="C36" s="219" t="s">
        <v>90</v>
      </c>
      <c r="D36" s="220"/>
      <c r="E36" s="220"/>
      <c r="F36" s="220"/>
      <c r="G36" s="220"/>
      <c r="H36" s="220"/>
      <c r="I36" s="220"/>
      <c r="J36" s="220"/>
      <c r="K36" s="220"/>
      <c r="L36" s="220"/>
      <c r="M36" s="220"/>
      <c r="N36" s="220"/>
      <c r="O36" s="220"/>
      <c r="P36" s="220"/>
      <c r="Q36" s="127">
        <f>(100000/5136325)*(P35/12)*12</f>
        <v>2.6672767007539435</v>
      </c>
    </row>
    <row r="37" spans="1:20">
      <c r="C37" s="63" t="s">
        <v>88</v>
      </c>
    </row>
    <row r="38" spans="1:20" ht="13.5" thickBot="1"/>
    <row r="39" spans="1:20" hidden="1"/>
    <row r="40" spans="1:20" ht="18.75" hidden="1">
      <c r="A40" s="217" t="s">
        <v>48</v>
      </c>
      <c r="B40" s="217"/>
      <c r="C40" s="217"/>
      <c r="D40" s="217"/>
      <c r="E40" s="217"/>
      <c r="F40" s="217"/>
      <c r="G40" s="217"/>
      <c r="H40" s="217"/>
      <c r="I40" s="217"/>
      <c r="J40" s="217"/>
      <c r="K40" s="217"/>
      <c r="L40" s="217"/>
      <c r="M40" s="217"/>
      <c r="N40" s="217"/>
      <c r="O40" s="217"/>
      <c r="P40" s="217"/>
      <c r="Q40" s="217"/>
      <c r="R40" s="217"/>
      <c r="S40" s="217"/>
      <c r="T40" s="217"/>
    </row>
    <row r="41" spans="1:20" ht="13.5" hidden="1" thickBot="1"/>
    <row r="42" spans="1:20" ht="13.5" hidden="1" thickBot="1">
      <c r="C42" s="12" t="s">
        <v>46</v>
      </c>
      <c r="D42" s="13" t="s">
        <v>5</v>
      </c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18"/>
      <c r="R42" s="218"/>
      <c r="S42" s="218"/>
      <c r="T42" s="218"/>
    </row>
    <row r="43" spans="1:20" ht="13.5" hidden="1">
      <c r="C43" s="14" t="s">
        <v>49</v>
      </c>
      <c r="D43" s="15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/>
      <c r="R43"/>
      <c r="S43"/>
      <c r="T43"/>
    </row>
    <row r="44" spans="1:20" ht="14.25" hidden="1" thickBot="1">
      <c r="C44" s="16" t="s">
        <v>50</v>
      </c>
      <c r="D44" s="1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/>
      <c r="R44"/>
      <c r="S44"/>
      <c r="T44"/>
    </row>
    <row r="45" spans="1:20" ht="14.25" hidden="1" thickBot="1">
      <c r="C45" s="18" t="s">
        <v>2</v>
      </c>
      <c r="D45" s="19">
        <f>SUM(D43:D44)</f>
        <v>0</v>
      </c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/>
      <c r="R45"/>
      <c r="S45"/>
      <c r="T45"/>
    </row>
    <row r="46" spans="1:20" ht="13.5" hidden="1" thickBot="1">
      <c r="C46" s="221" t="s">
        <v>47</v>
      </c>
      <c r="D46" s="221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22">
        <f>(100000/10257724)*D45*12</f>
        <v>0</v>
      </c>
      <c r="R46" s="222">
        <f>(100000/9755954)*(Q46/8)*12</f>
        <v>0</v>
      </c>
      <c r="S46" s="222">
        <f>(100000/9755954)*(R46/8)*12</f>
        <v>0</v>
      </c>
      <c r="T46" s="222">
        <f>(100000/9755954)*(S46/8)*12</f>
        <v>0</v>
      </c>
    </row>
    <row r="47" spans="1:20" ht="13.5">
      <c r="C47" s="214" t="s">
        <v>93</v>
      </c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15"/>
      <c r="P47" s="215"/>
      <c r="Q47" s="216"/>
    </row>
    <row r="48" spans="1:20" ht="48" customHeight="1">
      <c r="C48" s="149" t="s">
        <v>110</v>
      </c>
      <c r="D48" s="70" t="s">
        <v>73</v>
      </c>
      <c r="E48" s="70" t="s">
        <v>74</v>
      </c>
      <c r="F48" s="70" t="s">
        <v>75</v>
      </c>
      <c r="G48" s="70" t="s">
        <v>76</v>
      </c>
      <c r="H48" s="70" t="s">
        <v>77</v>
      </c>
      <c r="I48" s="70" t="s">
        <v>78</v>
      </c>
      <c r="J48" s="70" t="s">
        <v>79</v>
      </c>
      <c r="K48" s="70" t="s">
        <v>80</v>
      </c>
      <c r="L48" s="70" t="s">
        <v>81</v>
      </c>
      <c r="M48" s="70" t="s">
        <v>82</v>
      </c>
      <c r="N48" s="70" t="s">
        <v>83</v>
      </c>
      <c r="O48" s="70" t="s">
        <v>84</v>
      </c>
      <c r="P48" s="70" t="s">
        <v>2</v>
      </c>
      <c r="Q48" s="71" t="s">
        <v>103</v>
      </c>
    </row>
    <row r="49" spans="3:20" ht="14.25" thickBot="1">
      <c r="C49" s="132" t="s">
        <v>108</v>
      </c>
      <c r="D49" s="128">
        <v>0</v>
      </c>
      <c r="E49" s="128">
        <v>0</v>
      </c>
      <c r="F49" s="128">
        <v>0</v>
      </c>
      <c r="G49" s="128">
        <v>1</v>
      </c>
      <c r="H49" s="128">
        <v>1</v>
      </c>
      <c r="I49" s="128">
        <v>1</v>
      </c>
      <c r="J49" s="128">
        <v>1</v>
      </c>
      <c r="K49" s="128">
        <v>2</v>
      </c>
      <c r="L49" s="128">
        <v>0</v>
      </c>
      <c r="M49" s="128">
        <v>0</v>
      </c>
      <c r="N49" s="129">
        <v>0</v>
      </c>
      <c r="O49" s="129">
        <v>2</v>
      </c>
      <c r="P49" s="129">
        <f>SUM(D49:O49)</f>
        <v>8</v>
      </c>
      <c r="Q49" s="75">
        <f>(100000/5136325)*(P49/12)*12</f>
        <v>0.15575338398563174</v>
      </c>
    </row>
    <row r="50" spans="3:20">
      <c r="C50" s="63" t="s">
        <v>88</v>
      </c>
    </row>
    <row r="51" spans="3:20" ht="13.5" thickBot="1"/>
    <row r="52" spans="3:20" ht="13.5">
      <c r="C52" s="214" t="s">
        <v>68</v>
      </c>
      <c r="D52" s="215"/>
      <c r="E52" s="215"/>
      <c r="F52" s="215"/>
      <c r="G52" s="215"/>
      <c r="H52" s="215"/>
      <c r="I52" s="215"/>
      <c r="J52" s="215"/>
      <c r="K52" s="215"/>
      <c r="L52" s="215"/>
      <c r="M52" s="215"/>
      <c r="N52" s="215"/>
      <c r="O52" s="215"/>
      <c r="P52" s="215"/>
      <c r="Q52" s="216"/>
    </row>
    <row r="53" spans="3:20" ht="48" customHeight="1">
      <c r="C53" s="149" t="s">
        <v>110</v>
      </c>
      <c r="D53" s="70" t="s">
        <v>73</v>
      </c>
      <c r="E53" s="70" t="s">
        <v>74</v>
      </c>
      <c r="F53" s="70" t="s">
        <v>75</v>
      </c>
      <c r="G53" s="70" t="s">
        <v>76</v>
      </c>
      <c r="H53" s="70" t="s">
        <v>77</v>
      </c>
      <c r="I53" s="70" t="s">
        <v>78</v>
      </c>
      <c r="J53" s="70" t="s">
        <v>79</v>
      </c>
      <c r="K53" s="70" t="s">
        <v>80</v>
      </c>
      <c r="L53" s="70" t="s">
        <v>81</v>
      </c>
      <c r="M53" s="70" t="s">
        <v>82</v>
      </c>
      <c r="N53" s="70" t="s">
        <v>83</v>
      </c>
      <c r="O53" s="70" t="s">
        <v>84</v>
      </c>
      <c r="P53" s="70" t="s">
        <v>2</v>
      </c>
      <c r="Q53" s="71" t="s">
        <v>103</v>
      </c>
    </row>
    <row r="54" spans="3:20" ht="14.25" thickBot="1">
      <c r="C54" s="132" t="s">
        <v>109</v>
      </c>
      <c r="D54" s="128">
        <v>0</v>
      </c>
      <c r="E54" s="128">
        <v>0</v>
      </c>
      <c r="F54" s="128">
        <v>0</v>
      </c>
      <c r="G54" s="128">
        <v>0</v>
      </c>
      <c r="H54" s="128">
        <v>1</v>
      </c>
      <c r="I54" s="128">
        <v>0</v>
      </c>
      <c r="J54" s="128">
        <v>1</v>
      </c>
      <c r="K54" s="128">
        <v>0</v>
      </c>
      <c r="L54" s="128">
        <v>0</v>
      </c>
      <c r="M54" s="128">
        <v>0</v>
      </c>
      <c r="N54" s="128">
        <v>0</v>
      </c>
      <c r="O54" s="128">
        <v>0</v>
      </c>
      <c r="P54" s="129">
        <f>SUM(D54:O54)</f>
        <v>2</v>
      </c>
      <c r="Q54" s="75">
        <f>(100000/5136325)*(P54/12)*12</f>
        <v>3.8938345996407935E-2</v>
      </c>
    </row>
    <row r="55" spans="3:20" ht="13.5" thickBot="1">
      <c r="C55" s="130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131"/>
      <c r="R55"/>
      <c r="S55"/>
      <c r="T55"/>
    </row>
    <row r="56" spans="3:20" ht="25.5" customHeight="1" thickBot="1">
      <c r="C56" s="78" t="s">
        <v>94</v>
      </c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9">
        <f>(100000/5136325)*(165/12)*12</f>
        <v>3.2124135447036544</v>
      </c>
    </row>
    <row r="57" spans="3:20">
      <c r="C57" s="63" t="s">
        <v>88</v>
      </c>
    </row>
  </sheetData>
  <mergeCells count="14">
    <mergeCell ref="C5:Q5"/>
    <mergeCell ref="C52:Q52"/>
    <mergeCell ref="A40:T40"/>
    <mergeCell ref="Q42:T42"/>
    <mergeCell ref="C21:P21"/>
    <mergeCell ref="C24:Q24"/>
    <mergeCell ref="C36:P36"/>
    <mergeCell ref="C46:D46"/>
    <mergeCell ref="Q46:T46"/>
    <mergeCell ref="C47:Q47"/>
    <mergeCell ref="C12:Q12"/>
    <mergeCell ref="C10:Q10"/>
    <mergeCell ref="C7:Q7"/>
    <mergeCell ref="C6:Q6"/>
  </mergeCells>
  <pageMargins left="0.19685039370078741" right="0.19685039370078741" top="0.39370078740157483" bottom="0.19685039370078741" header="0" footer="0"/>
  <pageSetup scale="80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J52"/>
  <sheetViews>
    <sheetView topLeftCell="A25" zoomScaleNormal="100" zoomScaleSheetLayoutView="85" workbookViewId="0">
      <selection activeCell="C26" sqref="C26"/>
    </sheetView>
  </sheetViews>
  <sheetFormatPr baseColWidth="10" defaultColWidth="11.42578125" defaultRowHeight="12.75"/>
  <cols>
    <col min="1" max="1" width="15" customWidth="1"/>
    <col min="2" max="2" width="15.140625" style="1" customWidth="1"/>
    <col min="3" max="3" width="15" style="1" bestFit="1" customWidth="1"/>
    <col min="4" max="4" width="14.140625" style="1" customWidth="1"/>
    <col min="5" max="5" width="7.28515625" style="1" customWidth="1"/>
    <col min="6" max="6" width="11.140625" style="1" customWidth="1"/>
    <col min="7" max="7" width="10.140625" customWidth="1"/>
    <col min="8" max="8" width="1.42578125" customWidth="1"/>
    <col min="9" max="9" width="1.7109375" customWidth="1"/>
    <col min="10" max="10" width="5.42578125" customWidth="1"/>
    <col min="11" max="11" width="2.85546875" customWidth="1"/>
  </cols>
  <sheetData>
    <row r="6" spans="1:10" ht="15" customHeight="1">
      <c r="A6" s="211" t="s">
        <v>0</v>
      </c>
      <c r="B6" s="211"/>
      <c r="C6" s="211"/>
      <c r="D6" s="211"/>
      <c r="E6" s="211"/>
      <c r="F6" s="211"/>
      <c r="G6" s="211"/>
      <c r="H6" s="211"/>
      <c r="I6" s="211"/>
      <c r="J6" s="211"/>
    </row>
    <row r="7" spans="1:10" ht="20.25">
      <c r="A7" s="224" t="s">
        <v>1</v>
      </c>
      <c r="B7" s="224"/>
      <c r="C7" s="224"/>
      <c r="D7" s="224"/>
      <c r="E7" s="224"/>
      <c r="F7" s="224"/>
      <c r="G7" s="224"/>
      <c r="H7" s="224"/>
      <c r="I7" s="224"/>
      <c r="J7" s="224"/>
    </row>
    <row r="8" spans="1:10" ht="15.75" customHeight="1">
      <c r="A8" s="212" t="s">
        <v>125</v>
      </c>
      <c r="B8" s="212"/>
      <c r="C8" s="212"/>
      <c r="D8" s="212"/>
      <c r="E8" s="212"/>
      <c r="F8" s="212"/>
      <c r="G8" s="212"/>
      <c r="H8" s="212"/>
      <c r="I8" s="212"/>
      <c r="J8" s="212"/>
    </row>
    <row r="9" spans="1:10" ht="15">
      <c r="B9" s="3"/>
      <c r="C9" s="3"/>
      <c r="D9" s="3"/>
      <c r="E9" s="3"/>
      <c r="F9" s="3"/>
    </row>
    <row r="10" spans="1:10" ht="12" customHeight="1">
      <c r="A10" s="7"/>
      <c r="B10" s="7"/>
      <c r="C10" s="7"/>
      <c r="D10" s="7"/>
      <c r="E10" s="7"/>
      <c r="F10" s="7"/>
    </row>
    <row r="11" spans="1:10" ht="34.5" customHeight="1">
      <c r="B11" s="223" t="s">
        <v>95</v>
      </c>
      <c r="C11" s="223"/>
      <c r="D11" s="223"/>
      <c r="E11" s="223"/>
      <c r="F11" s="223"/>
      <c r="G11" s="134"/>
      <c r="H11" s="134"/>
      <c r="I11" s="134"/>
      <c r="J11" s="134"/>
    </row>
    <row r="12" spans="1:10" ht="15.75" thickBot="1">
      <c r="B12" s="34"/>
      <c r="C12" s="34"/>
      <c r="D12" s="34"/>
      <c r="E12" s="34"/>
      <c r="F12" s="34"/>
    </row>
    <row r="13" spans="1:10" ht="15">
      <c r="B13" s="81" t="s">
        <v>104</v>
      </c>
      <c r="C13" s="82" t="s">
        <v>51</v>
      </c>
      <c r="D13" s="82" t="s">
        <v>52</v>
      </c>
      <c r="E13" s="82" t="s">
        <v>53</v>
      </c>
      <c r="F13" s="86" t="s">
        <v>2</v>
      </c>
      <c r="J13" s="1"/>
    </row>
    <row r="14" spans="1:10" s="1" customFormat="1" ht="20.100000000000001" customHeight="1">
      <c r="A14"/>
      <c r="B14" s="88" t="s">
        <v>73</v>
      </c>
      <c r="C14" s="133">
        <v>2</v>
      </c>
      <c r="D14" s="133">
        <v>4</v>
      </c>
      <c r="E14" s="133">
        <v>5</v>
      </c>
      <c r="F14" s="83">
        <f>SUM(C14:E14)</f>
        <v>11</v>
      </c>
    </row>
    <row r="15" spans="1:10" s="1" customFormat="1" ht="20.100000000000001" customHeight="1">
      <c r="A15"/>
      <c r="B15" s="88" t="s">
        <v>74</v>
      </c>
      <c r="C15" s="133">
        <v>5</v>
      </c>
      <c r="D15" s="133">
        <v>4</v>
      </c>
      <c r="E15" s="133">
        <v>4</v>
      </c>
      <c r="F15" s="83">
        <f t="shared" ref="F15:F25" si="0">SUM(C15:E15)</f>
        <v>13</v>
      </c>
    </row>
    <row r="16" spans="1:10" s="1" customFormat="1" ht="20.100000000000001" customHeight="1">
      <c r="A16"/>
      <c r="B16" s="88" t="s">
        <v>75</v>
      </c>
      <c r="C16" s="133"/>
      <c r="D16" s="133">
        <v>3</v>
      </c>
      <c r="E16" s="133">
        <v>2</v>
      </c>
      <c r="F16" s="83">
        <f t="shared" si="0"/>
        <v>5</v>
      </c>
    </row>
    <row r="17" spans="1:6" s="1" customFormat="1" ht="20.100000000000001" customHeight="1">
      <c r="A17"/>
      <c r="B17" s="88" t="s">
        <v>76</v>
      </c>
      <c r="C17" s="133">
        <v>2</v>
      </c>
      <c r="D17" s="133">
        <v>5</v>
      </c>
      <c r="E17" s="133">
        <v>3</v>
      </c>
      <c r="F17" s="83">
        <f t="shared" si="0"/>
        <v>10</v>
      </c>
    </row>
    <row r="18" spans="1:6" s="1" customFormat="1" ht="20.100000000000001" customHeight="1">
      <c r="A18"/>
      <c r="B18" s="88" t="s">
        <v>77</v>
      </c>
      <c r="C18" s="133">
        <v>7</v>
      </c>
      <c r="D18" s="133">
        <v>5</v>
      </c>
      <c r="E18" s="133">
        <v>3</v>
      </c>
      <c r="F18" s="83">
        <f t="shared" si="0"/>
        <v>15</v>
      </c>
    </row>
    <row r="19" spans="1:6" s="1" customFormat="1" ht="20.100000000000001" customHeight="1">
      <c r="A19"/>
      <c r="B19" s="88" t="s">
        <v>78</v>
      </c>
      <c r="C19" s="133">
        <v>10</v>
      </c>
      <c r="D19" s="133">
        <v>7</v>
      </c>
      <c r="E19" s="133">
        <v>5</v>
      </c>
      <c r="F19" s="83">
        <f t="shared" si="0"/>
        <v>22</v>
      </c>
    </row>
    <row r="20" spans="1:6" s="1" customFormat="1" ht="20.100000000000001" customHeight="1">
      <c r="A20"/>
      <c r="B20" s="88" t="s">
        <v>79</v>
      </c>
      <c r="C20" s="133">
        <v>6</v>
      </c>
      <c r="D20" s="133">
        <v>7</v>
      </c>
      <c r="E20" s="133">
        <v>7</v>
      </c>
      <c r="F20" s="83">
        <f t="shared" si="0"/>
        <v>20</v>
      </c>
    </row>
    <row r="21" spans="1:6" s="1" customFormat="1" ht="20.100000000000001" customHeight="1">
      <c r="A21"/>
      <c r="B21" s="88" t="s">
        <v>80</v>
      </c>
      <c r="C21" s="133">
        <v>5</v>
      </c>
      <c r="D21" s="133">
        <v>3</v>
      </c>
      <c r="E21" s="133">
        <v>7</v>
      </c>
      <c r="F21" s="83">
        <f t="shared" si="0"/>
        <v>15</v>
      </c>
    </row>
    <row r="22" spans="1:6" s="1" customFormat="1" ht="20.100000000000001" customHeight="1">
      <c r="A22"/>
      <c r="B22" s="88" t="s">
        <v>81</v>
      </c>
      <c r="C22" s="133">
        <v>6</v>
      </c>
      <c r="D22" s="133">
        <v>5</v>
      </c>
      <c r="E22" s="133">
        <v>3</v>
      </c>
      <c r="F22" s="83">
        <f t="shared" si="0"/>
        <v>14</v>
      </c>
    </row>
    <row r="23" spans="1:6" s="1" customFormat="1" ht="20.100000000000001" customHeight="1">
      <c r="A23"/>
      <c r="B23" s="88" t="s">
        <v>82</v>
      </c>
      <c r="C23" s="133">
        <v>7</v>
      </c>
      <c r="D23" s="133">
        <v>3</v>
      </c>
      <c r="E23" s="133">
        <v>2</v>
      </c>
      <c r="F23" s="83">
        <f t="shared" si="0"/>
        <v>12</v>
      </c>
    </row>
    <row r="24" spans="1:6" s="1" customFormat="1" ht="20.100000000000001" customHeight="1">
      <c r="A24"/>
      <c r="B24" s="88" t="s">
        <v>83</v>
      </c>
      <c r="C24" s="80">
        <v>2</v>
      </c>
      <c r="D24" s="80">
        <v>4</v>
      </c>
      <c r="E24" s="80">
        <v>2</v>
      </c>
      <c r="F24" s="83">
        <f t="shared" si="0"/>
        <v>8</v>
      </c>
    </row>
    <row r="25" spans="1:6" s="1" customFormat="1" ht="20.100000000000001" customHeight="1">
      <c r="A25"/>
      <c r="B25" s="88" t="s">
        <v>84</v>
      </c>
      <c r="C25" s="80">
        <v>10</v>
      </c>
      <c r="D25" s="80">
        <v>7</v>
      </c>
      <c r="E25" s="80">
        <v>3</v>
      </c>
      <c r="F25" s="83">
        <f t="shared" si="0"/>
        <v>20</v>
      </c>
    </row>
    <row r="26" spans="1:6" ht="24" customHeight="1" thickBot="1">
      <c r="B26" s="87" t="s">
        <v>2</v>
      </c>
      <c r="C26" s="84">
        <f>SUM(C14:C25)</f>
        <v>62</v>
      </c>
      <c r="D26" s="84">
        <f>SUM(D14:D25)</f>
        <v>57</v>
      </c>
      <c r="E26" s="84">
        <f>SUM(E14:E25)</f>
        <v>46</v>
      </c>
      <c r="F26" s="85">
        <f>SUM(F14:F25)</f>
        <v>165</v>
      </c>
    </row>
    <row r="27" spans="1:6">
      <c r="B27" s="63" t="s">
        <v>96</v>
      </c>
    </row>
    <row r="52" spans="1:1">
      <c r="A52" s="5"/>
    </row>
  </sheetData>
  <mergeCells count="4">
    <mergeCell ref="A6:J6"/>
    <mergeCell ref="A7:J7"/>
    <mergeCell ref="A8:J8"/>
    <mergeCell ref="B11:F11"/>
  </mergeCells>
  <pageMargins left="0.39370078740157483" right="0.19685039370078741" top="0.39370078740157483" bottom="0.19685039370078741" header="0" footer="0"/>
  <pageSetup scale="95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L30"/>
  <sheetViews>
    <sheetView topLeftCell="A10" zoomScaleNormal="100" zoomScaleSheetLayoutView="85" workbookViewId="0">
      <selection activeCell="P22" sqref="P22"/>
    </sheetView>
  </sheetViews>
  <sheetFormatPr baseColWidth="10" defaultColWidth="11.42578125" defaultRowHeight="12.75"/>
  <cols>
    <col min="1" max="1" width="19" customWidth="1"/>
    <col min="2" max="2" width="15.140625" style="1" customWidth="1"/>
    <col min="3" max="3" width="16" style="1" customWidth="1"/>
    <col min="4" max="4" width="16.42578125" style="1" bestFit="1" customWidth="1"/>
    <col min="5" max="5" width="14.7109375" style="1" bestFit="1" customWidth="1"/>
    <col min="6" max="6" width="11.140625" style="1" customWidth="1"/>
    <col min="7" max="7" width="10.140625" customWidth="1"/>
    <col min="8" max="8" width="1.42578125" customWidth="1"/>
    <col min="9" max="9" width="1.7109375" customWidth="1"/>
    <col min="10" max="10" width="3.5703125" customWidth="1"/>
    <col min="11" max="11" width="2.85546875" customWidth="1"/>
    <col min="12" max="12" width="12.28515625" bestFit="1" customWidth="1"/>
  </cols>
  <sheetData>
    <row r="6" spans="1:12" ht="15" customHeight="1">
      <c r="A6" s="211" t="s">
        <v>0</v>
      </c>
      <c r="B6" s="211"/>
      <c r="C6" s="211"/>
      <c r="D6" s="211"/>
      <c r="E6" s="211"/>
      <c r="F6" s="211"/>
      <c r="G6" s="211"/>
      <c r="H6" s="211"/>
      <c r="I6" s="211"/>
      <c r="J6" s="211"/>
      <c r="K6" s="211"/>
      <c r="L6" s="21"/>
    </row>
    <row r="7" spans="1:12" ht="20.25">
      <c r="A7" s="224" t="s">
        <v>1</v>
      </c>
      <c r="B7" s="224"/>
      <c r="C7" s="224"/>
      <c r="D7" s="224"/>
      <c r="E7" s="224"/>
      <c r="F7" s="224"/>
      <c r="G7" s="224"/>
      <c r="H7" s="224"/>
      <c r="I7" s="224"/>
      <c r="J7" s="224"/>
      <c r="K7" s="224"/>
    </row>
    <row r="8" spans="1:12" ht="15.75" customHeight="1">
      <c r="A8" s="212" t="s">
        <v>125</v>
      </c>
      <c r="B8" s="212"/>
      <c r="C8" s="212"/>
      <c r="D8" s="212"/>
      <c r="E8" s="212"/>
      <c r="F8" s="212"/>
      <c r="G8" s="212"/>
      <c r="H8" s="212"/>
      <c r="I8" s="212"/>
      <c r="J8" s="212"/>
      <c r="K8" s="212"/>
    </row>
    <row r="9" spans="1:12" ht="15">
      <c r="B9" s="3"/>
      <c r="C9" s="3"/>
      <c r="D9" s="3"/>
      <c r="E9" s="3"/>
      <c r="F9" s="3"/>
    </row>
    <row r="10" spans="1:12" ht="12" customHeight="1">
      <c r="A10" s="7"/>
      <c r="B10" s="7"/>
      <c r="C10" s="7"/>
      <c r="D10" s="7"/>
      <c r="E10" s="7"/>
      <c r="F10" s="7"/>
    </row>
    <row r="11" spans="1:12" ht="43.5" customHeight="1">
      <c r="B11" s="223" t="s">
        <v>97</v>
      </c>
      <c r="C11" s="223"/>
      <c r="D11" s="223"/>
      <c r="E11" s="223"/>
      <c r="F11" s="223"/>
      <c r="G11" s="134"/>
      <c r="H11" s="134"/>
      <c r="I11" s="134"/>
      <c r="J11" s="134"/>
    </row>
    <row r="12" spans="1:12" ht="15.75" thickBot="1">
      <c r="B12" s="34"/>
      <c r="C12" s="34"/>
      <c r="D12" s="34"/>
      <c r="E12" s="34"/>
      <c r="F12" s="34"/>
    </row>
    <row r="13" spans="1:12" ht="15">
      <c r="B13" s="81" t="s">
        <v>104</v>
      </c>
      <c r="C13" s="82" t="s">
        <v>54</v>
      </c>
      <c r="D13" s="82" t="s">
        <v>55</v>
      </c>
      <c r="E13" s="82" t="s">
        <v>65</v>
      </c>
      <c r="F13" s="86" t="s">
        <v>2</v>
      </c>
      <c r="J13" s="1"/>
    </row>
    <row r="14" spans="1:12" s="1" customFormat="1" ht="20.100000000000001" customHeight="1">
      <c r="A14"/>
      <c r="B14" s="88" t="s">
        <v>73</v>
      </c>
      <c r="C14" s="133">
        <v>4</v>
      </c>
      <c r="D14" s="133">
        <v>6</v>
      </c>
      <c r="E14" s="133">
        <v>1</v>
      </c>
      <c r="F14" s="83">
        <f>SUM(C14:E14)</f>
        <v>11</v>
      </c>
    </row>
    <row r="15" spans="1:12" s="1" customFormat="1" ht="20.100000000000001" customHeight="1">
      <c r="A15"/>
      <c r="B15" s="88" t="s">
        <v>74</v>
      </c>
      <c r="C15" s="133">
        <v>9</v>
      </c>
      <c r="D15" s="133">
        <v>3</v>
      </c>
      <c r="E15" s="133">
        <v>1</v>
      </c>
      <c r="F15" s="83">
        <f t="shared" ref="F15:F25" si="0">SUM(C15:E15)</f>
        <v>13</v>
      </c>
    </row>
    <row r="16" spans="1:12" s="1" customFormat="1" ht="20.100000000000001" customHeight="1">
      <c r="A16"/>
      <c r="B16" s="88" t="s">
        <v>75</v>
      </c>
      <c r="C16" s="133">
        <v>1</v>
      </c>
      <c r="D16" s="133">
        <v>4</v>
      </c>
      <c r="E16" s="133">
        <v>0</v>
      </c>
      <c r="F16" s="83">
        <f t="shared" si="0"/>
        <v>5</v>
      </c>
    </row>
    <row r="17" spans="1:6" s="1" customFormat="1" ht="20.100000000000001" customHeight="1">
      <c r="A17"/>
      <c r="B17" s="88" t="s">
        <v>76</v>
      </c>
      <c r="C17" s="133">
        <v>6</v>
      </c>
      <c r="D17" s="133">
        <v>4</v>
      </c>
      <c r="E17" s="133">
        <v>0</v>
      </c>
      <c r="F17" s="83">
        <f t="shared" si="0"/>
        <v>10</v>
      </c>
    </row>
    <row r="18" spans="1:6" s="1" customFormat="1" ht="20.100000000000001" customHeight="1">
      <c r="A18"/>
      <c r="B18" s="88" t="s">
        <v>77</v>
      </c>
      <c r="C18" s="133">
        <v>6</v>
      </c>
      <c r="D18" s="133">
        <v>9</v>
      </c>
      <c r="E18" s="133">
        <v>0</v>
      </c>
      <c r="F18" s="83">
        <f t="shared" si="0"/>
        <v>15</v>
      </c>
    </row>
    <row r="19" spans="1:6" s="1" customFormat="1" ht="20.100000000000001" customHeight="1">
      <c r="A19"/>
      <c r="B19" s="88" t="s">
        <v>78</v>
      </c>
      <c r="C19" s="133">
        <v>6</v>
      </c>
      <c r="D19" s="133">
        <v>16</v>
      </c>
      <c r="E19" s="133">
        <v>0</v>
      </c>
      <c r="F19" s="83">
        <f t="shared" si="0"/>
        <v>22</v>
      </c>
    </row>
    <row r="20" spans="1:6" s="1" customFormat="1" ht="20.100000000000001" customHeight="1">
      <c r="A20"/>
      <c r="B20" s="88" t="s">
        <v>79</v>
      </c>
      <c r="C20" s="133">
        <v>9</v>
      </c>
      <c r="D20" s="133">
        <v>11</v>
      </c>
      <c r="E20" s="133">
        <v>0</v>
      </c>
      <c r="F20" s="83">
        <f t="shared" si="0"/>
        <v>20</v>
      </c>
    </row>
    <row r="21" spans="1:6" s="1" customFormat="1" ht="20.100000000000001" customHeight="1">
      <c r="A21"/>
      <c r="B21" s="88" t="s">
        <v>80</v>
      </c>
      <c r="C21" s="133">
        <v>8</v>
      </c>
      <c r="D21" s="133">
        <v>7</v>
      </c>
      <c r="E21" s="133">
        <v>0</v>
      </c>
      <c r="F21" s="83">
        <f t="shared" si="0"/>
        <v>15</v>
      </c>
    </row>
    <row r="22" spans="1:6" s="1" customFormat="1" ht="20.100000000000001" customHeight="1">
      <c r="A22"/>
      <c r="B22" s="88" t="s">
        <v>81</v>
      </c>
      <c r="C22" s="133">
        <v>6</v>
      </c>
      <c r="D22" s="133">
        <v>8</v>
      </c>
      <c r="E22" s="133">
        <v>0</v>
      </c>
      <c r="F22" s="83">
        <f t="shared" si="0"/>
        <v>14</v>
      </c>
    </row>
    <row r="23" spans="1:6" s="1" customFormat="1" ht="20.100000000000001" customHeight="1">
      <c r="A23"/>
      <c r="B23" s="88" t="s">
        <v>82</v>
      </c>
      <c r="C23" s="133">
        <v>7</v>
      </c>
      <c r="D23" s="133">
        <v>5</v>
      </c>
      <c r="E23" s="133">
        <v>0</v>
      </c>
      <c r="F23" s="83">
        <f t="shared" si="0"/>
        <v>12</v>
      </c>
    </row>
    <row r="24" spans="1:6" s="1" customFormat="1" ht="20.100000000000001" customHeight="1">
      <c r="A24"/>
      <c r="B24" s="88" t="s">
        <v>83</v>
      </c>
      <c r="C24" s="80">
        <v>5</v>
      </c>
      <c r="D24" s="80">
        <v>3</v>
      </c>
      <c r="E24" s="80">
        <v>0</v>
      </c>
      <c r="F24" s="83">
        <f t="shared" si="0"/>
        <v>8</v>
      </c>
    </row>
    <row r="25" spans="1:6" s="1" customFormat="1" ht="20.100000000000001" customHeight="1">
      <c r="A25"/>
      <c r="B25" s="88" t="s">
        <v>84</v>
      </c>
      <c r="C25" s="80">
        <v>6</v>
      </c>
      <c r="D25" s="80">
        <v>13</v>
      </c>
      <c r="E25" s="80">
        <v>1</v>
      </c>
      <c r="F25" s="83">
        <f t="shared" si="0"/>
        <v>20</v>
      </c>
    </row>
    <row r="26" spans="1:6" ht="24" customHeight="1" thickBot="1">
      <c r="B26" s="87" t="s">
        <v>2</v>
      </c>
      <c r="C26" s="84">
        <f>SUM(C14:C25)</f>
        <v>73</v>
      </c>
      <c r="D26" s="84">
        <f>SUM(D14:D25)</f>
        <v>89</v>
      </c>
      <c r="E26" s="84">
        <f>SUM(E14:E25)</f>
        <v>3</v>
      </c>
      <c r="F26" s="84">
        <f>SUM(F14:F25)</f>
        <v>165</v>
      </c>
    </row>
    <row r="27" spans="1:6">
      <c r="B27" s="89" t="s">
        <v>98</v>
      </c>
    </row>
    <row r="30" spans="1:6" s="5" customFormat="1">
      <c r="B30" s="153"/>
      <c r="C30" s="153"/>
      <c r="D30" s="153"/>
      <c r="E30" s="153"/>
      <c r="F30" s="153"/>
    </row>
  </sheetData>
  <mergeCells count="4">
    <mergeCell ref="B11:F11"/>
    <mergeCell ref="A6:K6"/>
    <mergeCell ref="A7:K7"/>
    <mergeCell ref="A8:K8"/>
  </mergeCells>
  <pageMargins left="0.39370078740157483" right="0.19685039370078741" top="0.39370078740157483" bottom="0.19685039370078741" header="0" footer="0"/>
  <pageSetup scale="90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L26"/>
  <sheetViews>
    <sheetView topLeftCell="A10" zoomScaleNormal="100" zoomScaleSheetLayoutView="85" workbookViewId="0">
      <selection activeCell="P25" sqref="P25"/>
    </sheetView>
  </sheetViews>
  <sheetFormatPr baseColWidth="10" defaultColWidth="11.42578125" defaultRowHeight="12.75"/>
  <cols>
    <col min="1" max="1" width="7.140625" customWidth="1"/>
    <col min="2" max="2" width="12.5703125" style="153" customWidth="1"/>
    <col min="3" max="3" width="11.140625" style="1" bestFit="1" customWidth="1"/>
    <col min="4" max="6" width="12.28515625" style="1" bestFit="1" customWidth="1"/>
    <col min="7" max="7" width="9.85546875" style="1" bestFit="1" customWidth="1"/>
    <col min="8" max="8" width="14.7109375" style="1" bestFit="1" customWidth="1"/>
    <col min="9" max="9" width="11.140625" style="1" customWidth="1"/>
    <col min="10" max="10" width="7.85546875" customWidth="1"/>
    <col min="11" max="11" width="1.42578125" customWidth="1"/>
    <col min="12" max="12" width="1.7109375" customWidth="1"/>
    <col min="13" max="13" width="2.85546875" customWidth="1"/>
    <col min="14" max="14" width="12.28515625" bestFit="1" customWidth="1"/>
  </cols>
  <sheetData>
    <row r="6" spans="1:12" ht="15" customHeight="1">
      <c r="A6" s="211" t="s">
        <v>0</v>
      </c>
      <c r="B6" s="211"/>
      <c r="C6" s="211"/>
      <c r="D6" s="211"/>
      <c r="E6" s="211"/>
      <c r="F6" s="211"/>
      <c r="G6" s="211"/>
      <c r="H6" s="211"/>
      <c r="I6" s="211"/>
      <c r="J6" s="211"/>
      <c r="K6" s="21"/>
      <c r="L6" s="21"/>
    </row>
    <row r="7" spans="1:12" ht="20.25">
      <c r="A7" s="224" t="s">
        <v>1</v>
      </c>
      <c r="B7" s="224"/>
      <c r="C7" s="224"/>
      <c r="D7" s="224"/>
      <c r="E7" s="224"/>
      <c r="F7" s="224"/>
      <c r="G7" s="224"/>
      <c r="H7" s="224"/>
      <c r="I7" s="224"/>
      <c r="J7" s="224"/>
      <c r="K7" s="224"/>
      <c r="L7" s="224"/>
    </row>
    <row r="8" spans="1:12" ht="15.75" customHeight="1">
      <c r="A8" s="212" t="s">
        <v>125</v>
      </c>
      <c r="B8" s="212"/>
      <c r="C8" s="212"/>
      <c r="D8" s="212"/>
      <c r="E8" s="212"/>
      <c r="F8" s="212"/>
      <c r="G8" s="212"/>
      <c r="H8" s="212"/>
      <c r="I8" s="212"/>
      <c r="J8" s="212"/>
      <c r="K8" s="212"/>
      <c r="L8" s="22"/>
    </row>
    <row r="9" spans="1:12" ht="15">
      <c r="B9" s="155"/>
      <c r="C9" s="3"/>
      <c r="D9" s="3"/>
      <c r="E9" s="3"/>
      <c r="F9" s="3"/>
      <c r="G9" s="3"/>
      <c r="H9" s="3"/>
      <c r="I9" s="3"/>
    </row>
    <row r="10" spans="1:12" s="5" customFormat="1" ht="35.25" customHeight="1">
      <c r="B10" s="223" t="s">
        <v>152</v>
      </c>
      <c r="C10" s="223"/>
      <c r="D10" s="223"/>
      <c r="E10" s="223"/>
      <c r="F10" s="223"/>
      <c r="G10" s="223"/>
      <c r="H10" s="223"/>
      <c r="I10" s="223"/>
      <c r="J10" s="134"/>
      <c r="K10" s="134"/>
      <c r="L10" s="134"/>
    </row>
    <row r="11" spans="1:12" ht="15.75" thickBot="1">
      <c r="B11" s="154"/>
      <c r="C11" s="34"/>
      <c r="D11" s="34"/>
      <c r="E11" s="34"/>
      <c r="F11" s="34"/>
      <c r="G11" s="34"/>
      <c r="H11" s="34"/>
      <c r="I11" s="34"/>
    </row>
    <row r="12" spans="1:12" ht="15">
      <c r="B12" s="81" t="s">
        <v>104</v>
      </c>
      <c r="C12" s="82" t="s">
        <v>60</v>
      </c>
      <c r="D12" s="82" t="s">
        <v>61</v>
      </c>
      <c r="E12" s="82" t="s">
        <v>62</v>
      </c>
      <c r="F12" s="82" t="s">
        <v>63</v>
      </c>
      <c r="G12" s="82" t="s">
        <v>64</v>
      </c>
      <c r="H12" s="82" t="s">
        <v>65</v>
      </c>
      <c r="I12" s="86" t="s">
        <v>2</v>
      </c>
    </row>
    <row r="13" spans="1:12" s="1" customFormat="1" ht="20.100000000000001" customHeight="1">
      <c r="A13"/>
      <c r="B13" s="88" t="s">
        <v>73</v>
      </c>
      <c r="C13" s="133">
        <v>2</v>
      </c>
      <c r="D13" s="133">
        <v>6</v>
      </c>
      <c r="E13" s="133">
        <v>3</v>
      </c>
      <c r="F13" s="133">
        <v>0</v>
      </c>
      <c r="G13" s="133">
        <v>0</v>
      </c>
      <c r="H13" s="133">
        <v>0</v>
      </c>
      <c r="I13" s="83">
        <f>SUM(C13:H13)</f>
        <v>11</v>
      </c>
    </row>
    <row r="14" spans="1:12" s="1" customFormat="1" ht="20.100000000000001" customHeight="1">
      <c r="A14"/>
      <c r="B14" s="88" t="s">
        <v>74</v>
      </c>
      <c r="C14" s="133">
        <v>3</v>
      </c>
      <c r="D14" s="133">
        <v>4</v>
      </c>
      <c r="E14" s="133">
        <v>3</v>
      </c>
      <c r="F14" s="133">
        <v>2</v>
      </c>
      <c r="G14" s="133">
        <v>0</v>
      </c>
      <c r="H14" s="133">
        <v>1</v>
      </c>
      <c r="I14" s="83">
        <f t="shared" ref="I14:I22" si="0">SUM(C14:H14)</f>
        <v>13</v>
      </c>
    </row>
    <row r="15" spans="1:12" s="1" customFormat="1" ht="20.100000000000001" customHeight="1">
      <c r="A15"/>
      <c r="B15" s="88" t="s">
        <v>75</v>
      </c>
      <c r="C15" s="133">
        <v>1</v>
      </c>
      <c r="D15" s="133">
        <v>4</v>
      </c>
      <c r="E15" s="133">
        <v>0</v>
      </c>
      <c r="F15" s="133">
        <v>0</v>
      </c>
      <c r="G15" s="133">
        <v>0</v>
      </c>
      <c r="H15" s="133">
        <v>0</v>
      </c>
      <c r="I15" s="83">
        <f t="shared" si="0"/>
        <v>5</v>
      </c>
    </row>
    <row r="16" spans="1:12" s="1" customFormat="1" ht="20.100000000000001" customHeight="1">
      <c r="A16"/>
      <c r="B16" s="88" t="s">
        <v>76</v>
      </c>
      <c r="C16" s="133">
        <v>1</v>
      </c>
      <c r="D16" s="133">
        <v>4</v>
      </c>
      <c r="E16" s="133">
        <v>1</v>
      </c>
      <c r="F16" s="133">
        <v>3</v>
      </c>
      <c r="G16" s="133">
        <v>1</v>
      </c>
      <c r="H16" s="133">
        <v>0</v>
      </c>
      <c r="I16" s="83">
        <f t="shared" si="0"/>
        <v>10</v>
      </c>
    </row>
    <row r="17" spans="1:9" s="1" customFormat="1" ht="20.100000000000001" customHeight="1">
      <c r="A17"/>
      <c r="B17" s="88" t="s">
        <v>77</v>
      </c>
      <c r="C17" s="133">
        <v>2</v>
      </c>
      <c r="D17" s="133">
        <v>7</v>
      </c>
      <c r="E17" s="133">
        <v>3</v>
      </c>
      <c r="F17" s="133">
        <v>0</v>
      </c>
      <c r="G17" s="133">
        <v>2</v>
      </c>
      <c r="H17" s="133">
        <v>1</v>
      </c>
      <c r="I17" s="83">
        <f t="shared" si="0"/>
        <v>15</v>
      </c>
    </row>
    <row r="18" spans="1:9" s="1" customFormat="1" ht="20.100000000000001" customHeight="1">
      <c r="A18"/>
      <c r="B18" s="88" t="s">
        <v>78</v>
      </c>
      <c r="C18" s="133">
        <v>4</v>
      </c>
      <c r="D18" s="133">
        <v>9</v>
      </c>
      <c r="E18" s="133">
        <v>7</v>
      </c>
      <c r="F18" s="133">
        <v>0</v>
      </c>
      <c r="G18" s="133">
        <v>0</v>
      </c>
      <c r="H18" s="133">
        <v>2</v>
      </c>
      <c r="I18" s="83">
        <f t="shared" si="0"/>
        <v>22</v>
      </c>
    </row>
    <row r="19" spans="1:9" s="1" customFormat="1" ht="20.100000000000001" customHeight="1">
      <c r="A19"/>
      <c r="B19" s="88" t="s">
        <v>79</v>
      </c>
      <c r="C19" s="133">
        <v>2</v>
      </c>
      <c r="D19" s="133">
        <v>11</v>
      </c>
      <c r="E19" s="133">
        <v>4</v>
      </c>
      <c r="F19" s="133">
        <v>0</v>
      </c>
      <c r="G19" s="133">
        <v>3</v>
      </c>
      <c r="H19" s="133">
        <v>0</v>
      </c>
      <c r="I19" s="83">
        <f t="shared" si="0"/>
        <v>20</v>
      </c>
    </row>
    <row r="20" spans="1:9" s="1" customFormat="1" ht="20.100000000000001" customHeight="1">
      <c r="A20"/>
      <c r="B20" s="88" t="s">
        <v>80</v>
      </c>
      <c r="C20" s="133">
        <v>2</v>
      </c>
      <c r="D20" s="133">
        <v>8</v>
      </c>
      <c r="E20" s="133">
        <v>3</v>
      </c>
      <c r="F20" s="133">
        <v>1</v>
      </c>
      <c r="G20" s="133">
        <v>1</v>
      </c>
      <c r="H20" s="133">
        <v>0</v>
      </c>
      <c r="I20" s="83">
        <f t="shared" si="0"/>
        <v>15</v>
      </c>
    </row>
    <row r="21" spans="1:9" s="1" customFormat="1" ht="20.100000000000001" customHeight="1">
      <c r="A21"/>
      <c r="B21" s="88" t="s">
        <v>81</v>
      </c>
      <c r="C21" s="133">
        <v>1</v>
      </c>
      <c r="D21" s="133">
        <v>6</v>
      </c>
      <c r="E21" s="133">
        <v>5</v>
      </c>
      <c r="F21" s="133">
        <v>2</v>
      </c>
      <c r="G21" s="133">
        <v>0</v>
      </c>
      <c r="H21" s="133">
        <v>0</v>
      </c>
      <c r="I21" s="83">
        <f t="shared" si="0"/>
        <v>14</v>
      </c>
    </row>
    <row r="22" spans="1:9" s="1" customFormat="1" ht="20.100000000000001" customHeight="1">
      <c r="A22"/>
      <c r="B22" s="88" t="s">
        <v>82</v>
      </c>
      <c r="C22" s="133">
        <v>3</v>
      </c>
      <c r="D22" s="133">
        <v>4</v>
      </c>
      <c r="E22" s="133">
        <v>3</v>
      </c>
      <c r="F22" s="133">
        <v>1</v>
      </c>
      <c r="G22" s="133">
        <v>0</v>
      </c>
      <c r="H22" s="133">
        <v>1</v>
      </c>
      <c r="I22" s="83">
        <f t="shared" si="0"/>
        <v>12</v>
      </c>
    </row>
    <row r="23" spans="1:9" s="1" customFormat="1" ht="20.100000000000001" customHeight="1">
      <c r="A23"/>
      <c r="B23" s="88" t="s">
        <v>83</v>
      </c>
      <c r="C23" s="133">
        <v>1</v>
      </c>
      <c r="D23" s="133">
        <v>6</v>
      </c>
      <c r="E23" s="133">
        <v>1</v>
      </c>
      <c r="F23" s="133">
        <v>0</v>
      </c>
      <c r="G23" s="133">
        <v>0</v>
      </c>
      <c r="H23" s="133">
        <v>0</v>
      </c>
      <c r="I23" s="83">
        <f t="shared" ref="I23:I24" si="1">SUM(C23:H23)</f>
        <v>8</v>
      </c>
    </row>
    <row r="24" spans="1:9" s="1" customFormat="1" ht="20.100000000000001" customHeight="1">
      <c r="A24"/>
      <c r="B24" s="88" t="s">
        <v>84</v>
      </c>
      <c r="C24" s="133">
        <v>3</v>
      </c>
      <c r="D24" s="133">
        <v>10</v>
      </c>
      <c r="E24" s="133">
        <v>5</v>
      </c>
      <c r="F24" s="133">
        <v>0</v>
      </c>
      <c r="G24" s="133">
        <v>1</v>
      </c>
      <c r="H24" s="133">
        <v>1</v>
      </c>
      <c r="I24" s="83">
        <f t="shared" si="1"/>
        <v>20</v>
      </c>
    </row>
    <row r="25" spans="1:9" ht="24" customHeight="1" thickBot="1">
      <c r="B25" s="87" t="s">
        <v>2</v>
      </c>
      <c r="C25" s="84">
        <f t="shared" ref="C25:H25" si="2">SUM(C13:C24)</f>
        <v>25</v>
      </c>
      <c r="D25" s="84">
        <f t="shared" si="2"/>
        <v>79</v>
      </c>
      <c r="E25" s="84">
        <f t="shared" si="2"/>
        <v>38</v>
      </c>
      <c r="F25" s="84">
        <f t="shared" si="2"/>
        <v>9</v>
      </c>
      <c r="G25" s="84">
        <f t="shared" si="2"/>
        <v>8</v>
      </c>
      <c r="H25" s="84">
        <f t="shared" si="2"/>
        <v>6</v>
      </c>
      <c r="I25" s="85">
        <f t="shared" ref="I25" si="3">SUM(I13:I24)</f>
        <v>165</v>
      </c>
    </row>
    <row r="26" spans="1:9">
      <c r="B26" s="156" t="s">
        <v>98</v>
      </c>
    </row>
  </sheetData>
  <mergeCells count="4">
    <mergeCell ref="B10:I10"/>
    <mergeCell ref="A7:L7"/>
    <mergeCell ref="A6:J6"/>
    <mergeCell ref="A8:K8"/>
  </mergeCells>
  <pageMargins left="0.39370078740157483" right="0.19685039370078741" top="0.39370078740157483" bottom="0.19685039370078741" header="0" footer="0"/>
  <pageSetup paperSize="9" scale="85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L60"/>
  <sheetViews>
    <sheetView zoomScaleNormal="100" zoomScaleSheetLayoutView="85" workbookViewId="0">
      <selection activeCell="A6" sqref="A6:L6"/>
    </sheetView>
  </sheetViews>
  <sheetFormatPr baseColWidth="10" defaultColWidth="11.42578125" defaultRowHeight="12.75"/>
  <cols>
    <col min="1" max="1" width="9.7109375" customWidth="1"/>
    <col min="2" max="2" width="12.5703125" style="1" customWidth="1"/>
    <col min="3" max="3" width="8.42578125" style="1" customWidth="1"/>
    <col min="4" max="4" width="7.7109375" style="1" customWidth="1"/>
    <col min="5" max="5" width="10.85546875" style="1" customWidth="1"/>
    <col min="6" max="6" width="10" style="1" customWidth="1"/>
    <col min="7" max="7" width="8.5703125" style="1" customWidth="1"/>
    <col min="8" max="8" width="9.7109375" style="1" customWidth="1"/>
    <col min="9" max="9" width="10" style="1" customWidth="1"/>
    <col min="10" max="10" width="11.140625" style="1" customWidth="1"/>
    <col min="11" max="11" width="1.85546875" customWidth="1"/>
  </cols>
  <sheetData>
    <row r="6" spans="1:12" ht="15" customHeight="1">
      <c r="A6" s="211" t="s">
        <v>0</v>
      </c>
      <c r="B6" s="211"/>
      <c r="C6" s="211"/>
      <c r="D6" s="211"/>
      <c r="E6" s="211"/>
      <c r="F6" s="211"/>
      <c r="G6" s="211"/>
      <c r="H6" s="211"/>
      <c r="I6" s="211"/>
      <c r="J6" s="211"/>
      <c r="K6" s="211"/>
      <c r="L6" s="211"/>
    </row>
    <row r="7" spans="1:12" ht="20.25">
      <c r="A7" s="224" t="s">
        <v>1</v>
      </c>
      <c r="B7" s="224"/>
      <c r="C7" s="224"/>
      <c r="D7" s="224"/>
      <c r="E7" s="224"/>
      <c r="F7" s="224"/>
      <c r="G7" s="224"/>
      <c r="H7" s="224"/>
      <c r="I7" s="224"/>
      <c r="J7" s="224"/>
      <c r="K7" s="224"/>
      <c r="L7" s="224"/>
    </row>
    <row r="8" spans="1:12" ht="15.75" customHeight="1">
      <c r="A8" s="212" t="s">
        <v>125</v>
      </c>
      <c r="B8" s="212"/>
      <c r="C8" s="212"/>
      <c r="D8" s="212"/>
      <c r="E8" s="212"/>
      <c r="F8" s="212"/>
      <c r="G8" s="212"/>
      <c r="H8" s="212"/>
      <c r="I8" s="212"/>
      <c r="J8" s="212"/>
      <c r="K8" s="212"/>
      <c r="L8" s="212"/>
    </row>
    <row r="9" spans="1:12" ht="15">
      <c r="B9" s="3"/>
      <c r="C9" s="3"/>
      <c r="D9" s="3"/>
      <c r="E9" s="3"/>
      <c r="F9" s="3"/>
      <c r="G9" s="3"/>
      <c r="H9" s="3"/>
      <c r="I9" s="3"/>
      <c r="J9" s="3"/>
    </row>
    <row r="10" spans="1:12" ht="33" customHeight="1">
      <c r="B10" s="223" t="s">
        <v>151</v>
      </c>
      <c r="C10" s="223"/>
      <c r="D10" s="223"/>
      <c r="E10" s="223"/>
      <c r="F10" s="223"/>
      <c r="G10" s="223"/>
      <c r="H10" s="223"/>
      <c r="I10" s="223"/>
      <c r="J10" s="223"/>
    </row>
    <row r="11" spans="1:12" ht="15.75" thickBot="1">
      <c r="B11" s="34"/>
      <c r="C11" s="34"/>
      <c r="D11" s="34"/>
      <c r="E11" s="34"/>
      <c r="F11" s="34"/>
      <c r="G11" s="34"/>
      <c r="H11" s="34"/>
      <c r="I11" s="34"/>
      <c r="J11" s="34"/>
    </row>
    <row r="12" spans="1:12" s="5" customFormat="1" ht="18" customHeight="1">
      <c r="B12" s="81" t="s">
        <v>104</v>
      </c>
      <c r="C12" s="82" t="s">
        <v>118</v>
      </c>
      <c r="D12" s="82" t="s">
        <v>119</v>
      </c>
      <c r="E12" s="82" t="s">
        <v>120</v>
      </c>
      <c r="F12" s="82" t="s">
        <v>121</v>
      </c>
      <c r="G12" s="82" t="s">
        <v>122</v>
      </c>
      <c r="H12" s="82" t="s">
        <v>123</v>
      </c>
      <c r="I12" s="82" t="s">
        <v>124</v>
      </c>
      <c r="J12" s="86" t="s">
        <v>2</v>
      </c>
    </row>
    <row r="13" spans="1:12" s="1" customFormat="1" ht="20.100000000000001" customHeight="1">
      <c r="A13"/>
      <c r="B13" s="88" t="s">
        <v>73</v>
      </c>
      <c r="C13" s="133">
        <v>5</v>
      </c>
      <c r="D13" s="133">
        <v>1</v>
      </c>
      <c r="E13" s="133">
        <v>0</v>
      </c>
      <c r="F13" s="133">
        <v>1</v>
      </c>
      <c r="G13" s="133">
        <v>1</v>
      </c>
      <c r="H13" s="133">
        <v>3</v>
      </c>
      <c r="I13" s="133">
        <v>0</v>
      </c>
      <c r="J13" s="83">
        <f>SUM(C13:I13)</f>
        <v>11</v>
      </c>
    </row>
    <row r="14" spans="1:12" s="1" customFormat="1" ht="20.100000000000001" customHeight="1">
      <c r="A14"/>
      <c r="B14" s="88" t="s">
        <v>74</v>
      </c>
      <c r="C14" s="133">
        <v>2</v>
      </c>
      <c r="D14" s="133">
        <v>2</v>
      </c>
      <c r="E14" s="133">
        <v>2</v>
      </c>
      <c r="F14" s="133">
        <v>0</v>
      </c>
      <c r="G14" s="133">
        <v>1</v>
      </c>
      <c r="H14" s="133">
        <v>1</v>
      </c>
      <c r="I14" s="133">
        <v>5</v>
      </c>
      <c r="J14" s="83">
        <f t="shared" ref="J14:J24" si="0">SUM(C14:I14)</f>
        <v>13</v>
      </c>
    </row>
    <row r="15" spans="1:12" s="1" customFormat="1" ht="20.100000000000001" customHeight="1">
      <c r="A15"/>
      <c r="B15" s="88" t="s">
        <v>75</v>
      </c>
      <c r="C15" s="133">
        <v>1</v>
      </c>
      <c r="D15" s="133">
        <v>1</v>
      </c>
      <c r="E15" s="133">
        <v>1</v>
      </c>
      <c r="F15" s="133">
        <v>0</v>
      </c>
      <c r="G15" s="133">
        <v>0</v>
      </c>
      <c r="H15" s="133">
        <v>1</v>
      </c>
      <c r="I15" s="133">
        <v>1</v>
      </c>
      <c r="J15" s="83">
        <f t="shared" si="0"/>
        <v>5</v>
      </c>
    </row>
    <row r="16" spans="1:12" s="1" customFormat="1" ht="20.100000000000001" customHeight="1">
      <c r="A16"/>
      <c r="B16" s="88" t="s">
        <v>76</v>
      </c>
      <c r="C16" s="133">
        <v>1</v>
      </c>
      <c r="D16" s="133">
        <v>1</v>
      </c>
      <c r="E16" s="133">
        <v>1</v>
      </c>
      <c r="F16" s="133">
        <v>2</v>
      </c>
      <c r="G16" s="133">
        <v>0</v>
      </c>
      <c r="H16" s="133">
        <v>3</v>
      </c>
      <c r="I16" s="133">
        <v>2</v>
      </c>
      <c r="J16" s="83">
        <f t="shared" si="0"/>
        <v>10</v>
      </c>
    </row>
    <row r="17" spans="1:10" s="1" customFormat="1" ht="20.100000000000001" customHeight="1">
      <c r="A17"/>
      <c r="B17" s="88" t="s">
        <v>77</v>
      </c>
      <c r="C17" s="133">
        <v>3</v>
      </c>
      <c r="D17" s="133">
        <v>3</v>
      </c>
      <c r="E17" s="133">
        <v>0</v>
      </c>
      <c r="F17" s="133">
        <v>1</v>
      </c>
      <c r="G17" s="133">
        <v>4</v>
      </c>
      <c r="H17" s="133">
        <v>0</v>
      </c>
      <c r="I17" s="133">
        <v>4</v>
      </c>
      <c r="J17" s="83">
        <f t="shared" si="0"/>
        <v>15</v>
      </c>
    </row>
    <row r="18" spans="1:10" s="1" customFormat="1" ht="20.100000000000001" customHeight="1">
      <c r="A18"/>
      <c r="B18" s="88" t="s">
        <v>78</v>
      </c>
      <c r="C18" s="133">
        <v>2</v>
      </c>
      <c r="D18" s="133">
        <v>2</v>
      </c>
      <c r="E18" s="133">
        <v>3</v>
      </c>
      <c r="F18" s="133">
        <v>5</v>
      </c>
      <c r="G18" s="133">
        <v>5</v>
      </c>
      <c r="H18" s="133">
        <v>0</v>
      </c>
      <c r="I18" s="133">
        <v>5</v>
      </c>
      <c r="J18" s="83">
        <f t="shared" si="0"/>
        <v>22</v>
      </c>
    </row>
    <row r="19" spans="1:10" s="1" customFormat="1" ht="20.100000000000001" customHeight="1">
      <c r="A19"/>
      <c r="B19" s="88" t="s">
        <v>79</v>
      </c>
      <c r="C19" s="133">
        <v>5</v>
      </c>
      <c r="D19" s="133">
        <v>4</v>
      </c>
      <c r="E19" s="133">
        <v>0</v>
      </c>
      <c r="F19" s="133">
        <v>1</v>
      </c>
      <c r="G19" s="133">
        <v>2</v>
      </c>
      <c r="H19" s="133">
        <v>4</v>
      </c>
      <c r="I19" s="133">
        <v>4</v>
      </c>
      <c r="J19" s="83">
        <f t="shared" si="0"/>
        <v>20</v>
      </c>
    </row>
    <row r="20" spans="1:10" s="1" customFormat="1" ht="20.100000000000001" customHeight="1">
      <c r="A20"/>
      <c r="B20" s="88" t="s">
        <v>80</v>
      </c>
      <c r="C20" s="133">
        <v>0</v>
      </c>
      <c r="D20" s="133">
        <v>3</v>
      </c>
      <c r="E20" s="133">
        <v>1</v>
      </c>
      <c r="F20" s="133">
        <v>1</v>
      </c>
      <c r="G20" s="133">
        <v>4</v>
      </c>
      <c r="H20" s="133">
        <v>3</v>
      </c>
      <c r="I20" s="133">
        <v>3</v>
      </c>
      <c r="J20" s="83">
        <f t="shared" si="0"/>
        <v>15</v>
      </c>
    </row>
    <row r="21" spans="1:10" s="1" customFormat="1" ht="20.100000000000001" customHeight="1">
      <c r="A21"/>
      <c r="B21" s="88" t="s">
        <v>81</v>
      </c>
      <c r="C21" s="133">
        <v>3</v>
      </c>
      <c r="D21" s="133">
        <v>1</v>
      </c>
      <c r="E21" s="133">
        <v>1</v>
      </c>
      <c r="F21" s="133">
        <v>0</v>
      </c>
      <c r="G21" s="133">
        <v>4</v>
      </c>
      <c r="H21" s="133">
        <v>1</v>
      </c>
      <c r="I21" s="133">
        <v>4</v>
      </c>
      <c r="J21" s="83">
        <f t="shared" si="0"/>
        <v>14</v>
      </c>
    </row>
    <row r="22" spans="1:10" s="1" customFormat="1" ht="20.100000000000001" customHeight="1">
      <c r="A22"/>
      <c r="B22" s="88" t="s">
        <v>82</v>
      </c>
      <c r="C22" s="133">
        <v>1</v>
      </c>
      <c r="D22" s="133">
        <v>3</v>
      </c>
      <c r="E22" s="133">
        <v>2</v>
      </c>
      <c r="F22" s="133">
        <v>0</v>
      </c>
      <c r="G22" s="133">
        <v>3</v>
      </c>
      <c r="H22" s="133">
        <v>0</v>
      </c>
      <c r="I22" s="133">
        <v>3</v>
      </c>
      <c r="J22" s="83">
        <f t="shared" si="0"/>
        <v>12</v>
      </c>
    </row>
    <row r="23" spans="1:10" s="1" customFormat="1" ht="20.100000000000001" customHeight="1">
      <c r="A23"/>
      <c r="B23" s="88" t="s">
        <v>83</v>
      </c>
      <c r="C23" s="133">
        <v>1</v>
      </c>
      <c r="D23" s="133">
        <v>1</v>
      </c>
      <c r="E23" s="133">
        <v>2</v>
      </c>
      <c r="F23" s="133">
        <v>0</v>
      </c>
      <c r="G23" s="133">
        <v>2</v>
      </c>
      <c r="H23" s="133">
        <v>1</v>
      </c>
      <c r="I23" s="133">
        <v>1</v>
      </c>
      <c r="J23" s="83">
        <f t="shared" si="0"/>
        <v>8</v>
      </c>
    </row>
    <row r="24" spans="1:10" s="1" customFormat="1" ht="20.100000000000001" customHeight="1">
      <c r="A24"/>
      <c r="B24" s="88" t="s">
        <v>84</v>
      </c>
      <c r="C24" s="133">
        <v>4</v>
      </c>
      <c r="D24" s="133">
        <v>2</v>
      </c>
      <c r="E24" s="133">
        <v>2</v>
      </c>
      <c r="F24" s="133">
        <v>0</v>
      </c>
      <c r="G24" s="133">
        <v>0</v>
      </c>
      <c r="H24" s="133">
        <v>6</v>
      </c>
      <c r="I24" s="133">
        <v>6</v>
      </c>
      <c r="J24" s="83">
        <f t="shared" si="0"/>
        <v>20</v>
      </c>
    </row>
    <row r="25" spans="1:10" ht="24" customHeight="1" thickBot="1">
      <c r="B25" s="87" t="s">
        <v>2</v>
      </c>
      <c r="C25" s="84">
        <f t="shared" ref="C25:J25" si="1">SUM(C13:C24)</f>
        <v>28</v>
      </c>
      <c r="D25" s="84">
        <f t="shared" si="1"/>
        <v>24</v>
      </c>
      <c r="E25" s="84">
        <f t="shared" si="1"/>
        <v>15</v>
      </c>
      <c r="F25" s="84">
        <f t="shared" si="1"/>
        <v>11</v>
      </c>
      <c r="G25" s="84">
        <f t="shared" si="1"/>
        <v>26</v>
      </c>
      <c r="H25" s="84">
        <f t="shared" si="1"/>
        <v>23</v>
      </c>
      <c r="I25" s="84">
        <f t="shared" si="1"/>
        <v>38</v>
      </c>
      <c r="J25" s="85">
        <f t="shared" si="1"/>
        <v>165</v>
      </c>
    </row>
    <row r="26" spans="1:10">
      <c r="B26" s="89" t="s">
        <v>98</v>
      </c>
    </row>
    <row r="60" spans="9:9">
      <c r="I60" s="1">
        <v>5</v>
      </c>
    </row>
  </sheetData>
  <mergeCells count="4">
    <mergeCell ref="B10:J10"/>
    <mergeCell ref="A6:L6"/>
    <mergeCell ref="A7:L7"/>
    <mergeCell ref="A8:L8"/>
  </mergeCells>
  <pageMargins left="0.39370078740157483" right="0.19685039370078741" top="0.39370078740157483" bottom="0.19685039370078741" header="0" footer="0"/>
  <pageSetup paperSize="9" scale="85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G65"/>
  <sheetViews>
    <sheetView topLeftCell="A7" zoomScale="115" zoomScaleNormal="115" zoomScaleSheetLayoutView="85" workbookViewId="0">
      <selection activeCell="E13" sqref="E13"/>
    </sheetView>
  </sheetViews>
  <sheetFormatPr baseColWidth="10" defaultColWidth="11.42578125" defaultRowHeight="12.75"/>
  <cols>
    <col min="1" max="1" width="30.85546875" customWidth="1"/>
    <col min="2" max="2" width="14.28515625" customWidth="1"/>
    <col min="3" max="3" width="18.42578125" style="1" customWidth="1"/>
    <col min="4" max="4" width="13" style="1" customWidth="1"/>
  </cols>
  <sheetData>
    <row r="6" spans="1:7" ht="15" customHeight="1">
      <c r="A6" s="211" t="s">
        <v>0</v>
      </c>
      <c r="B6" s="211"/>
      <c r="C6" s="211"/>
      <c r="D6" s="211"/>
      <c r="E6" s="211"/>
      <c r="F6" s="211"/>
      <c r="G6" s="211"/>
    </row>
    <row r="7" spans="1:7" ht="20.25">
      <c r="A7" s="224" t="s">
        <v>1</v>
      </c>
      <c r="B7" s="224"/>
      <c r="C7" s="224"/>
      <c r="D7" s="224"/>
      <c r="E7" s="224"/>
      <c r="F7" s="224"/>
      <c r="G7" s="224"/>
    </row>
    <row r="8" spans="1:7" ht="15.75" customHeight="1">
      <c r="A8" s="212" t="s">
        <v>125</v>
      </c>
      <c r="B8" s="212"/>
      <c r="C8" s="212"/>
      <c r="D8" s="212"/>
      <c r="E8" s="212"/>
      <c r="F8" s="212"/>
      <c r="G8" s="212"/>
    </row>
    <row r="9" spans="1:7" ht="15">
      <c r="C9" s="3"/>
      <c r="D9" s="3"/>
    </row>
    <row r="10" spans="1:7" s="5" customFormat="1" ht="30.75" customHeight="1">
      <c r="A10" s="223" t="s">
        <v>150</v>
      </c>
      <c r="B10" s="223"/>
      <c r="C10" s="223"/>
      <c r="D10" s="223"/>
      <c r="E10" s="223"/>
      <c r="F10" s="223"/>
      <c r="G10" s="223"/>
    </row>
    <row r="11" spans="1:7" ht="15.75" thickBot="1">
      <c r="C11" s="34"/>
      <c r="D11" s="34"/>
    </row>
    <row r="12" spans="1:7" ht="18.75" customHeight="1">
      <c r="B12" s="81" t="s">
        <v>127</v>
      </c>
      <c r="C12" s="86" t="s">
        <v>2</v>
      </c>
      <c r="D12" s="86" t="s">
        <v>197</v>
      </c>
    </row>
    <row r="13" spans="1:7" s="1" customFormat="1" ht="20.100000000000001" customHeight="1">
      <c r="A13"/>
      <c r="B13" s="88" t="s">
        <v>112</v>
      </c>
      <c r="C13" s="83">
        <v>144</v>
      </c>
      <c r="D13" s="199">
        <f>C13/$C$18</f>
        <v>0.87272727272727268</v>
      </c>
    </row>
    <row r="14" spans="1:7" s="1" customFormat="1" ht="20.100000000000001" customHeight="1">
      <c r="A14"/>
      <c r="B14" s="88" t="s">
        <v>111</v>
      </c>
      <c r="C14" s="83">
        <v>18</v>
      </c>
      <c r="D14" s="199">
        <f t="shared" ref="D14:D17" si="0">C14/$C$18</f>
        <v>0.10909090909090909</v>
      </c>
    </row>
    <row r="15" spans="1:7" s="1" customFormat="1" ht="20.100000000000001" customHeight="1">
      <c r="A15"/>
      <c r="B15" s="88" t="s">
        <v>126</v>
      </c>
      <c r="C15" s="83">
        <v>1</v>
      </c>
      <c r="D15" s="199">
        <f t="shared" si="0"/>
        <v>6.0606060606060606E-3</v>
      </c>
    </row>
    <row r="16" spans="1:7" s="1" customFormat="1" ht="20.100000000000001" customHeight="1">
      <c r="A16"/>
      <c r="B16" s="88" t="s">
        <v>168</v>
      </c>
      <c r="C16" s="83">
        <v>1</v>
      </c>
      <c r="D16" s="199">
        <f t="shared" si="0"/>
        <v>6.0606060606060606E-3</v>
      </c>
    </row>
    <row r="17" spans="1:4" s="1" customFormat="1" ht="20.100000000000001" customHeight="1">
      <c r="A17"/>
      <c r="B17" s="194" t="s">
        <v>196</v>
      </c>
      <c r="C17" s="198">
        <v>1</v>
      </c>
      <c r="D17" s="199">
        <f t="shared" si="0"/>
        <v>6.0606060606060606E-3</v>
      </c>
    </row>
    <row r="18" spans="1:4" ht="24" customHeight="1" thickBot="1">
      <c r="B18" s="87" t="s">
        <v>2</v>
      </c>
      <c r="C18" s="85">
        <f>SUM(C13:C17)</f>
        <v>165</v>
      </c>
      <c r="D18" s="200"/>
    </row>
    <row r="19" spans="1:4" ht="21" customHeight="1">
      <c r="B19" s="225" t="s">
        <v>98</v>
      </c>
      <c r="C19" s="225"/>
    </row>
    <row r="20" spans="1:4">
      <c r="B20" s="226"/>
      <c r="C20" s="226"/>
    </row>
    <row r="28" spans="1:4">
      <c r="D28" s="1" t="s">
        <v>71</v>
      </c>
    </row>
    <row r="29" spans="1:4">
      <c r="D29" s="1" t="s">
        <v>187</v>
      </c>
    </row>
    <row r="65" spans="7:7">
      <c r="G65" s="1"/>
    </row>
  </sheetData>
  <mergeCells count="5">
    <mergeCell ref="B19:C20"/>
    <mergeCell ref="A6:G6"/>
    <mergeCell ref="A7:G7"/>
    <mergeCell ref="A8:G8"/>
    <mergeCell ref="A10:G10"/>
  </mergeCells>
  <pageMargins left="0.39370078740157483" right="0.19685039370078741" top="0.39370078740157483" bottom="0.19685039370078741" header="0" footer="0"/>
  <pageSetup paperSize="9" scale="8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República Dominicana</vt:lpstr>
      <vt:lpstr>VARIACION INTIMOS</vt:lpstr>
      <vt:lpstr>VARIACION</vt:lpstr>
      <vt:lpstr>CIRCUNSTANCIAS</vt:lpstr>
      <vt:lpstr>ARMAS</vt:lpstr>
      <vt:lpstr>HORA</vt:lpstr>
      <vt:lpstr>EDADES</vt:lpstr>
      <vt:lpstr>DIAS</vt:lpstr>
      <vt:lpstr>NACIONALIDAD</vt:lpstr>
      <vt:lpstr>FEMINICIDIOS DISTR</vt:lpstr>
      <vt:lpstr>SANTO DOMINGO</vt:lpstr>
      <vt:lpstr>DISTRITO NACIONAL</vt:lpstr>
      <vt:lpstr>SANTIAGO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jmunoz</dc:creator>
  <cp:lastModifiedBy>Jonathan Munoz Paulino</cp:lastModifiedBy>
  <cp:lastPrinted>2019-02-06T18:15:53Z</cp:lastPrinted>
  <dcterms:created xsi:type="dcterms:W3CDTF">2006-12-08T13:44:00Z</dcterms:created>
  <dcterms:modified xsi:type="dcterms:W3CDTF">2019-02-06T18:16:05Z</dcterms:modified>
</cp:coreProperties>
</file>