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unoz\Desktop\HOMICIDIOS\HOMICIDIOS\2016\"/>
    </mc:Choice>
  </mc:AlternateContent>
  <bookViews>
    <workbookView xWindow="0" yWindow="0" windowWidth="10215" windowHeight="1680" tabRatio="786" firstSheet="1" activeTab="13"/>
  </bookViews>
  <sheets>
    <sheet name="HABITANTES" sheetId="383" r:id="rId1"/>
    <sheet name="43" sheetId="395" r:id="rId2"/>
    <sheet name="SEXO" sheetId="429" r:id="rId3"/>
    <sheet name="45 (3)" sheetId="397" r:id="rId4"/>
    <sheet name="46" sheetId="398" r:id="rId5"/>
    <sheet name="47" sheetId="399" r:id="rId6"/>
    <sheet name="48" sheetId="400" r:id="rId7"/>
    <sheet name="49" sheetId="418" r:id="rId8"/>
    <sheet name="50" sheetId="402" r:id="rId9"/>
    <sheet name="51" sheetId="403" r:id="rId10"/>
    <sheet name="53" sheetId="404" r:id="rId11"/>
    <sheet name="54" sheetId="405" r:id="rId12"/>
    <sheet name="55" sheetId="406" r:id="rId13"/>
    <sheet name="AÑOS 2016" sheetId="425" r:id="rId14"/>
    <sheet name="PROVINCIAS 2015-16 (2)" sheetId="428" r:id="rId15"/>
    <sheet name="SD" sheetId="414" r:id="rId16"/>
    <sheet name="DN" sheetId="426" r:id="rId17"/>
    <sheet name="STG" sheetId="427" r:id="rId18"/>
    <sheet name="45 (2)" sheetId="373" state="hidden" r:id="rId19"/>
  </sheets>
  <externalReferences>
    <externalReference r:id="rId20"/>
  </externalReferences>
  <definedNames>
    <definedName name="_xlnm._FilterDatabase" localSheetId="16" hidden="1">DN!$B$14:$O$82</definedName>
    <definedName name="_xlnm._FilterDatabase" localSheetId="0" hidden="1">HABITANTES!$B$3:$D$35</definedName>
    <definedName name="_xlnm._FilterDatabase" localSheetId="14" hidden="1">'PROVINCIAS 2015-16 (2)'!$A$7:$AE$39</definedName>
    <definedName name="_xlnm._FilterDatabase" localSheetId="15" hidden="1">SD!$B$14:$O$91</definedName>
    <definedName name="_xlnm._FilterDatabase" localSheetId="17" hidden="1">STG!$B$14:$O$84</definedName>
  </definedNames>
  <calcPr calcId="152511"/>
  <customWorkbookViews>
    <customWorkbookView name="100%" guid="{26174BE6-A385-4DE1-BC67-712B14FCEB37}" maximized="1" windowWidth="1020" windowHeight="596" tabRatio="598" activeSheetId="15"/>
  </customWorkbookViews>
</workbook>
</file>

<file path=xl/calcChain.xml><?xml version="1.0" encoding="utf-8"?>
<calcChain xmlns="http://schemas.openxmlformats.org/spreadsheetml/2006/main">
  <c r="D18" i="429" l="1"/>
  <c r="E18" i="429"/>
  <c r="Q64" i="397" l="1"/>
  <c r="Q62" i="397"/>
  <c r="Q57" i="397"/>
  <c r="Q48" i="397"/>
  <c r="Q35" i="397"/>
  <c r="Q36" i="397"/>
  <c r="Q37" i="397"/>
  <c r="Q38" i="397"/>
  <c r="Q39" i="397"/>
  <c r="Q40" i="397"/>
  <c r="Q41" i="397"/>
  <c r="Q42" i="397"/>
  <c r="Q43" i="397"/>
  <c r="Q44" i="397"/>
  <c r="Q45" i="397"/>
  <c r="Q46" i="397"/>
  <c r="Q34" i="397"/>
  <c r="Q33" i="397"/>
  <c r="Q29" i="397"/>
  <c r="Q21" i="397"/>
  <c r="Q22" i="397"/>
  <c r="Q23" i="397"/>
  <c r="Q24" i="397"/>
  <c r="Q25" i="397"/>
  <c r="Q26" i="397"/>
  <c r="Q27" i="397"/>
  <c r="Q20" i="397"/>
  <c r="H28" i="406"/>
  <c r="H17" i="406"/>
  <c r="H18" i="406"/>
  <c r="H19" i="406"/>
  <c r="H20" i="406"/>
  <c r="H21" i="406"/>
  <c r="H22" i="406"/>
  <c r="H23" i="406"/>
  <c r="H24" i="406"/>
  <c r="H25" i="406"/>
  <c r="H26" i="406"/>
  <c r="H27" i="406"/>
  <c r="H16" i="406"/>
  <c r="F28" i="406"/>
  <c r="F17" i="406"/>
  <c r="F18" i="406"/>
  <c r="F19" i="406"/>
  <c r="F20" i="406"/>
  <c r="F21" i="406"/>
  <c r="F22" i="406"/>
  <c r="F23" i="406"/>
  <c r="F24" i="406"/>
  <c r="F25" i="406"/>
  <c r="F26" i="406"/>
  <c r="F27" i="406"/>
  <c r="F16" i="406"/>
  <c r="D28" i="406"/>
  <c r="D17" i="406"/>
  <c r="D18" i="406"/>
  <c r="D19" i="406"/>
  <c r="D20" i="406"/>
  <c r="D21" i="406"/>
  <c r="D22" i="406"/>
  <c r="D23" i="406"/>
  <c r="D24" i="406"/>
  <c r="D25" i="406"/>
  <c r="D26" i="406"/>
  <c r="D27" i="406"/>
  <c r="D16" i="406"/>
  <c r="AE39" i="428"/>
  <c r="AB40" i="428"/>
  <c r="AA40" i="428"/>
  <c r="Z40" i="428"/>
  <c r="Y40" i="428"/>
  <c r="X40" i="428"/>
  <c r="W40" i="428"/>
  <c r="V40" i="428"/>
  <c r="U40" i="428"/>
  <c r="T40" i="428"/>
  <c r="S40" i="428"/>
  <c r="R40" i="428"/>
  <c r="Q40" i="428"/>
  <c r="O40" i="428"/>
  <c r="P40" i="428" s="1"/>
  <c r="M40" i="428"/>
  <c r="L40" i="428"/>
  <c r="K40" i="428"/>
  <c r="J40" i="428"/>
  <c r="I40" i="428"/>
  <c r="H40" i="428"/>
  <c r="G40" i="428"/>
  <c r="F40" i="428"/>
  <c r="E40" i="428"/>
  <c r="D40" i="428"/>
  <c r="C40" i="428"/>
  <c r="B40" i="428"/>
  <c r="AC39" i="428"/>
  <c r="AD39" i="428" s="1"/>
  <c r="N39" i="428"/>
  <c r="P39" i="428" s="1"/>
  <c r="AC38" i="428"/>
  <c r="N38" i="428"/>
  <c r="P38" i="428" s="1"/>
  <c r="AC37" i="428"/>
  <c r="N37" i="428"/>
  <c r="AD37" i="428" s="1"/>
  <c r="AE37" i="428" s="1"/>
  <c r="AC36" i="428"/>
  <c r="AD36" i="428" s="1"/>
  <c r="AE36" i="428" s="1"/>
  <c r="P36" i="428"/>
  <c r="N36" i="428"/>
  <c r="AC35" i="428"/>
  <c r="AD35" i="428" s="1"/>
  <c r="AE35" i="428" s="1"/>
  <c r="N35" i="428"/>
  <c r="P35" i="428" s="1"/>
  <c r="AC34" i="428"/>
  <c r="N34" i="428"/>
  <c r="P34" i="428" s="1"/>
  <c r="AC33" i="428"/>
  <c r="N33" i="428"/>
  <c r="AD33" i="428" s="1"/>
  <c r="AE33" i="428" s="1"/>
  <c r="AC32" i="428"/>
  <c r="P32" i="428"/>
  <c r="N32" i="428"/>
  <c r="AC31" i="428"/>
  <c r="AD31" i="428" s="1"/>
  <c r="AE31" i="428" s="1"/>
  <c r="N31" i="428"/>
  <c r="P31" i="428" s="1"/>
  <c r="AC30" i="428"/>
  <c r="N30" i="428"/>
  <c r="P30" i="428" s="1"/>
  <c r="AC29" i="428"/>
  <c r="N29" i="428"/>
  <c r="AD29" i="428" s="1"/>
  <c r="AE29" i="428" s="1"/>
  <c r="AC28" i="428"/>
  <c r="P28" i="428"/>
  <c r="N28" i="428"/>
  <c r="AC27" i="428"/>
  <c r="AD27" i="428" s="1"/>
  <c r="AE27" i="428" s="1"/>
  <c r="N27" i="428"/>
  <c r="P27" i="428" s="1"/>
  <c r="AC26" i="428"/>
  <c r="N26" i="428"/>
  <c r="P26" i="428" s="1"/>
  <c r="AC25" i="428"/>
  <c r="N25" i="428"/>
  <c r="AD25" i="428" s="1"/>
  <c r="AE25" i="428" s="1"/>
  <c r="AC24" i="428"/>
  <c r="P24" i="428"/>
  <c r="N24" i="428"/>
  <c r="AC23" i="428"/>
  <c r="AD23" i="428" s="1"/>
  <c r="AE23" i="428" s="1"/>
  <c r="N23" i="428"/>
  <c r="P23" i="428" s="1"/>
  <c r="AC22" i="428"/>
  <c r="N22" i="428"/>
  <c r="P22" i="428" s="1"/>
  <c r="AC21" i="428"/>
  <c r="N21" i="428"/>
  <c r="AD21" i="428" s="1"/>
  <c r="AE21" i="428" s="1"/>
  <c r="AC20" i="428"/>
  <c r="P20" i="428"/>
  <c r="N20" i="428"/>
  <c r="AC19" i="428"/>
  <c r="AD19" i="428" s="1"/>
  <c r="AE19" i="428" s="1"/>
  <c r="N19" i="428"/>
  <c r="P19" i="428" s="1"/>
  <c r="AC18" i="428"/>
  <c r="N18" i="428"/>
  <c r="P18" i="428" s="1"/>
  <c r="AC17" i="428"/>
  <c r="N17" i="428"/>
  <c r="AD17" i="428" s="1"/>
  <c r="AE17" i="428" s="1"/>
  <c r="AC16" i="428"/>
  <c r="P16" i="428"/>
  <c r="N16" i="428"/>
  <c r="AC15" i="428"/>
  <c r="AD15" i="428" s="1"/>
  <c r="AE15" i="428" s="1"/>
  <c r="N15" i="428"/>
  <c r="P15" i="428" s="1"/>
  <c r="AC14" i="428"/>
  <c r="N14" i="428"/>
  <c r="P14" i="428" s="1"/>
  <c r="AC13" i="428"/>
  <c r="N13" i="428"/>
  <c r="AD13" i="428" s="1"/>
  <c r="AE13" i="428" s="1"/>
  <c r="AC12" i="428"/>
  <c r="AD12" i="428" s="1"/>
  <c r="AE12" i="428" s="1"/>
  <c r="P12" i="428"/>
  <c r="N12" i="428"/>
  <c r="AC11" i="428"/>
  <c r="AD11" i="428" s="1"/>
  <c r="AE11" i="428" s="1"/>
  <c r="N11" i="428"/>
  <c r="P11" i="428" s="1"/>
  <c r="AD10" i="428"/>
  <c r="AE10" i="428" s="1"/>
  <c r="AC10" i="428"/>
  <c r="N10" i="428"/>
  <c r="P10" i="428" s="1"/>
  <c r="AC9" i="428"/>
  <c r="N9" i="428"/>
  <c r="AD9" i="428" s="1"/>
  <c r="AE9" i="428" s="1"/>
  <c r="AC8" i="428"/>
  <c r="P8" i="428"/>
  <c r="N8" i="428"/>
  <c r="C103" i="427"/>
  <c r="O102" i="427"/>
  <c r="D103" i="427"/>
  <c r="E103" i="427"/>
  <c r="F103" i="427"/>
  <c r="G103" i="427"/>
  <c r="H103" i="427"/>
  <c r="I103" i="427"/>
  <c r="J103" i="427"/>
  <c r="K103" i="427"/>
  <c r="L103" i="427"/>
  <c r="M103" i="427"/>
  <c r="N103" i="427"/>
  <c r="O81" i="427"/>
  <c r="O82" i="427"/>
  <c r="O83" i="427"/>
  <c r="O84" i="427"/>
  <c r="O85" i="427"/>
  <c r="O86" i="427"/>
  <c r="O87" i="427"/>
  <c r="O88" i="427"/>
  <c r="O89" i="427"/>
  <c r="O90" i="427"/>
  <c r="O91" i="427"/>
  <c r="O92" i="427"/>
  <c r="O93" i="427"/>
  <c r="O94" i="427"/>
  <c r="O95" i="427"/>
  <c r="O96" i="427"/>
  <c r="O97" i="427"/>
  <c r="O98" i="427"/>
  <c r="O99" i="427"/>
  <c r="O100" i="427"/>
  <c r="O101" i="427"/>
  <c r="O76" i="427"/>
  <c r="O43" i="427"/>
  <c r="O44" i="427"/>
  <c r="O45" i="427"/>
  <c r="O46" i="427"/>
  <c r="O47" i="427"/>
  <c r="O48" i="427"/>
  <c r="O49" i="427"/>
  <c r="O50" i="427"/>
  <c r="O51" i="427"/>
  <c r="O52" i="427"/>
  <c r="O53" i="427"/>
  <c r="O54" i="427"/>
  <c r="O55" i="427"/>
  <c r="O56" i="427"/>
  <c r="O57" i="427"/>
  <c r="O58" i="427"/>
  <c r="O59" i="427"/>
  <c r="O60" i="427"/>
  <c r="O61" i="427"/>
  <c r="O62" i="427"/>
  <c r="O63" i="427"/>
  <c r="O64" i="427"/>
  <c r="O65" i="427"/>
  <c r="O66" i="427"/>
  <c r="O67" i="427"/>
  <c r="O68" i="427"/>
  <c r="O69" i="427"/>
  <c r="O70" i="427"/>
  <c r="O71" i="427"/>
  <c r="O72" i="427"/>
  <c r="O73" i="427"/>
  <c r="O74" i="427"/>
  <c r="O75" i="427"/>
  <c r="O17" i="427"/>
  <c r="O18" i="427"/>
  <c r="O19" i="427"/>
  <c r="O20" i="427"/>
  <c r="O21" i="427"/>
  <c r="O22" i="427"/>
  <c r="O23" i="427"/>
  <c r="O24" i="427"/>
  <c r="O25" i="427"/>
  <c r="O26" i="427"/>
  <c r="O27" i="427"/>
  <c r="O28" i="427"/>
  <c r="O29" i="427"/>
  <c r="O30" i="427"/>
  <c r="O31" i="427"/>
  <c r="O32" i="427"/>
  <c r="O33" i="427"/>
  <c r="O34" i="427"/>
  <c r="O35" i="427"/>
  <c r="O36" i="427"/>
  <c r="O37" i="427"/>
  <c r="O38" i="427"/>
  <c r="O16" i="427"/>
  <c r="O15" i="427"/>
  <c r="O80" i="427"/>
  <c r="O79" i="427"/>
  <c r="O42" i="427"/>
  <c r="O41" i="427"/>
  <c r="D83" i="426"/>
  <c r="E83" i="426"/>
  <c r="F83" i="426"/>
  <c r="G83" i="426"/>
  <c r="H83" i="426"/>
  <c r="I83" i="426"/>
  <c r="J83" i="426"/>
  <c r="K83" i="426"/>
  <c r="L83" i="426"/>
  <c r="M83" i="426"/>
  <c r="N83" i="426"/>
  <c r="O16" i="426"/>
  <c r="O17" i="426"/>
  <c r="O18" i="426"/>
  <c r="O19" i="426"/>
  <c r="O20" i="426"/>
  <c r="O21" i="426"/>
  <c r="O22" i="426"/>
  <c r="O23" i="426"/>
  <c r="O24" i="426"/>
  <c r="O25" i="426"/>
  <c r="O26" i="426"/>
  <c r="O27" i="426"/>
  <c r="O28" i="426"/>
  <c r="O29" i="426"/>
  <c r="O30" i="426"/>
  <c r="O31" i="426"/>
  <c r="O32" i="426"/>
  <c r="O33" i="426"/>
  <c r="O34" i="426"/>
  <c r="O35" i="426"/>
  <c r="O36" i="426"/>
  <c r="O37" i="426"/>
  <c r="O38" i="426"/>
  <c r="O41" i="426"/>
  <c r="O42" i="426"/>
  <c r="O43" i="426"/>
  <c r="O44" i="426"/>
  <c r="O45" i="426"/>
  <c r="O46" i="426"/>
  <c r="O47" i="426"/>
  <c r="O48" i="426"/>
  <c r="O49" i="426"/>
  <c r="O50" i="426"/>
  <c r="O51" i="426"/>
  <c r="O52" i="426"/>
  <c r="O53" i="426"/>
  <c r="O54" i="426"/>
  <c r="O55" i="426"/>
  <c r="O56" i="426"/>
  <c r="O57" i="426"/>
  <c r="O58" i="426"/>
  <c r="O59" i="426"/>
  <c r="O60" i="426"/>
  <c r="O61" i="426"/>
  <c r="O62" i="426"/>
  <c r="O63" i="426"/>
  <c r="O64" i="426"/>
  <c r="O65" i="426"/>
  <c r="O66" i="426"/>
  <c r="O67" i="426"/>
  <c r="O68" i="426"/>
  <c r="O69" i="426"/>
  <c r="O70" i="426"/>
  <c r="O71" i="426"/>
  <c r="O72" i="426"/>
  <c r="O73" i="426"/>
  <c r="O74" i="426"/>
  <c r="O75" i="426"/>
  <c r="O76" i="426"/>
  <c r="O77" i="426"/>
  <c r="O78" i="426"/>
  <c r="O79" i="426"/>
  <c r="O80" i="426"/>
  <c r="O81" i="426"/>
  <c r="O82" i="426"/>
  <c r="O15" i="426"/>
  <c r="C83" i="426"/>
  <c r="D98" i="414"/>
  <c r="E98" i="414"/>
  <c r="F98" i="414"/>
  <c r="G98" i="414"/>
  <c r="H98" i="414"/>
  <c r="I98" i="414"/>
  <c r="J98" i="414"/>
  <c r="K98" i="414"/>
  <c r="L98" i="414"/>
  <c r="M98" i="414"/>
  <c r="N98" i="414"/>
  <c r="O98" i="414"/>
  <c r="C98" i="414"/>
  <c r="O95" i="414"/>
  <c r="O96" i="414"/>
  <c r="O97" i="414"/>
  <c r="O17" i="414"/>
  <c r="O18" i="414"/>
  <c r="U19" i="425"/>
  <c r="R19" i="425"/>
  <c r="AD14" i="428" l="1"/>
  <c r="AE14" i="428" s="1"/>
  <c r="AD22" i="428"/>
  <c r="AE22" i="428" s="1"/>
  <c r="AD30" i="428"/>
  <c r="AE30" i="428" s="1"/>
  <c r="AD38" i="428"/>
  <c r="AE38" i="428" s="1"/>
  <c r="AC40" i="428"/>
  <c r="AD16" i="428"/>
  <c r="AE16" i="428" s="1"/>
  <c r="AD24" i="428"/>
  <c r="AE24" i="428" s="1"/>
  <c r="AD32" i="428"/>
  <c r="AE32" i="428" s="1"/>
  <c r="AD18" i="428"/>
  <c r="AE18" i="428" s="1"/>
  <c r="AD26" i="428"/>
  <c r="AE26" i="428" s="1"/>
  <c r="AD34" i="428"/>
  <c r="AE34" i="428" s="1"/>
  <c r="N40" i="428"/>
  <c r="AD20" i="428"/>
  <c r="AE20" i="428" s="1"/>
  <c r="AD28" i="428"/>
  <c r="AE28" i="428" s="1"/>
  <c r="P9" i="428"/>
  <c r="P13" i="428"/>
  <c r="P17" i="428"/>
  <c r="P21" i="428"/>
  <c r="P25" i="428"/>
  <c r="P29" i="428"/>
  <c r="P33" i="428"/>
  <c r="P37" i="428"/>
  <c r="AD8" i="428"/>
  <c r="O103" i="427"/>
  <c r="O83" i="426"/>
  <c r="U20" i="425"/>
  <c r="R20" i="425"/>
  <c r="O19" i="402"/>
  <c r="O20" i="402"/>
  <c r="N21" i="402"/>
  <c r="AD40" i="428" l="1"/>
  <c r="AE40" i="428" s="1"/>
  <c r="AE8" i="428"/>
  <c r="Q20" i="425" l="1"/>
  <c r="T20" i="425" s="1"/>
  <c r="E23" i="406" l="1"/>
  <c r="E24" i="406"/>
  <c r="G28" i="406" l="1"/>
  <c r="O46" i="414" l="1"/>
  <c r="O47" i="414"/>
  <c r="O48" i="414"/>
  <c r="O49" i="414"/>
  <c r="O50" i="414"/>
  <c r="O51" i="414"/>
  <c r="O52" i="414"/>
  <c r="O53" i="414"/>
  <c r="O54" i="414"/>
  <c r="O55" i="414"/>
  <c r="O56" i="414"/>
  <c r="O57" i="414"/>
  <c r="O58" i="414"/>
  <c r="O59" i="414"/>
  <c r="O60" i="414"/>
  <c r="O61" i="414"/>
  <c r="O62" i="414"/>
  <c r="O63" i="414"/>
  <c r="O64" i="414"/>
  <c r="O65" i="414"/>
  <c r="O66" i="414"/>
  <c r="O67" i="414"/>
  <c r="O68" i="414"/>
  <c r="O69" i="414"/>
  <c r="O70" i="414"/>
  <c r="O71" i="414"/>
  <c r="O72" i="414"/>
  <c r="O73" i="414"/>
  <c r="O74" i="414"/>
  <c r="O75" i="414"/>
  <c r="O76" i="414"/>
  <c r="O79" i="414"/>
  <c r="O80" i="414"/>
  <c r="O81" i="414"/>
  <c r="O16" i="414"/>
  <c r="O19" i="414"/>
  <c r="O20" i="414"/>
  <c r="O21" i="414"/>
  <c r="O22" i="414"/>
  <c r="O23" i="414"/>
  <c r="O24" i="414"/>
  <c r="O25" i="414"/>
  <c r="O26" i="414"/>
  <c r="O27" i="414"/>
  <c r="O28" i="414"/>
  <c r="O29" i="414"/>
  <c r="O30" i="414"/>
  <c r="O31" i="414"/>
  <c r="O32" i="414"/>
  <c r="O33" i="414"/>
  <c r="O34" i="414"/>
  <c r="O35" i="414"/>
  <c r="O36" i="414"/>
  <c r="O37" i="414"/>
  <c r="O38" i="414"/>
  <c r="O41" i="414"/>
  <c r="O42" i="414"/>
  <c r="O43" i="414"/>
  <c r="O44" i="414"/>
  <c r="F24" i="405"/>
  <c r="O82" i="414" l="1"/>
  <c r="O83" i="414"/>
  <c r="O84" i="414"/>
  <c r="O85" i="414"/>
  <c r="O86" i="414"/>
  <c r="O87" i="414"/>
  <c r="O88" i="414"/>
  <c r="O89" i="414"/>
  <c r="O90" i="414"/>
  <c r="O91" i="414"/>
  <c r="O92" i="414"/>
  <c r="O93" i="414"/>
  <c r="O94" i="414"/>
  <c r="O45" i="414"/>
  <c r="E29" i="405" l="1"/>
  <c r="D29" i="405"/>
  <c r="F25" i="405"/>
  <c r="F26" i="405"/>
  <c r="F27" i="405"/>
  <c r="F28" i="405"/>
  <c r="Q19" i="425" l="1"/>
  <c r="T19" i="425" l="1"/>
  <c r="O15" i="414" l="1"/>
  <c r="E19" i="406" l="1"/>
  <c r="C22" i="399" l="1"/>
  <c r="P46" i="397"/>
  <c r="E16" i="406" l="1"/>
  <c r="E18" i="406"/>
  <c r="E47" i="397" l="1"/>
  <c r="P35" i="397"/>
  <c r="C28" i="406"/>
  <c r="F17" i="405" l="1"/>
  <c r="F18" i="405"/>
  <c r="F19" i="405"/>
  <c r="E20" i="397" l="1"/>
  <c r="E28" i="397" s="1"/>
  <c r="D20" i="397"/>
  <c r="D28" i="397" s="1"/>
  <c r="P16" i="397"/>
  <c r="H20" i="397"/>
  <c r="D36" i="383" l="1"/>
  <c r="P19" i="404" l="1"/>
  <c r="P18" i="404"/>
  <c r="P17" i="404"/>
  <c r="C36" i="383" l="1"/>
  <c r="F56" i="397" l="1"/>
  <c r="E56" i="397"/>
  <c r="P15" i="398" l="1"/>
  <c r="P16" i="398"/>
  <c r="P17" i="398"/>
  <c r="P18" i="398"/>
  <c r="P19" i="398"/>
  <c r="P20" i="398"/>
  <c r="P21" i="398"/>
  <c r="P22" i="398" l="1"/>
  <c r="O21" i="399" l="1"/>
  <c r="N22" i="418" l="1"/>
  <c r="M22" i="418"/>
  <c r="L22" i="418"/>
  <c r="K22" i="418"/>
  <c r="J22" i="418"/>
  <c r="I22" i="418"/>
  <c r="H22" i="418"/>
  <c r="G22" i="418"/>
  <c r="F22" i="418"/>
  <c r="E22" i="418"/>
  <c r="D22" i="418"/>
  <c r="C22" i="418"/>
  <c r="O21" i="418"/>
  <c r="O20" i="418"/>
  <c r="O19" i="418"/>
  <c r="O18" i="418"/>
  <c r="O17" i="418"/>
  <c r="O16" i="418"/>
  <c r="O15" i="418"/>
  <c r="O22" i="418" l="1"/>
  <c r="O61" i="373" l="1"/>
  <c r="N58" i="373"/>
  <c r="M49" i="373"/>
  <c r="L49" i="373"/>
  <c r="K49" i="373"/>
  <c r="J49" i="373"/>
  <c r="I49" i="373"/>
  <c r="H49" i="373"/>
  <c r="G49" i="373"/>
  <c r="F49" i="373"/>
  <c r="E49" i="373"/>
  <c r="D49" i="373"/>
  <c r="C49" i="373"/>
  <c r="N48" i="373"/>
  <c r="N47" i="373"/>
  <c r="N46" i="373"/>
  <c r="M42" i="373"/>
  <c r="L42" i="373"/>
  <c r="K42" i="373"/>
  <c r="J42" i="373"/>
  <c r="I42" i="373"/>
  <c r="H42" i="373"/>
  <c r="G42" i="373"/>
  <c r="F42" i="373"/>
  <c r="E42" i="373"/>
  <c r="D42" i="373"/>
  <c r="C42" i="373"/>
  <c r="N41" i="373"/>
  <c r="N40" i="373"/>
  <c r="N39" i="373"/>
  <c r="N38" i="373"/>
  <c r="N37" i="373"/>
  <c r="N36" i="373"/>
  <c r="N35" i="373"/>
  <c r="O34" i="373"/>
  <c r="N33" i="373"/>
  <c r="N32" i="373"/>
  <c r="N31" i="373"/>
  <c r="N25" i="373"/>
  <c r="N24" i="373"/>
  <c r="N23" i="373"/>
  <c r="N22" i="373"/>
  <c r="N21" i="373"/>
  <c r="N20" i="373"/>
  <c r="M19" i="373"/>
  <c r="L19" i="373"/>
  <c r="K19" i="373"/>
  <c r="J19" i="373"/>
  <c r="I19" i="373"/>
  <c r="H19" i="373"/>
  <c r="G19" i="373"/>
  <c r="F19" i="373"/>
  <c r="E19" i="373"/>
  <c r="D19" i="373"/>
  <c r="C19" i="373"/>
  <c r="N18" i="373"/>
  <c r="N17" i="373"/>
  <c r="N16" i="373"/>
  <c r="N15" i="373"/>
  <c r="O21" i="373" l="1"/>
  <c r="N42" i="373"/>
  <c r="O43" i="373" s="1"/>
  <c r="O33" i="373"/>
  <c r="O37" i="373"/>
  <c r="O41" i="373"/>
  <c r="N49" i="373"/>
  <c r="O22" i="373"/>
  <c r="O31" i="373"/>
  <c r="O38" i="373"/>
  <c r="N19" i="373"/>
  <c r="O19" i="373" s="1"/>
  <c r="O35" i="373"/>
  <c r="O20" i="373"/>
  <c r="O24" i="373"/>
  <c r="O32" i="373"/>
  <c r="O36" i="373"/>
  <c r="O40" i="373"/>
  <c r="O23" i="373"/>
  <c r="O39" i="373"/>
  <c r="F22" i="405" l="1"/>
  <c r="F21" i="405"/>
  <c r="F20" i="405"/>
  <c r="O23" i="404"/>
  <c r="N23" i="404"/>
  <c r="M23" i="404"/>
  <c r="L23" i="404"/>
  <c r="K23" i="404"/>
  <c r="J23" i="404"/>
  <c r="I23" i="404"/>
  <c r="H23" i="404"/>
  <c r="G23" i="404"/>
  <c r="F23" i="404"/>
  <c r="E23" i="404"/>
  <c r="D23" i="404"/>
  <c r="P22" i="404"/>
  <c r="P21" i="404"/>
  <c r="P20" i="404"/>
  <c r="O20" i="403"/>
  <c r="N20" i="403"/>
  <c r="M20" i="403"/>
  <c r="L20" i="403"/>
  <c r="K20" i="403"/>
  <c r="J20" i="403"/>
  <c r="I20" i="403"/>
  <c r="H20" i="403"/>
  <c r="G20" i="403"/>
  <c r="F20" i="403"/>
  <c r="E20" i="403"/>
  <c r="D20" i="403"/>
  <c r="P19" i="403"/>
  <c r="P18" i="403"/>
  <c r="P17" i="403"/>
  <c r="M21" i="402"/>
  <c r="L21" i="402"/>
  <c r="K21" i="402"/>
  <c r="J21" i="402"/>
  <c r="I21" i="402"/>
  <c r="H21" i="402"/>
  <c r="G21" i="402"/>
  <c r="F21" i="402"/>
  <c r="E21" i="402"/>
  <c r="P23" i="404" l="1"/>
  <c r="P20" i="403"/>
  <c r="D21" i="402"/>
  <c r="C21" i="402"/>
  <c r="O18" i="402"/>
  <c r="O17" i="402"/>
  <c r="N21" i="400"/>
  <c r="M21" i="400"/>
  <c r="L21" i="400"/>
  <c r="K21" i="400"/>
  <c r="J21" i="400"/>
  <c r="I21" i="400"/>
  <c r="H21" i="400"/>
  <c r="G21" i="400"/>
  <c r="F21" i="400"/>
  <c r="E21" i="400"/>
  <c r="D21" i="400"/>
  <c r="C21" i="400"/>
  <c r="O20" i="400"/>
  <c r="O19" i="400"/>
  <c r="O18" i="400"/>
  <c r="O17" i="400"/>
  <c r="O16" i="400"/>
  <c r="O15" i="400"/>
  <c r="O14" i="400"/>
  <c r="N22" i="399"/>
  <c r="M22" i="399"/>
  <c r="L22" i="399"/>
  <c r="K22" i="399"/>
  <c r="J22" i="399"/>
  <c r="I22" i="399"/>
  <c r="H22" i="399"/>
  <c r="G22" i="399"/>
  <c r="F22" i="399"/>
  <c r="E22" i="399"/>
  <c r="D22" i="399"/>
  <c r="O20" i="399"/>
  <c r="O19" i="399"/>
  <c r="O18" i="399"/>
  <c r="O17" i="399"/>
  <c r="O16" i="399"/>
  <c r="O15" i="399"/>
  <c r="O22" i="398"/>
  <c r="N22" i="398"/>
  <c r="M22" i="398"/>
  <c r="L22" i="398"/>
  <c r="K22" i="398"/>
  <c r="J22" i="398"/>
  <c r="I22" i="398"/>
  <c r="H22" i="398"/>
  <c r="G22" i="398"/>
  <c r="F22" i="398"/>
  <c r="E22" i="398"/>
  <c r="D22" i="398"/>
  <c r="P61" i="397"/>
  <c r="O56" i="397"/>
  <c r="N56" i="397"/>
  <c r="M56" i="397"/>
  <c r="L56" i="397"/>
  <c r="K56" i="397"/>
  <c r="J56" i="397"/>
  <c r="I56" i="397"/>
  <c r="H56" i="397"/>
  <c r="G56" i="397"/>
  <c r="D56" i="397"/>
  <c r="P55" i="397"/>
  <c r="P54" i="397"/>
  <c r="P53" i="397"/>
  <c r="P52" i="397"/>
  <c r="O47" i="397"/>
  <c r="N47" i="397"/>
  <c r="M47" i="397"/>
  <c r="L47" i="397"/>
  <c r="K47" i="397"/>
  <c r="J47" i="397"/>
  <c r="I47" i="397"/>
  <c r="H47" i="397"/>
  <c r="G47" i="397"/>
  <c r="F47" i="397"/>
  <c r="D47" i="397"/>
  <c r="P45" i="397"/>
  <c r="P44" i="397"/>
  <c r="P43" i="397"/>
  <c r="P42" i="397"/>
  <c r="P41" i="397"/>
  <c r="P40" i="397"/>
  <c r="O21" i="402" l="1"/>
  <c r="O22" i="399"/>
  <c r="P56" i="397"/>
  <c r="O21" i="400"/>
  <c r="P39" i="397"/>
  <c r="P38" i="397"/>
  <c r="P37" i="397"/>
  <c r="P36" i="397"/>
  <c r="P34" i="397"/>
  <c r="P33" i="397"/>
  <c r="P27" i="397"/>
  <c r="P26" i="397"/>
  <c r="P25" i="397"/>
  <c r="P24" i="397"/>
  <c r="P23" i="397"/>
  <c r="P22" i="397"/>
  <c r="P21" i="397"/>
  <c r="O20" i="397"/>
  <c r="N20" i="397"/>
  <c r="M20" i="397"/>
  <c r="M28" i="397" s="1"/>
  <c r="L20" i="397"/>
  <c r="K20" i="397"/>
  <c r="J20" i="397"/>
  <c r="I20" i="397"/>
  <c r="G20" i="397"/>
  <c r="F20" i="397"/>
  <c r="F28" i="397" s="1"/>
  <c r="P19" i="397"/>
  <c r="P18" i="397"/>
  <c r="P17" i="397"/>
  <c r="P47" i="397" l="1"/>
  <c r="P20" i="397"/>
  <c r="P28" i="397" l="1"/>
  <c r="O28" i="397"/>
  <c r="N28" i="397" s="1"/>
  <c r="L28" i="397" s="1"/>
  <c r="K28" i="397" s="1"/>
  <c r="J28" i="397" s="1"/>
  <c r="I28" i="397" s="1"/>
  <c r="H28" i="397" s="1"/>
  <c r="G28" i="397" l="1"/>
  <c r="P61" i="373"/>
  <c r="Q61" i="373" s="1"/>
  <c r="R61" i="373" s="1"/>
  <c r="S61" i="373" s="1"/>
  <c r="E26" i="406" l="1"/>
  <c r="E20" i="406"/>
  <c r="E25" i="406"/>
  <c r="E27" i="406"/>
  <c r="E17" i="406"/>
  <c r="E21" i="406"/>
  <c r="N26" i="373" l="1"/>
  <c r="O27" i="373" s="1"/>
  <c r="M26" i="373"/>
  <c r="L26" i="373"/>
  <c r="K26" i="373"/>
  <c r="J26" i="373"/>
  <c r="I26" i="373"/>
  <c r="H26" i="373"/>
  <c r="G26" i="373"/>
  <c r="F26" i="373"/>
  <c r="E26" i="373"/>
  <c r="D26" i="373"/>
  <c r="C26" i="373"/>
  <c r="O25" i="373"/>
  <c r="O59" i="373"/>
  <c r="P59" i="373" s="1"/>
  <c r="Q59" i="373" s="1"/>
  <c r="R59" i="373" s="1"/>
  <c r="S59" i="373" s="1"/>
  <c r="O50" i="373"/>
  <c r="P50" i="373" s="1"/>
  <c r="Q50" i="373" s="1"/>
  <c r="R50" i="373" s="1"/>
  <c r="S50" i="373" s="1"/>
  <c r="F23" i="405"/>
  <c r="F29" i="405" s="1"/>
  <c r="E22" i="406" l="1"/>
  <c r="E28" i="406" l="1"/>
</calcChain>
</file>

<file path=xl/sharedStrings.xml><?xml version="1.0" encoding="utf-8"?>
<sst xmlns="http://schemas.openxmlformats.org/spreadsheetml/2006/main" count="900" uniqueCount="437">
  <si>
    <t>TOTAL</t>
  </si>
  <si>
    <t>Armas Blancas</t>
  </si>
  <si>
    <t>Armas de Fuego</t>
  </si>
  <si>
    <t>Otras</t>
  </si>
  <si>
    <t>Distrito Nacional</t>
  </si>
  <si>
    <t>Santiago</t>
  </si>
  <si>
    <t>SEGÚN LAS CIRCUNSTANCIAS</t>
  </si>
  <si>
    <t>CANTIDAD</t>
  </si>
  <si>
    <t>INACIF</t>
  </si>
  <si>
    <t>CIRCUNSTANCIA</t>
  </si>
  <si>
    <t>SEGÚN EL TIPO DE ARMA</t>
  </si>
  <si>
    <t>REPÚBLICA  DOMINICANA</t>
  </si>
  <si>
    <t>REPÚBLICA DOMINICANA</t>
  </si>
  <si>
    <t>PROV. SANTIAGO</t>
  </si>
  <si>
    <t>PROV. SANTO DOMINGO</t>
  </si>
  <si>
    <t>INSTITUCIÓN</t>
  </si>
  <si>
    <t>PROCURADURÍA GENERAL DE LA REPUBLICA</t>
  </si>
  <si>
    <t>Santo Domingo</t>
  </si>
  <si>
    <t>Hato Mayor</t>
  </si>
  <si>
    <t>Azua</t>
  </si>
  <si>
    <t>Bahoruco</t>
  </si>
  <si>
    <t>Barahona</t>
  </si>
  <si>
    <t>Duarte</t>
  </si>
  <si>
    <t>Espaillat</t>
  </si>
  <si>
    <t>Independencia</t>
  </si>
  <si>
    <t>La Altagracia</t>
  </si>
  <si>
    <t>La Romana</t>
  </si>
  <si>
    <t>La Vega</t>
  </si>
  <si>
    <t>Monseñor Nouel</t>
  </si>
  <si>
    <t>Monte Plata</t>
  </si>
  <si>
    <t>Pedernales</t>
  </si>
  <si>
    <t>Peravia</t>
  </si>
  <si>
    <t>Puerto Plata</t>
  </si>
  <si>
    <t>San Juan</t>
  </si>
  <si>
    <t>Sánchez Ramírez</t>
  </si>
  <si>
    <t>Valverde</t>
  </si>
  <si>
    <t>Samaná</t>
  </si>
  <si>
    <t>HOMICIDIOS</t>
  </si>
  <si>
    <t>SECUESTRO</t>
  </si>
  <si>
    <t>SEGÚN, DÍAS DE LA SEMANA</t>
  </si>
  <si>
    <t>HOMICIDIOS RELACIONADOS DIRECTAMENTE CON LA DELINCUENCIA</t>
  </si>
  <si>
    <t>FEMINICIDIO NO INTIMO</t>
  </si>
  <si>
    <t>FEMINICIDIO  INTIMO</t>
  </si>
  <si>
    <t>RIÑA PERSONAL</t>
  </si>
  <si>
    <t>RIÑAS EN CENTRO DE DIVERSIÓN</t>
  </si>
  <si>
    <t>DESCONOCIDA</t>
  </si>
  <si>
    <t>DESPOJO DE ARMA DE FUEGO</t>
  </si>
  <si>
    <t>VICTIMA DE ROBO O ATRACO</t>
  </si>
  <si>
    <t>DESPOJO DE MOTOCICLETA</t>
  </si>
  <si>
    <t>DESPOJO DE VEHÍCULOS</t>
  </si>
  <si>
    <t>ACCIDENTAL</t>
  </si>
  <si>
    <t>TRATANDO DE ROBAR O ATRACAR</t>
  </si>
  <si>
    <t>RELACIONADAS CON DROGAS</t>
  </si>
  <si>
    <t>VIOLENCIA INTRAFAMILIAR</t>
  </si>
  <si>
    <t>INFANTICIDIO</t>
  </si>
  <si>
    <t>INFORME DE HOMICIDIOS</t>
  </si>
  <si>
    <t>LUNES</t>
  </si>
  <si>
    <t>MARTES</t>
  </si>
  <si>
    <t>MIÉRCOLES</t>
  </si>
  <si>
    <t>JUEVES</t>
  </si>
  <si>
    <t>VIERNES</t>
  </si>
  <si>
    <t>SÁBADO</t>
  </si>
  <si>
    <t>DOMINGO</t>
  </si>
  <si>
    <t>TIPO ARMA</t>
  </si>
  <si>
    <t>ROBO</t>
  </si>
  <si>
    <t>HOMICIDIOS DEBIDO A LA CONVIVENCIA SOCIAL</t>
  </si>
  <si>
    <t>TASA</t>
  </si>
  <si>
    <t>TASA HOMICIDIOS POR CADA 100 MIL HABITANTES</t>
  </si>
  <si>
    <t>TOTAL DE LA TASA</t>
  </si>
  <si>
    <t>PROCURADURÍA GENERAL DE LA REPÚBLICA</t>
  </si>
  <si>
    <t>SEGÚN LA EDAD DE L A VICTIMA</t>
  </si>
  <si>
    <t>"Año de la Reactivación Económica Nacional"</t>
  </si>
  <si>
    <t>EDAD</t>
  </si>
  <si>
    <t>0 a 17 años</t>
  </si>
  <si>
    <t>18 a 34 años</t>
  </si>
  <si>
    <t>35 a 51 años</t>
  </si>
  <si>
    <t>52 a 68 años</t>
  </si>
  <si>
    <t>Más de 68</t>
  </si>
  <si>
    <t>Indeterminados</t>
  </si>
  <si>
    <t>VIOLACIÓN SEXUAL</t>
  </si>
  <si>
    <t>ACCIÓN P.N.</t>
  </si>
  <si>
    <t>ACCIÓN F.A.</t>
  </si>
  <si>
    <t>ACCIÓN P.N.  -  F.A.  -  D.N.C.D.</t>
  </si>
  <si>
    <t>BALA PERDIDA</t>
  </si>
  <si>
    <t>RIÑA EN CARCEL</t>
  </si>
  <si>
    <t>RIÑA POLITICA</t>
  </si>
  <si>
    <t>LINCHAMIENTO</t>
  </si>
  <si>
    <t>SICARIATO</t>
  </si>
  <si>
    <t>VIOLENCIA SEXUAL</t>
  </si>
  <si>
    <t>ENE</t>
  </si>
  <si>
    <t>FEB</t>
  </si>
  <si>
    <t>MAR</t>
  </si>
  <si>
    <t>ABR</t>
  </si>
  <si>
    <t>MAY</t>
  </si>
  <si>
    <t>JUN</t>
  </si>
  <si>
    <t>AGO</t>
  </si>
  <si>
    <t>SEP</t>
  </si>
  <si>
    <t>OCT</t>
  </si>
  <si>
    <t>NOV</t>
  </si>
  <si>
    <t>DIC</t>
  </si>
  <si>
    <t>ACCIÓN D.N.C.D</t>
  </si>
  <si>
    <t>TOTAL Gral. DE LA TASA</t>
  </si>
  <si>
    <t>RIÑA EN CENTRO DE DIVERSIÓN</t>
  </si>
  <si>
    <t>ENERO-AGOSTO DEL 2010, REPÚBLICA DOMINICANA</t>
  </si>
  <si>
    <t xml:space="preserve">TOTAL </t>
  </si>
  <si>
    <t>SERVICIO POLICIAL</t>
  </si>
  <si>
    <t>RIÑA EN TRANSITO</t>
  </si>
  <si>
    <t>HOMBRE MUERTO POR SU PAREJA</t>
  </si>
  <si>
    <t>HOMICIDIOS NO RELACIONADOS DIRECTAMENTE CON LA DELINCUENCIA</t>
  </si>
  <si>
    <t>San José de Ocoa</t>
  </si>
  <si>
    <t>HUELGA</t>
  </si>
  <si>
    <t>PROYECCIONES HABITANTES</t>
  </si>
  <si>
    <t>PROVINCIA</t>
  </si>
  <si>
    <t>REPUBLICA DOMINICANA</t>
  </si>
  <si>
    <t xml:space="preserve">SEGÚN LA HORA DE COMISIÓN (DIURNA O NOCTURNA) </t>
  </si>
  <si>
    <t>HORA</t>
  </si>
  <si>
    <t>MES</t>
  </si>
  <si>
    <t>TASA DE HOMICIDIOS POR CADA 100,000/HAB.</t>
  </si>
  <si>
    <t>JUNIO</t>
  </si>
  <si>
    <t>HOMICIDIOS SIN ACCIÓN POLICIAL</t>
  </si>
  <si>
    <t>P.N.</t>
  </si>
  <si>
    <t>Dajabón</t>
  </si>
  <si>
    <t>Elías Piña</t>
  </si>
  <si>
    <t>Hermanas Mirabal</t>
  </si>
  <si>
    <t>María Trinidad Sánchez</t>
  </si>
  <si>
    <t>San Cristóbal</t>
  </si>
  <si>
    <t>JUL</t>
  </si>
  <si>
    <t>RIÑA POLÍTICA</t>
  </si>
  <si>
    <t>ACCION AMET</t>
  </si>
  <si>
    <t>RESUMEN:</t>
  </si>
  <si>
    <t>DÍAS</t>
  </si>
  <si>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</si>
  <si>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</si>
  <si>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</si>
  <si>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</si>
  <si>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</si>
  <si>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</si>
  <si>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</si>
  <si>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</si>
  <si>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</si>
  <si>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</si>
  <si>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</si>
  <si>
    <t>6:00am - 5:59pm</t>
  </si>
  <si>
    <t>6:00pm - 5:59am</t>
  </si>
  <si>
    <t>Desconocida</t>
  </si>
  <si>
    <t>MUERTES VIOLENTAS:</t>
  </si>
  <si>
    <t>HOMICIDIOS Y ACCIONES LEGALES P.N.</t>
  </si>
  <si>
    <t>HOMICIDIOS SIN ACCION POLICIAL</t>
  </si>
  <si>
    <t>ACCIÓN POLICIAL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</si>
  <si>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</si>
  <si>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</si>
  <si>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</si>
  <si>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</si>
  <si>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</si>
  <si>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</si>
  <si>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</si>
  <si>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</si>
  <si>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</si>
  <si>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</si>
  <si>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</si>
  <si>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</si>
  <si>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TASA DE HOMICIDIOS SIN ACCIÓN POLICIAL POR CADA 100,000/HAB.</t>
  </si>
  <si>
    <t>TASA DE MUERTE EN ACCIÓN POLICIAL POR CADA 100,000/HAB.</t>
  </si>
  <si>
    <t>Departamento de Estadísticas</t>
  </si>
  <si>
    <t>AÑO</t>
  </si>
  <si>
    <t>HABITANTES</t>
  </si>
  <si>
    <t>TOTAL HOMICIDIOS</t>
  </si>
  <si>
    <t>TOTAL ACCIÓN POLICIAL</t>
  </si>
  <si>
    <t xml:space="preserve">TOTAL HOMICIDIOS SIN ACCION POLICIAL </t>
  </si>
  <si>
    <t>TASA DE HOMICIDIO SIN ACCION POLICIAL POR CADA 100,000/HAB.</t>
  </si>
  <si>
    <t>DEPARTAMENTO DE ESTADÍSTICAS PGR</t>
  </si>
  <si>
    <t>JURISDICCIÓN</t>
  </si>
  <si>
    <t>TASA DE HOMICIDIOS POR CADA 100, 000 HAB.</t>
  </si>
  <si>
    <t>HOMICIDIOS  SIN ACCIÓN POLICIAL</t>
  </si>
  <si>
    <t>TASA DE HOMICIDIOS SIN ACCIÓN POLICIAL POR CADA 100, 000 HAB.</t>
  </si>
  <si>
    <t>TOTALES</t>
  </si>
  <si>
    <t>El Seibo</t>
  </si>
  <si>
    <t>Santiago Rodríguez</t>
  </si>
  <si>
    <t>SEGÚN BARRIOS, SECTORES Y AVENIDAS</t>
  </si>
  <si>
    <t>SECTOR</t>
  </si>
  <si>
    <t>Indeterminada</t>
  </si>
  <si>
    <t>Monte Cristi</t>
  </si>
  <si>
    <t>San Pedro de Macorís</t>
  </si>
  <si>
    <t>PASIONAL</t>
  </si>
  <si>
    <t>Dajabon</t>
  </si>
  <si>
    <t>AÑO 2015</t>
  </si>
  <si>
    <t>AÑO 2016</t>
  </si>
  <si>
    <t>"Año del Fomento de la Vivienda"</t>
  </si>
  <si>
    <t xml:space="preserve"> HOMICIDIOS</t>
  </si>
  <si>
    <t>ENERO-DICIEMBRE 2016</t>
  </si>
  <si>
    <t>ENERO-DICIEMBRE 2016, REPÚBLICA DOMINICANA</t>
  </si>
  <si>
    <t>ENERO-DICIEMBRE 2016, SANTO DOMINGO</t>
  </si>
  <si>
    <t>ENERO-DICIEMBRE 2016 , DISTRITO NACIONAL</t>
  </si>
  <si>
    <t>ENERO-DICIEMBRE 2016, SANTIAGO</t>
  </si>
  <si>
    <t>ENERO-DICIEMBRE  2016</t>
  </si>
  <si>
    <t>ENERO-DICIEMBRE DEL 2016</t>
  </si>
  <si>
    <t xml:space="preserve">ENERO-DICIEMBRE 2016 </t>
  </si>
  <si>
    <t>INFORME DE HOMICIDIOS ENERO-DICIEMBRE 2015-16</t>
  </si>
  <si>
    <t>COMPARACION ENERO-DICIEMBRE 2015-16</t>
  </si>
  <si>
    <t>INFORME ENERO - DICIEMBRE 2016, REPÚBLICA  DOMINICANA</t>
  </si>
  <si>
    <t xml:space="preserve">Distrito Nacional </t>
  </si>
  <si>
    <t>Elias Piña</t>
  </si>
  <si>
    <t>Maria Trinidad Sanchez</t>
  </si>
  <si>
    <t>Samana</t>
  </si>
  <si>
    <t>San Cristobal</t>
  </si>
  <si>
    <t>San Jose de Ocoa</t>
  </si>
  <si>
    <t>Sanchez Ramirez</t>
  </si>
  <si>
    <t>Santiago Rodriguez</t>
  </si>
  <si>
    <t>Alma Rosa I</t>
  </si>
  <si>
    <t>Alma Rosa II</t>
  </si>
  <si>
    <t>Bayona</t>
  </si>
  <si>
    <t>Bella Colina</t>
  </si>
  <si>
    <t>Boca Chica</t>
  </si>
  <si>
    <t>Brisas del Eden</t>
  </si>
  <si>
    <t>Brisas del Este</t>
  </si>
  <si>
    <t>Buena Vista 1ro</t>
  </si>
  <si>
    <t>Cabirma del Este</t>
  </si>
  <si>
    <t>Campo Lindo</t>
  </si>
  <si>
    <t>Cancino Adentro</t>
  </si>
  <si>
    <t>Cancino Viejo</t>
  </si>
  <si>
    <t>Carretera Mella</t>
  </si>
  <si>
    <t>Corales del Sur</t>
  </si>
  <si>
    <t>Eduardo Brito II</t>
  </si>
  <si>
    <t>El Abanico</t>
  </si>
  <si>
    <t>El Almirante</t>
  </si>
  <si>
    <t>El Farolito</t>
  </si>
  <si>
    <t>El Higuero</t>
  </si>
  <si>
    <t>El Limon</t>
  </si>
  <si>
    <t>El Tamarindo</t>
  </si>
  <si>
    <t>El Toro</t>
  </si>
  <si>
    <t>Engombe</t>
  </si>
  <si>
    <t>Ens. Isabelita</t>
  </si>
  <si>
    <t>Ens. Ozama</t>
  </si>
  <si>
    <t>Guaricanos</t>
  </si>
  <si>
    <t>Guerra</t>
  </si>
  <si>
    <t>Hacienda Estrella</t>
  </si>
  <si>
    <t>Hainamosa</t>
  </si>
  <si>
    <t>Hato Viejo</t>
  </si>
  <si>
    <t>Herrera</t>
  </si>
  <si>
    <t>Hipodromo V Centenario</t>
  </si>
  <si>
    <t>Invivienda</t>
  </si>
  <si>
    <t>La Barquita</t>
  </si>
  <si>
    <t>La Caleta</t>
  </si>
  <si>
    <t>La Lila</t>
  </si>
  <si>
    <t>La Malena</t>
  </si>
  <si>
    <t>La Ureña</t>
  </si>
  <si>
    <t>La Victoria</t>
  </si>
  <si>
    <t>Las Caobas</t>
  </si>
  <si>
    <t>Las Lilas</t>
  </si>
  <si>
    <t>Los Alcarrizos</t>
  </si>
  <si>
    <t>los frailes</t>
  </si>
  <si>
    <t>Los Frailes II</t>
  </si>
  <si>
    <t>Los Guaricanos</t>
  </si>
  <si>
    <t>Los Mameyes</t>
  </si>
  <si>
    <t>Los Mina</t>
  </si>
  <si>
    <t>Los Mina Viejo</t>
  </si>
  <si>
    <t>Los Tanquecito</t>
  </si>
  <si>
    <t>Los Tres Brazos</t>
  </si>
  <si>
    <t>Los Trinitarios I</t>
  </si>
  <si>
    <t>Los Trinitarios II</t>
  </si>
  <si>
    <t>Lucerna</t>
  </si>
  <si>
    <t>Manoguayabo</t>
  </si>
  <si>
    <t>Mendoza</t>
  </si>
  <si>
    <t>Palave</t>
  </si>
  <si>
    <t>Pedro Brand</t>
  </si>
  <si>
    <t>Perla Antillana</t>
  </si>
  <si>
    <t>Pradera Tropical</t>
  </si>
  <si>
    <t>Prado Oriental III</t>
  </si>
  <si>
    <t>Reparto Rosa</t>
  </si>
  <si>
    <t>Resparto Los Tres Ojos</t>
  </si>
  <si>
    <t>Sabana Perdida</t>
  </si>
  <si>
    <t>San Isidro</t>
  </si>
  <si>
    <t>San Luis</t>
  </si>
  <si>
    <t>Suriel</t>
  </si>
  <si>
    <t>Tropical del Este</t>
  </si>
  <si>
    <t>Urb. Italia</t>
  </si>
  <si>
    <t>Valiente</t>
  </si>
  <si>
    <t>Vietnam</t>
  </si>
  <si>
    <t>Villa Aura</t>
  </si>
  <si>
    <t>Villa Duarte</t>
  </si>
  <si>
    <t>Villa Esfuerzo</t>
  </si>
  <si>
    <t>Villa Faro</t>
  </si>
  <si>
    <t>Villa Liberacion</t>
  </si>
  <si>
    <t>Villa Mella</t>
  </si>
  <si>
    <t>Villa Olimpica</t>
  </si>
  <si>
    <t>Autopista Duarte</t>
  </si>
  <si>
    <t>Autopista San Isidro</t>
  </si>
  <si>
    <t>PROV. DISTRITO NACIONAL</t>
  </si>
  <si>
    <t>24 de Abril</t>
  </si>
  <si>
    <t>27 de Febrero</t>
  </si>
  <si>
    <t>30 de Mayo</t>
  </si>
  <si>
    <t>Arroyo Hondo</t>
  </si>
  <si>
    <t>Arroyo Hondo III</t>
  </si>
  <si>
    <t>Av. Republica de Colombia</t>
  </si>
  <si>
    <t>Bella Vista</t>
  </si>
  <si>
    <t>Capotillo</t>
  </si>
  <si>
    <t>Cayetano Germosen</t>
  </si>
  <si>
    <t>Ciudad Nueva</t>
  </si>
  <si>
    <t>Cristo Rey</t>
  </si>
  <si>
    <t>Dominicanos Ausentes</t>
  </si>
  <si>
    <t>Don Bosco</t>
  </si>
  <si>
    <t>Ens. Espaillat</t>
  </si>
  <si>
    <t>Ens. Kennedy</t>
  </si>
  <si>
    <t>Ens. La Fe</t>
  </si>
  <si>
    <t>Ens. Luperon</t>
  </si>
  <si>
    <t>Ens. Naco</t>
  </si>
  <si>
    <t>Ens. Piantini</t>
  </si>
  <si>
    <t>Ens. Quisqueya</t>
  </si>
  <si>
    <t>Evaristo Morales</t>
  </si>
  <si>
    <t>Gazcue</t>
  </si>
  <si>
    <t>Guachupita</t>
  </si>
  <si>
    <t>Gualey</t>
  </si>
  <si>
    <t>Hollywood</t>
  </si>
  <si>
    <t>Honduras</t>
  </si>
  <si>
    <t>La Agustina</t>
  </si>
  <si>
    <t>La Cienega</t>
  </si>
  <si>
    <t>La Esperilla</t>
  </si>
  <si>
    <t>La Feria</t>
  </si>
  <si>
    <t>La Puya</t>
  </si>
  <si>
    <t>La Zurza</t>
  </si>
  <si>
    <t xml:space="preserve">La Zurza  </t>
  </si>
  <si>
    <t>La Zurza II</t>
  </si>
  <si>
    <t>Las Cañitas</t>
  </si>
  <si>
    <t>Las Pradera</t>
  </si>
  <si>
    <t>Los Angeles</t>
  </si>
  <si>
    <t>Los Caminos</t>
  </si>
  <si>
    <t>Los Girasoles</t>
  </si>
  <si>
    <t>Los Girasoles II</t>
  </si>
  <si>
    <t>Los Guandules</t>
  </si>
  <si>
    <t>Los Jardines de Gala</t>
  </si>
  <si>
    <t>Los Peralejos</t>
  </si>
  <si>
    <t>Los Pino</t>
  </si>
  <si>
    <t>Los Restauradores</t>
  </si>
  <si>
    <t>Los Rios</t>
  </si>
  <si>
    <t>Manganagua</t>
  </si>
  <si>
    <t>Mata Hambre</t>
  </si>
  <si>
    <t>Mejoramiento Social</t>
  </si>
  <si>
    <t>Mirador Norte</t>
  </si>
  <si>
    <t>Mirador Sur</t>
  </si>
  <si>
    <t>San Carlos</t>
  </si>
  <si>
    <t>San Geronimo</t>
  </si>
  <si>
    <t>San Miguel</t>
  </si>
  <si>
    <t xml:space="preserve">San Miguel  </t>
  </si>
  <si>
    <t>Simon Bolivar</t>
  </si>
  <si>
    <t>Villa Consuelo</t>
  </si>
  <si>
    <t>Villa Francisca</t>
  </si>
  <si>
    <t>Villa Juana</t>
  </si>
  <si>
    <t>Villa Maria</t>
  </si>
  <si>
    <t>Villa Marina</t>
  </si>
  <si>
    <t>Villas Agricolas</t>
  </si>
  <si>
    <t>Zona Colonial</t>
  </si>
  <si>
    <t>Zona Universitaria</t>
  </si>
  <si>
    <t>Km. 8½  Aut. Sánchez</t>
  </si>
  <si>
    <t>Km. 6 Av. Independencia</t>
  </si>
  <si>
    <t>Baracoa</t>
  </si>
  <si>
    <t>Barrero</t>
  </si>
  <si>
    <t>Barrio el Play</t>
  </si>
  <si>
    <t>Barrio la Altagracia</t>
  </si>
  <si>
    <t>Barrio Luis Rivera</t>
  </si>
  <si>
    <t>Bo. Napier</t>
  </si>
  <si>
    <t>Bo.la Altagracia</t>
  </si>
  <si>
    <t>Camboya</t>
  </si>
  <si>
    <t>Canabacoa</t>
  </si>
  <si>
    <t>Carrizal</t>
  </si>
  <si>
    <t>Cerro Alto</t>
  </si>
  <si>
    <t>Cerro De Papatin</t>
  </si>
  <si>
    <t>Cienfuegos</t>
  </si>
  <si>
    <t>Cruce de Barrero</t>
  </si>
  <si>
    <t>Don Pedro</t>
  </si>
  <si>
    <t>El Batei</t>
  </si>
  <si>
    <t>El Ejido</t>
  </si>
  <si>
    <t>Ens. Bermudez</t>
  </si>
  <si>
    <t>Ens. Libertad</t>
  </si>
  <si>
    <t>Ens. Mella II</t>
  </si>
  <si>
    <t>Ens. Ortega</t>
  </si>
  <si>
    <t>Ensueño</t>
  </si>
  <si>
    <t>Estancia del Yaque</t>
  </si>
  <si>
    <t>Guayacanal</t>
  </si>
  <si>
    <t>Guazumal</t>
  </si>
  <si>
    <t xml:space="preserve">Gurabo </t>
  </si>
  <si>
    <t>Hatillo San Lorenzo</t>
  </si>
  <si>
    <t>Hato del Yaque</t>
  </si>
  <si>
    <t>Hoya del Caimito</t>
  </si>
  <si>
    <t>Ingenio Abajo</t>
  </si>
  <si>
    <t>Janico</t>
  </si>
  <si>
    <t>La Antillas</t>
  </si>
  <si>
    <t>La Barranquita</t>
  </si>
  <si>
    <t>La Breña</t>
  </si>
  <si>
    <t>La Canela</t>
  </si>
  <si>
    <t>La Cumbre</t>
  </si>
  <si>
    <t>La Estancia</t>
  </si>
  <si>
    <t>La Herradura</t>
  </si>
  <si>
    <t>La Joya</t>
  </si>
  <si>
    <t>La Mina</t>
  </si>
  <si>
    <t>La Noriega</t>
  </si>
  <si>
    <t>La Otra Banda</t>
  </si>
  <si>
    <t>La Paloma</t>
  </si>
  <si>
    <t>La Rotonda</t>
  </si>
  <si>
    <t>Las Colinas</t>
  </si>
  <si>
    <t>Libertad</t>
  </si>
  <si>
    <t>Licey al Medio</t>
  </si>
  <si>
    <t>Los Ciruelitos</t>
  </si>
  <si>
    <t>Los Cocos</t>
  </si>
  <si>
    <t>Los Colegios</t>
  </si>
  <si>
    <t>Los Jardines</t>
  </si>
  <si>
    <t>Los Salado Nuevo</t>
  </si>
  <si>
    <t>Marrero</t>
  </si>
  <si>
    <t>Matanza</t>
  </si>
  <si>
    <t>Monte Adentro</t>
  </si>
  <si>
    <t>Navarrete</t>
  </si>
  <si>
    <t>Nibaje</t>
  </si>
  <si>
    <t>Padre Las Casas</t>
  </si>
  <si>
    <t>Palmarejo</t>
  </si>
  <si>
    <t>Palo Amarillo</t>
  </si>
  <si>
    <t>Pastor Bella Vista</t>
  </si>
  <si>
    <t>Pekin</t>
  </si>
  <si>
    <t>Pontezuela</t>
  </si>
  <si>
    <t>Pueblo Nuevo</t>
  </si>
  <si>
    <t>Puñal</t>
  </si>
  <si>
    <t>Puñal Adentro</t>
  </si>
  <si>
    <t xml:space="preserve">Rafey </t>
  </si>
  <si>
    <t>Reparto Peralta</t>
  </si>
  <si>
    <t>Res. Bruny</t>
  </si>
  <si>
    <t>Sabana Iglesia</t>
  </si>
  <si>
    <t>Secara</t>
  </si>
  <si>
    <t>Tamboril</t>
  </si>
  <si>
    <t>Tierra Alta</t>
  </si>
  <si>
    <t>Villa Gonzalez</t>
  </si>
  <si>
    <t>Villa Olga</t>
  </si>
  <si>
    <t>Yaguita de Pastor</t>
  </si>
  <si>
    <t>Yaguita del Ejido</t>
  </si>
  <si>
    <t>Total</t>
  </si>
  <si>
    <t>Femenino</t>
  </si>
  <si>
    <t>Masculino</t>
  </si>
  <si>
    <t>SEXO</t>
  </si>
  <si>
    <t>DICIEMBRE DEL 2014</t>
  </si>
  <si>
    <t>SEGÚN EL SEXO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</si>
</sst>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8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4"/>
      <name val="Book Antiqua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Trebuchet MS"/>
      <family val="2"/>
    </font>
    <font>
      <b/>
      <sz val="10"/>
      <name val="Book Antiqua"/>
      <family val="1"/>
    </font>
    <font>
      <b/>
      <u/>
      <sz val="11"/>
      <name val="Book Antiqua"/>
      <family val="1"/>
    </font>
    <font>
      <sz val="10"/>
      <name val="Trebuchet MS"/>
      <family val="2"/>
    </font>
    <font>
      <b/>
      <sz val="10"/>
      <color indexed="12"/>
      <name val="Book Antiqua"/>
      <family val="1"/>
    </font>
    <font>
      <sz val="8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i/>
      <sz val="8"/>
      <name val="Trebuchet MS"/>
      <family val="2"/>
    </font>
    <font>
      <i/>
      <sz val="8"/>
      <name val="Trebuchet MS"/>
      <family val="2"/>
    </font>
    <font>
      <b/>
      <sz val="9"/>
      <name val="Trebuchet MS"/>
      <family val="2"/>
    </font>
    <font>
      <b/>
      <sz val="10"/>
      <color indexed="8"/>
      <name val="Trebuchet MS"/>
      <family val="2"/>
    </font>
    <font>
      <b/>
      <sz val="7"/>
      <name val="Trebuchet MS"/>
      <family val="2"/>
    </font>
    <font>
      <b/>
      <sz val="14"/>
      <color indexed="10"/>
      <name val="Trebuchet MS"/>
      <family val="2"/>
    </font>
    <font>
      <b/>
      <sz val="10"/>
      <color indexed="10"/>
      <name val="Book Antiqua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2"/>
      <color indexed="10"/>
      <name val="Trebuchet MS"/>
      <family val="2"/>
    </font>
    <font>
      <sz val="10"/>
      <color indexed="8"/>
      <name val="Arial"/>
      <family val="2"/>
    </font>
    <font>
      <b/>
      <sz val="8"/>
      <color indexed="8"/>
      <name val="Trebuchet MS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4"/>
      <color rgb="FF0070C0"/>
      <name val="Trebuchet MS"/>
      <family val="2"/>
    </font>
    <font>
      <b/>
      <sz val="14"/>
      <color rgb="FF974807"/>
      <name val="Trebuchet MS"/>
      <family val="2"/>
    </font>
    <font>
      <b/>
      <sz val="14"/>
      <color rgb="FF948B54"/>
      <name val="Trebuchet MS"/>
      <family val="2"/>
    </font>
    <font>
      <sz val="10"/>
      <color indexed="8"/>
      <name val="Trebuchet MS"/>
      <family val="2"/>
    </font>
    <font>
      <sz val="8"/>
      <color theme="1"/>
      <name val="Trebuchet MS"/>
      <family val="2"/>
    </font>
    <font>
      <b/>
      <sz val="10"/>
      <color indexed="8"/>
      <name val="Book Antiqua"/>
      <family val="1"/>
    </font>
    <font>
      <sz val="10"/>
      <color indexed="48"/>
      <name val="Arial"/>
      <family val="2"/>
    </font>
    <font>
      <b/>
      <u/>
      <sz val="12"/>
      <name val="Book Antiqua"/>
      <family val="1"/>
    </font>
    <font>
      <b/>
      <u/>
      <sz val="12"/>
      <color indexed="8"/>
      <name val="Book Antiqua"/>
      <family val="1"/>
    </font>
    <font>
      <b/>
      <u/>
      <sz val="11"/>
      <color indexed="8"/>
      <name val="Book Antiqua"/>
      <family val="1"/>
    </font>
    <font>
      <b/>
      <sz val="11"/>
      <name val="Gill Sans MT"/>
      <family val="2"/>
    </font>
    <font>
      <sz val="11"/>
      <name val="Gill Sans MT"/>
      <family val="2"/>
    </font>
    <font>
      <b/>
      <sz val="10"/>
      <name val="Gill Sans MT"/>
      <family val="2"/>
    </font>
    <font>
      <b/>
      <u/>
      <sz val="12"/>
      <color indexed="10"/>
      <name val="Book Antiqua"/>
      <family val="1"/>
    </font>
    <font>
      <b/>
      <u/>
      <sz val="10"/>
      <color indexed="10"/>
      <name val="Book Antiqua"/>
      <family val="1"/>
    </font>
    <font>
      <b/>
      <sz val="8"/>
      <color indexed="10"/>
      <name val="Trebuchet MS"/>
      <family val="2"/>
    </font>
    <font>
      <b/>
      <sz val="8"/>
      <color indexed="14"/>
      <name val="Trebuchet MS"/>
      <family val="2"/>
    </font>
    <font>
      <sz val="10"/>
      <name val="Times New Roman"/>
      <family val="1"/>
    </font>
    <font>
      <b/>
      <sz val="14"/>
      <color rgb="FFFF0000"/>
      <name val="Times New Roman"/>
      <family val="1"/>
    </font>
    <font>
      <b/>
      <sz val="12"/>
      <color indexed="12"/>
      <name val="Times New Roman"/>
      <family val="1"/>
    </font>
    <font>
      <b/>
      <sz val="8"/>
      <name val="Gill Sans MT"/>
      <family val="2"/>
    </font>
    <font>
      <b/>
      <sz val="10"/>
      <color theme="1"/>
      <name val="Gill Sans MT"/>
      <family val="2"/>
    </font>
    <font>
      <b/>
      <i/>
      <sz val="12"/>
      <color rgb="FFFF0000"/>
      <name val="Times New Roman"/>
      <family val="1"/>
    </font>
    <font>
      <b/>
      <sz val="10"/>
      <color rgb="FFFF0000"/>
      <name val="Arial"/>
      <family val="2"/>
    </font>
    <font>
      <b/>
      <sz val="11"/>
      <name val="Garamond"/>
      <family val="1"/>
    </font>
    <font>
      <b/>
      <sz val="10"/>
      <name val="Garamond"/>
      <family val="1"/>
    </font>
    <font>
      <b/>
      <sz val="11"/>
      <color indexed="12"/>
      <name val="Garamond"/>
      <family val="1"/>
    </font>
    <font>
      <sz val="11"/>
      <name val="Arial"/>
      <family val="2"/>
    </font>
    <font>
      <sz val="10"/>
      <name val="Arial"/>
      <family val="2"/>
    </font>
    <font>
      <b/>
      <sz val="18"/>
      <color rgb="FF002060"/>
      <name val="Times New Roman"/>
      <family val="1"/>
    </font>
    <font>
      <b/>
      <sz val="6"/>
      <color indexed="8"/>
      <name val="Arial"/>
      <family val="2"/>
    </font>
    <font>
      <sz val="10"/>
      <color theme="1"/>
      <name val="Gill Sans MT"/>
      <family val="2"/>
    </font>
    <font>
      <sz val="10"/>
      <color theme="1"/>
      <name val="Trebuchet MS"/>
      <family val="2"/>
    </font>
    <font>
      <sz val="10"/>
      <color theme="1"/>
      <name val="Franklin Gothic Book"/>
      <family val="2"/>
    </font>
    <font>
      <b/>
      <sz val="8"/>
      <color theme="1"/>
      <name val="Trebuchet MS"/>
      <family val="2"/>
    </font>
    <font>
      <sz val="8"/>
      <color indexed="8"/>
      <name val="Trebuchet MS"/>
      <family val="2"/>
    </font>
    <font>
      <b/>
      <sz val="12"/>
      <color theme="1"/>
      <name val="Times New Roman"/>
      <family val="1"/>
    </font>
    <font>
      <sz val="10"/>
      <color rgb="FFFF000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1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55"/>
      </right>
      <top style="thin">
        <color indexed="22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22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5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3"/>
      </left>
      <right style="hair">
        <color indexed="63"/>
      </right>
      <top style="medium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medium">
        <color indexed="63"/>
      </top>
      <bottom style="hair">
        <color indexed="63"/>
      </bottom>
      <diagonal/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medium">
        <color indexed="63"/>
      </left>
      <right style="hair">
        <color indexed="63"/>
      </right>
      <top style="hair">
        <color indexed="63"/>
      </top>
      <bottom style="medium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medium">
        <color indexed="63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 style="hair">
        <color indexed="63"/>
      </left>
      <right/>
      <top style="medium">
        <color indexed="63"/>
      </top>
      <bottom style="hair">
        <color indexed="63"/>
      </bottom>
      <diagonal/>
    </border>
    <border>
      <left style="hair">
        <color indexed="63"/>
      </left>
      <right/>
      <top style="hair">
        <color indexed="63"/>
      </top>
      <bottom style="hair">
        <color indexed="63"/>
      </bottom>
      <diagonal/>
    </border>
    <border>
      <left style="hair">
        <color indexed="63"/>
      </left>
      <right/>
      <top style="hair">
        <color indexed="63"/>
      </top>
      <bottom style="medium">
        <color indexed="63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22"/>
      </top>
      <bottom/>
      <diagonal/>
    </border>
    <border>
      <left/>
      <right style="medium">
        <color indexed="64"/>
      </right>
      <top/>
      <bottom style="thin">
        <color indexed="22"/>
      </bottom>
      <diagonal/>
    </border>
  </borders>
  <cellStyleXfs count="23">
    <xf numFmtId="0" fontId="0" fillId="0" borderId="0"/>
    <xf numFmtId="0" fontId="29" fillId="0" borderId="0"/>
    <xf numFmtId="0" fontId="5" fillId="0" borderId="0"/>
    <xf numFmtId="0" fontId="5" fillId="0" borderId="0"/>
    <xf numFmtId="9" fontId="29" fillId="0" borderId="0" applyFont="0" applyFill="0" applyBorder="0" applyAlignment="0" applyProtection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9" fontId="66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673">
    <xf numFmtId="0" fontId="0" fillId="0" borderId="0" xfId="0"/>
    <xf numFmtId="0" fontId="8" fillId="0" borderId="0" xfId="0" applyFont="1" applyAlignment="1">
      <alignment horizont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0" fillId="0" borderId="0" xfId="0" applyFill="1"/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7" fontId="0" fillId="0" borderId="0" xfId="0" applyNumberFormat="1"/>
    <xf numFmtId="0" fontId="17" fillId="0" borderId="0" xfId="0" applyFont="1"/>
    <xf numFmtId="0" fontId="14" fillId="0" borderId="0" xfId="0" applyFont="1"/>
    <xf numFmtId="0" fontId="16" fillId="0" borderId="0" xfId="0" applyFont="1" applyAlignment="1"/>
    <xf numFmtId="0" fontId="18" fillId="0" borderId="0" xfId="0" applyFont="1" applyAlignment="1">
      <alignment vertical="center"/>
    </xf>
    <xf numFmtId="0" fontId="18" fillId="0" borderId="0" xfId="0" applyFont="1" applyBorder="1" applyAlignment="1"/>
    <xf numFmtId="0" fontId="0" fillId="0" borderId="0" xfId="0" applyAlignment="1">
      <alignment vertical="center"/>
    </xf>
    <xf numFmtId="0" fontId="22" fillId="0" borderId="0" xfId="0" applyFont="1" applyFill="1" applyBorder="1"/>
    <xf numFmtId="0" fontId="21" fillId="0" borderId="0" xfId="0" applyFont="1" applyFill="1" applyBorder="1" applyAlignment="1">
      <alignment horizontal="left"/>
    </xf>
    <xf numFmtId="0" fontId="13" fillId="0" borderId="0" xfId="0" applyFont="1"/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Fill="1"/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1" fillId="0" borderId="2" xfId="0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0" fillId="0" borderId="0" xfId="0" applyBorder="1"/>
    <xf numFmtId="0" fontId="21" fillId="0" borderId="1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12" fillId="0" borderId="0" xfId="0" applyFont="1"/>
    <xf numFmtId="0" fontId="21" fillId="2" borderId="3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21" fillId="0" borderId="31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wrapText="1"/>
    </xf>
    <xf numFmtId="0" fontId="21" fillId="2" borderId="3" xfId="0" applyFont="1" applyFill="1" applyBorder="1" applyAlignment="1">
      <alignment horizontal="center"/>
    </xf>
    <xf numFmtId="0" fontId="21" fillId="2" borderId="3" xfId="0" applyFont="1" applyFill="1" applyBorder="1" applyAlignment="1"/>
    <xf numFmtId="0" fontId="21" fillId="2" borderId="3" xfId="0" applyFont="1" applyFill="1" applyBorder="1" applyAlignment="1">
      <alignment horizontal="center" textRotation="90"/>
    </xf>
    <xf numFmtId="0" fontId="21" fillId="2" borderId="13" xfId="0" applyFont="1" applyFill="1" applyBorder="1" applyAlignment="1">
      <alignment horizontal="center"/>
    </xf>
    <xf numFmtId="0" fontId="23" fillId="0" borderId="5" xfId="0" applyFont="1" applyBorder="1" applyAlignment="1">
      <alignment horizontal="right" vertical="center"/>
    </xf>
    <xf numFmtId="0" fontId="22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right" vertical="center"/>
    </xf>
    <xf numFmtId="2" fontId="21" fillId="3" borderId="3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2" borderId="3" xfId="0" applyFont="1" applyFill="1" applyBorder="1" applyAlignment="1">
      <alignment horizontal="right" vertical="center"/>
    </xf>
    <xf numFmtId="0" fontId="21" fillId="2" borderId="16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19" fillId="0" borderId="9" xfId="0" applyFont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right" vertical="center"/>
    </xf>
    <xf numFmtId="0" fontId="21" fillId="2" borderId="34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12" fillId="0" borderId="0" xfId="0" applyFont="1" applyFill="1"/>
    <xf numFmtId="0" fontId="12" fillId="0" borderId="32" xfId="0" applyFont="1" applyFill="1" applyBorder="1"/>
    <xf numFmtId="0" fontId="12" fillId="0" borderId="33" xfId="0" applyFont="1" applyFill="1" applyBorder="1"/>
    <xf numFmtId="0" fontId="21" fillId="2" borderId="35" xfId="0" applyFont="1" applyFill="1" applyBorder="1" applyAlignment="1"/>
    <xf numFmtId="0" fontId="21" fillId="2" borderId="36" xfId="0" applyFont="1" applyFill="1" applyBorder="1" applyAlignment="1">
      <alignment horizontal="center" textRotation="90"/>
    </xf>
    <xf numFmtId="0" fontId="21" fillId="2" borderId="37" xfId="0" applyFont="1" applyFill="1" applyBorder="1" applyAlignment="1">
      <alignment horizontal="center"/>
    </xf>
    <xf numFmtId="0" fontId="19" fillId="0" borderId="4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right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38" xfId="0" applyFont="1" applyBorder="1"/>
    <xf numFmtId="0" fontId="19" fillId="0" borderId="19" xfId="0" applyFont="1" applyBorder="1" applyAlignment="1">
      <alignment vertical="center"/>
    </xf>
    <xf numFmtId="0" fontId="21" fillId="0" borderId="39" xfId="0" applyFont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12" fillId="0" borderId="41" xfId="0" applyFont="1" applyFill="1" applyBorder="1"/>
    <xf numFmtId="0" fontId="19" fillId="0" borderId="28" xfId="0" applyFont="1" applyBorder="1" applyAlignment="1">
      <alignment vertical="center"/>
    </xf>
    <xf numFmtId="0" fontId="21" fillId="0" borderId="42" xfId="0" applyFont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19" fillId="0" borderId="22" xfId="0" applyFont="1" applyBorder="1" applyAlignment="1">
      <alignment vertical="center"/>
    </xf>
    <xf numFmtId="0" fontId="21" fillId="0" borderId="43" xfId="0" applyFont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19" fillId="0" borderId="30" xfId="0" applyFont="1" applyBorder="1" applyAlignment="1">
      <alignment vertical="center"/>
    </xf>
    <xf numFmtId="0" fontId="21" fillId="0" borderId="44" xfId="0" applyFont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Border="1"/>
    <xf numFmtId="2" fontId="21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/>
    <xf numFmtId="0" fontId="34" fillId="0" borderId="0" xfId="0" applyFont="1" applyFill="1"/>
    <xf numFmtId="0" fontId="36" fillId="0" borderId="0" xfId="0" applyFont="1" applyAlignment="1">
      <alignment horizontal="center" vertical="center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1" fillId="2" borderId="60" xfId="0" applyFont="1" applyFill="1" applyBorder="1" applyAlignment="1">
      <alignment horizontal="center" wrapText="1"/>
    </xf>
    <xf numFmtId="0" fontId="41" fillId="2" borderId="62" xfId="0" applyFont="1" applyFill="1" applyBorder="1" applyAlignment="1">
      <alignment horizontal="center" wrapText="1"/>
    </xf>
    <xf numFmtId="0" fontId="41" fillId="0" borderId="63" xfId="0" applyFont="1" applyFill="1" applyBorder="1" applyAlignment="1">
      <alignment horizontal="right" vertical="center" wrapText="1"/>
    </xf>
    <xf numFmtId="0" fontId="19" fillId="0" borderId="6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2" fontId="21" fillId="3" borderId="3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/>
    <xf numFmtId="0" fontId="19" fillId="0" borderId="0" xfId="0" applyFont="1"/>
    <xf numFmtId="0" fontId="43" fillId="0" borderId="0" xfId="0" applyFont="1"/>
    <xf numFmtId="0" fontId="43" fillId="0" borderId="0" xfId="0" applyFont="1" applyAlignment="1">
      <alignment horizontal="center" vertical="center"/>
    </xf>
    <xf numFmtId="0" fontId="44" fillId="0" borderId="0" xfId="0" applyFont="1"/>
    <xf numFmtId="0" fontId="37" fillId="0" borderId="0" xfId="0" applyFont="1"/>
    <xf numFmtId="0" fontId="22" fillId="0" borderId="24" xfId="0" applyFont="1" applyFill="1" applyBorder="1" applyAlignment="1">
      <alignment horizontal="center" vertical="center"/>
    </xf>
    <xf numFmtId="2" fontId="21" fillId="3" borderId="56" xfId="0" applyNumberFormat="1" applyFont="1" applyFill="1" applyBorder="1" applyAlignment="1">
      <alignment horizontal="center" vertical="center"/>
    </xf>
    <xf numFmtId="0" fontId="21" fillId="2" borderId="71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textRotation="90"/>
    </xf>
    <xf numFmtId="0" fontId="21" fillId="0" borderId="3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0" fontId="21" fillId="2" borderId="72" xfId="0" applyFont="1" applyFill="1" applyBorder="1" applyAlignment="1">
      <alignment horizontal="center" textRotation="90"/>
    </xf>
    <xf numFmtId="0" fontId="19" fillId="0" borderId="21" xfId="0" applyFont="1" applyBorder="1" applyAlignment="1">
      <alignment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/>
    </xf>
    <xf numFmtId="0" fontId="48" fillId="2" borderId="3" xfId="0" applyFont="1" applyFill="1" applyBorder="1"/>
    <xf numFmtId="0" fontId="48" fillId="2" borderId="3" xfId="0" applyFont="1" applyFill="1" applyBorder="1" applyAlignment="1">
      <alignment horizontal="center" textRotation="90"/>
    </xf>
    <xf numFmtId="0" fontId="48" fillId="2" borderId="3" xfId="0" applyFont="1" applyFill="1" applyBorder="1" applyAlignment="1">
      <alignment horizontal="center"/>
    </xf>
    <xf numFmtId="164" fontId="0" fillId="0" borderId="0" xfId="0" applyNumberFormat="1"/>
    <xf numFmtId="0" fontId="50" fillId="2" borderId="3" xfId="0" applyFont="1" applyFill="1" applyBorder="1" applyAlignment="1">
      <alignment horizontal="right"/>
    </xf>
    <xf numFmtId="0" fontId="50" fillId="2" borderId="3" xfId="0" applyFont="1" applyFill="1" applyBorder="1" applyAlignment="1">
      <alignment horizontal="center"/>
    </xf>
    <xf numFmtId="0" fontId="48" fillId="2" borderId="70" xfId="0" applyFont="1" applyFill="1" applyBorder="1"/>
    <xf numFmtId="0" fontId="48" fillId="2" borderId="70" xfId="0" applyFont="1" applyFill="1" applyBorder="1" applyAlignment="1">
      <alignment horizontal="center" textRotation="90"/>
    </xf>
    <xf numFmtId="0" fontId="48" fillId="2" borderId="70" xfId="0" applyFont="1" applyFill="1" applyBorder="1" applyAlignment="1">
      <alignment horizontal="center"/>
    </xf>
    <xf numFmtId="0" fontId="20" fillId="2" borderId="24" xfId="0" applyFont="1" applyFill="1" applyBorder="1" applyAlignment="1">
      <alignment horizontal="center" textRotation="90"/>
    </xf>
    <xf numFmtId="0" fontId="20" fillId="2" borderId="24" xfId="0" applyFont="1" applyFill="1" applyBorder="1" applyAlignment="1">
      <alignment horizontal="center"/>
    </xf>
    <xf numFmtId="0" fontId="20" fillId="2" borderId="24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9" fillId="0" borderId="0" xfId="0" applyFont="1" applyFill="1"/>
    <xf numFmtId="2" fontId="21" fillId="2" borderId="3" xfId="0" applyNumberFormat="1" applyFont="1" applyFill="1" applyBorder="1" applyAlignment="1">
      <alignment horizontal="center" vertical="center"/>
    </xf>
    <xf numFmtId="2" fontId="13" fillId="2" borderId="3" xfId="0" applyNumberFormat="1" applyFont="1" applyFill="1" applyBorder="1" applyAlignment="1">
      <alignment horizontal="center" vertical="center"/>
    </xf>
    <xf numFmtId="0" fontId="29" fillId="0" borderId="0" xfId="1"/>
    <xf numFmtId="0" fontId="29" fillId="0" borderId="0" xfId="1" applyAlignment="1">
      <alignment horizontal="center"/>
    </xf>
    <xf numFmtId="0" fontId="29" fillId="0" borderId="0" xfId="1" applyNumberFormat="1" applyAlignment="1">
      <alignment horizontal="center"/>
    </xf>
    <xf numFmtId="0" fontId="65" fillId="0" borderId="0" xfId="1" applyFont="1" applyAlignment="1">
      <alignment horizontal="center"/>
    </xf>
    <xf numFmtId="0" fontId="18" fillId="0" borderId="0" xfId="1" applyNumberFormat="1" applyFont="1" applyBorder="1" applyAlignment="1">
      <alignment horizontal="center"/>
    </xf>
    <xf numFmtId="0" fontId="20" fillId="2" borderId="3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horizontal="center" vertical="center"/>
    </xf>
    <xf numFmtId="0" fontId="20" fillId="2" borderId="60" xfId="0" applyFont="1" applyFill="1" applyBorder="1" applyAlignment="1">
      <alignment horizontal="left" vertic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165" fontId="0" fillId="0" borderId="0" xfId="18" applyNumberFormat="1" applyFont="1"/>
    <xf numFmtId="0" fontId="18" fillId="0" borderId="0" xfId="1" applyFont="1" applyBorder="1" applyAlignment="1">
      <alignment horizontal="center"/>
    </xf>
    <xf numFmtId="0" fontId="20" fillId="0" borderId="63" xfId="0" applyFont="1" applyFill="1" applyBorder="1" applyAlignment="1"/>
    <xf numFmtId="0" fontId="25" fillId="0" borderId="62" xfId="0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/>
    </xf>
    <xf numFmtId="0" fontId="29" fillId="0" borderId="0" xfId="0" applyFont="1"/>
    <xf numFmtId="0" fontId="48" fillId="0" borderId="63" xfId="0" applyFont="1" applyBorder="1" applyAlignment="1">
      <alignment horizontal="left"/>
    </xf>
    <xf numFmtId="0" fontId="20" fillId="0" borderId="64" xfId="0" applyFont="1" applyBorder="1" applyAlignment="1">
      <alignment horizontal="center"/>
    </xf>
    <xf numFmtId="0" fontId="49" fillId="0" borderId="64" xfId="0" applyFont="1" applyBorder="1" applyAlignment="1">
      <alignment horizontal="center"/>
    </xf>
    <xf numFmtId="0" fontId="49" fillId="0" borderId="64" xfId="0" applyFont="1" applyFill="1" applyBorder="1" applyAlignment="1">
      <alignment horizontal="center"/>
    </xf>
    <xf numFmtId="0" fontId="20" fillId="0" borderId="83" xfId="0" applyFont="1" applyFill="1" applyBorder="1" applyAlignment="1">
      <alignment horizontal="center" vertical="center"/>
    </xf>
    <xf numFmtId="0" fontId="17" fillId="0" borderId="83" xfId="0" applyFont="1" applyFill="1" applyBorder="1" applyAlignment="1">
      <alignment horizontal="center" vertical="center"/>
    </xf>
    <xf numFmtId="0" fontId="8" fillId="0" borderId="0" xfId="1" applyFont="1" applyAlignment="1"/>
    <xf numFmtId="0" fontId="8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17" fontId="57" fillId="0" borderId="0" xfId="1" applyNumberFormat="1" applyFont="1" applyBorder="1" applyAlignment="1">
      <alignment horizontal="center"/>
    </xf>
    <xf numFmtId="0" fontId="58" fillId="2" borderId="3" xfId="1" applyFont="1" applyFill="1" applyBorder="1" applyAlignment="1">
      <alignment horizontal="center" wrapText="1"/>
    </xf>
    <xf numFmtId="0" fontId="58" fillId="2" borderId="3" xfId="1" applyFont="1" applyFill="1" applyBorder="1" applyAlignment="1">
      <alignment horizontal="center"/>
    </xf>
    <xf numFmtId="0" fontId="58" fillId="2" borderId="3" xfId="1" applyFont="1" applyFill="1" applyBorder="1" applyAlignment="1">
      <alignment horizontal="center" textRotation="90"/>
    </xf>
    <xf numFmtId="0" fontId="29" fillId="0" borderId="0" xfId="1" applyFill="1"/>
    <xf numFmtId="0" fontId="61" fillId="0" borderId="0" xfId="1" applyFont="1" applyAlignment="1">
      <alignment horizontal="left"/>
    </xf>
    <xf numFmtId="0" fontId="61" fillId="0" borderId="0" xfId="1" applyFont="1"/>
    <xf numFmtId="0" fontId="62" fillId="6" borderId="0" xfId="1" applyFont="1" applyFill="1" applyAlignment="1"/>
    <xf numFmtId="0" fontId="63" fillId="6" borderId="0" xfId="1" applyFont="1" applyFill="1" applyAlignment="1"/>
    <xf numFmtId="0" fontId="64" fillId="6" borderId="0" xfId="1" applyFont="1" applyFill="1" applyBorder="1" applyAlignment="1"/>
    <xf numFmtId="0" fontId="42" fillId="0" borderId="83" xfId="1" applyFont="1" applyFill="1" applyBorder="1" applyAlignment="1">
      <alignment horizontal="center" vertical="center" wrapText="1"/>
    </xf>
    <xf numFmtId="0" fontId="42" fillId="0" borderId="83" xfId="1" applyNumberFormat="1" applyFont="1" applyFill="1" applyBorder="1" applyAlignment="1">
      <alignment horizontal="center" vertical="center" wrapText="1"/>
    </xf>
    <xf numFmtId="0" fontId="29" fillId="6" borderId="0" xfId="1" applyFill="1"/>
    <xf numFmtId="0" fontId="48" fillId="2" borderId="16" xfId="0" applyFont="1" applyFill="1" applyBorder="1" applyAlignment="1">
      <alignment horizontal="center" textRotation="90"/>
    </xf>
    <xf numFmtId="0" fontId="50" fillId="2" borderId="34" xfId="0" applyFont="1" applyFill="1" applyBorder="1" applyAlignment="1">
      <alignment horizontal="center"/>
    </xf>
    <xf numFmtId="0" fontId="50" fillId="2" borderId="34" xfId="0" applyFont="1" applyFill="1" applyBorder="1" applyAlignment="1">
      <alignment horizontal="right"/>
    </xf>
    <xf numFmtId="0" fontId="48" fillId="0" borderId="93" xfId="0" applyFont="1" applyBorder="1" applyAlignment="1">
      <alignment horizontal="left"/>
    </xf>
    <xf numFmtId="0" fontId="49" fillId="0" borderId="94" xfId="0" applyFont="1" applyBorder="1" applyAlignment="1">
      <alignment horizontal="center"/>
    </xf>
    <xf numFmtId="0" fontId="20" fillId="0" borderId="94" xfId="0" applyFont="1" applyBorder="1" applyAlignment="1">
      <alignment horizontal="center"/>
    </xf>
    <xf numFmtId="0" fontId="41" fillId="0" borderId="94" xfId="0" applyFont="1" applyFill="1" applyBorder="1" applyAlignment="1">
      <alignment horizontal="center" vertical="center"/>
    </xf>
    <xf numFmtId="0" fontId="48" fillId="0" borderId="95" xfId="0" applyFont="1" applyBorder="1" applyAlignment="1">
      <alignment horizontal="left"/>
    </xf>
    <xf numFmtId="0" fontId="49" fillId="0" borderId="96" xfId="0" applyFont="1" applyBorder="1" applyAlignment="1">
      <alignment horizontal="center"/>
    </xf>
    <xf numFmtId="0" fontId="20" fillId="0" borderId="96" xfId="0" applyFont="1" applyBorder="1" applyAlignment="1">
      <alignment horizontal="center"/>
    </xf>
    <xf numFmtId="0" fontId="41" fillId="0" borderId="96" xfId="0" applyFont="1" applyFill="1" applyBorder="1" applyAlignment="1">
      <alignment horizontal="center" vertical="center"/>
    </xf>
    <xf numFmtId="0" fontId="49" fillId="0" borderId="96" xfId="0" applyFont="1" applyFill="1" applyBorder="1" applyAlignment="1">
      <alignment horizontal="center"/>
    </xf>
    <xf numFmtId="0" fontId="48" fillId="0" borderId="97" xfId="0" applyFont="1" applyBorder="1" applyAlignment="1">
      <alignment horizontal="left"/>
    </xf>
    <xf numFmtId="0" fontId="49" fillId="0" borderId="98" xfId="0" applyFont="1" applyBorder="1" applyAlignment="1">
      <alignment horizontal="center"/>
    </xf>
    <xf numFmtId="0" fontId="20" fillId="0" borderId="98" xfId="0" applyFont="1" applyBorder="1" applyAlignment="1">
      <alignment horizontal="center"/>
    </xf>
    <xf numFmtId="0" fontId="41" fillId="0" borderId="98" xfId="0" applyFont="1" applyFill="1" applyBorder="1" applyAlignment="1">
      <alignment horizontal="center" vertical="center"/>
    </xf>
    <xf numFmtId="0" fontId="49" fillId="0" borderId="98" xfId="0" applyFont="1" applyFill="1" applyBorder="1" applyAlignment="1">
      <alignment horizontal="center"/>
    </xf>
    <xf numFmtId="0" fontId="41" fillId="0" borderId="77" xfId="0" applyFont="1" applyFill="1" applyBorder="1" applyAlignment="1">
      <alignment horizontal="right" vertical="center" wrapText="1"/>
    </xf>
    <xf numFmtId="0" fontId="41" fillId="2" borderId="3" xfId="0" applyFont="1" applyFill="1" applyBorder="1" applyAlignment="1">
      <alignment horizontal="center" vertical="center"/>
    </xf>
    <xf numFmtId="0" fontId="48" fillId="2" borderId="16" xfId="0" applyFont="1" applyFill="1" applyBorder="1"/>
    <xf numFmtId="0" fontId="48" fillId="0" borderId="60" xfId="0" applyFont="1" applyBorder="1" applyAlignment="1">
      <alignment horizontal="left"/>
    </xf>
    <xf numFmtId="0" fontId="49" fillId="0" borderId="61" xfId="0" applyFont="1" applyBorder="1" applyAlignment="1">
      <alignment horizontal="center"/>
    </xf>
    <xf numFmtId="0" fontId="29" fillId="0" borderId="61" xfId="0" applyNumberFormat="1" applyFont="1" applyBorder="1" applyAlignment="1">
      <alignment horizontal="center"/>
    </xf>
    <xf numFmtId="0" fontId="25" fillId="0" borderId="61" xfId="0" applyFont="1" applyFill="1" applyBorder="1" applyAlignment="1">
      <alignment horizontal="center" vertical="center"/>
    </xf>
    <xf numFmtId="0" fontId="29" fillId="0" borderId="64" xfId="0" applyNumberFormat="1" applyFont="1" applyBorder="1" applyAlignment="1">
      <alignment horizontal="center"/>
    </xf>
    <xf numFmtId="0" fontId="48" fillId="0" borderId="66" xfId="0" applyFont="1" applyBorder="1" applyAlignment="1">
      <alignment horizontal="left"/>
    </xf>
    <xf numFmtId="0" fontId="49" fillId="0" borderId="67" xfId="0" applyFont="1" applyBorder="1" applyAlignment="1">
      <alignment horizontal="center"/>
    </xf>
    <xf numFmtId="0" fontId="49" fillId="0" borderId="67" xfId="0" applyFont="1" applyFill="1" applyBorder="1" applyAlignment="1">
      <alignment horizontal="center"/>
    </xf>
    <xf numFmtId="0" fontId="41" fillId="0" borderId="67" xfId="0" applyFont="1" applyFill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/>
    </xf>
    <xf numFmtId="0" fontId="19" fillId="0" borderId="60" xfId="0" applyFont="1" applyBorder="1" applyAlignment="1">
      <alignment vertical="center"/>
    </xf>
    <xf numFmtId="0" fontId="19" fillId="0" borderId="61" xfId="0" applyFont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19" fillId="0" borderId="63" xfId="0" applyFont="1" applyBorder="1" applyAlignment="1">
      <alignment vertical="center"/>
    </xf>
    <xf numFmtId="0" fontId="19" fillId="0" borderId="64" xfId="0" applyFont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/>
    </xf>
    <xf numFmtId="0" fontId="19" fillId="0" borderId="63" xfId="0" applyFont="1" applyBorder="1" applyAlignment="1">
      <alignment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66" xfId="0" applyFont="1" applyBorder="1" applyAlignment="1">
      <alignment vertical="center"/>
    </xf>
    <xf numFmtId="0" fontId="19" fillId="0" borderId="67" xfId="0" applyFont="1" applyBorder="1" applyAlignment="1">
      <alignment horizontal="center" vertical="center"/>
    </xf>
    <xf numFmtId="0" fontId="23" fillId="0" borderId="21" xfId="0" applyFont="1" applyBorder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2" fillId="0" borderId="78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right" vertical="center"/>
    </xf>
    <xf numFmtId="0" fontId="21" fillId="0" borderId="101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20" fillId="0" borderId="61" xfId="0" applyFont="1" applyBorder="1" applyAlignment="1">
      <alignment horizontal="center"/>
    </xf>
    <xf numFmtId="0" fontId="17" fillId="0" borderId="61" xfId="0" applyFont="1" applyBorder="1" applyAlignment="1">
      <alignment horizontal="center"/>
    </xf>
    <xf numFmtId="0" fontId="17" fillId="0" borderId="64" xfId="0" applyFont="1" applyBorder="1" applyAlignment="1">
      <alignment horizontal="center"/>
    </xf>
    <xf numFmtId="0" fontId="20" fillId="0" borderId="67" xfId="0" applyFont="1" applyBorder="1" applyAlignment="1">
      <alignment horizontal="center"/>
    </xf>
    <xf numFmtId="0" fontId="17" fillId="0" borderId="67" xfId="0" applyFont="1" applyBorder="1" applyAlignment="1">
      <alignment horizontal="center"/>
    </xf>
    <xf numFmtId="0" fontId="25" fillId="0" borderId="68" xfId="0" applyFont="1" applyFill="1" applyBorder="1" applyAlignment="1">
      <alignment horizontal="center" vertical="center"/>
    </xf>
    <xf numFmtId="0" fontId="20" fillId="0" borderId="81" xfId="0" applyFont="1" applyFill="1" applyBorder="1" applyAlignment="1">
      <alignment horizontal="center" vertical="center"/>
    </xf>
    <xf numFmtId="0" fontId="17" fillId="0" borderId="81" xfId="0" applyFont="1" applyFill="1" applyBorder="1" applyAlignment="1">
      <alignment horizontal="center" vertical="center"/>
    </xf>
    <xf numFmtId="0" fontId="20" fillId="0" borderId="86" xfId="0" applyFont="1" applyFill="1" applyBorder="1" applyAlignment="1">
      <alignment horizontal="center" vertical="center"/>
    </xf>
    <xf numFmtId="0" fontId="17" fillId="0" borderId="86" xfId="0" applyFont="1" applyFill="1" applyBorder="1" applyAlignment="1">
      <alignment horizontal="center" vertical="center"/>
    </xf>
    <xf numFmtId="3" fontId="69" fillId="7" borderId="65" xfId="0" applyNumberFormat="1" applyFont="1" applyFill="1" applyBorder="1" applyAlignment="1">
      <alignment horizontal="center" vertical="center" wrapText="1"/>
    </xf>
    <xf numFmtId="3" fontId="69" fillId="0" borderId="65" xfId="0" applyNumberFormat="1" applyFont="1" applyFill="1" applyBorder="1" applyAlignment="1">
      <alignment horizontal="center"/>
    </xf>
    <xf numFmtId="3" fontId="69" fillId="7" borderId="65" xfId="0" applyNumberFormat="1" applyFont="1" applyFill="1" applyBorder="1" applyAlignment="1">
      <alignment horizontal="center"/>
    </xf>
    <xf numFmtId="3" fontId="69" fillId="0" borderId="65" xfId="0" applyNumberFormat="1" applyFont="1" applyFill="1" applyBorder="1" applyAlignment="1">
      <alignment horizontal="center" vertical="center" wrapText="1"/>
    </xf>
    <xf numFmtId="3" fontId="69" fillId="0" borderId="68" xfId="0" applyNumberFormat="1" applyFont="1" applyFill="1" applyBorder="1" applyAlignment="1">
      <alignment horizontal="center" vertical="center" wrapText="1"/>
    </xf>
    <xf numFmtId="3" fontId="70" fillId="7" borderId="64" xfId="0" applyNumberFormat="1" applyFont="1" applyFill="1" applyBorder="1" applyAlignment="1">
      <alignment horizontal="center" vertical="center" wrapText="1"/>
    </xf>
    <xf numFmtId="3" fontId="70" fillId="0" borderId="64" xfId="0" applyNumberFormat="1" applyFont="1" applyFill="1" applyBorder="1" applyAlignment="1">
      <alignment horizontal="center"/>
    </xf>
    <xf numFmtId="3" fontId="70" fillId="7" borderId="64" xfId="0" applyNumberFormat="1" applyFont="1" applyFill="1" applyBorder="1" applyAlignment="1">
      <alignment horizontal="center"/>
    </xf>
    <xf numFmtId="3" fontId="70" fillId="0" borderId="64" xfId="0" applyNumberFormat="1" applyFont="1" applyFill="1" applyBorder="1" applyAlignment="1">
      <alignment horizontal="center" vertical="center" wrapText="1"/>
    </xf>
    <xf numFmtId="3" fontId="70" fillId="0" borderId="67" xfId="0" applyNumberFormat="1" applyFont="1" applyFill="1" applyBorder="1" applyAlignment="1">
      <alignment horizontal="center" vertical="center" wrapText="1"/>
    </xf>
    <xf numFmtId="3" fontId="71" fillId="8" borderId="41" xfId="0" applyNumberFormat="1" applyFont="1" applyFill="1" applyBorder="1" applyAlignment="1">
      <alignment horizontal="center"/>
    </xf>
    <xf numFmtId="3" fontId="41" fillId="2" borderId="3" xfId="0" applyNumberFormat="1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horizontal="center"/>
    </xf>
    <xf numFmtId="0" fontId="41" fillId="0" borderId="64" xfId="0" applyFont="1" applyFill="1" applyBorder="1" applyAlignment="1">
      <alignment horizontal="center"/>
    </xf>
    <xf numFmtId="3" fontId="42" fillId="0" borderId="83" xfId="1" applyNumberFormat="1" applyFont="1" applyFill="1" applyBorder="1" applyAlignment="1">
      <alignment horizontal="center" vertical="center" wrapText="1"/>
    </xf>
    <xf numFmtId="2" fontId="21" fillId="2" borderId="24" xfId="1" applyNumberFormat="1" applyFont="1" applyFill="1" applyBorder="1" applyAlignment="1">
      <alignment horizontal="center" vertical="center" wrapText="1"/>
    </xf>
    <xf numFmtId="0" fontId="21" fillId="2" borderId="24" xfId="1" applyFont="1" applyFill="1" applyBorder="1" applyAlignment="1">
      <alignment horizontal="center" vertical="center"/>
    </xf>
    <xf numFmtId="0" fontId="21" fillId="2" borderId="24" xfId="1" applyFont="1" applyFill="1" applyBorder="1" applyAlignment="1">
      <alignment horizontal="center" vertical="center" wrapText="1"/>
    </xf>
    <xf numFmtId="2" fontId="72" fillId="9" borderId="24" xfId="1" applyNumberFormat="1" applyFont="1" applyFill="1" applyBorder="1" applyAlignment="1">
      <alignment horizontal="center" vertical="center" wrapText="1"/>
    </xf>
    <xf numFmtId="3" fontId="21" fillId="2" borderId="24" xfId="1" applyNumberFormat="1" applyFont="1" applyFill="1" applyBorder="1" applyAlignment="1">
      <alignment horizontal="center" vertical="center" wrapText="1"/>
    </xf>
    <xf numFmtId="0" fontId="42" fillId="0" borderId="83" xfId="22" applyFont="1" applyFill="1" applyBorder="1" applyAlignment="1">
      <alignment horizontal="center" vertical="center"/>
    </xf>
    <xf numFmtId="0" fontId="73" fillId="0" borderId="83" xfId="1" applyFont="1" applyFill="1" applyBorder="1" applyAlignment="1">
      <alignment horizontal="center" vertical="center"/>
    </xf>
    <xf numFmtId="0" fontId="67" fillId="0" borderId="0" xfId="1" applyFont="1" applyAlignment="1">
      <alignment vertical="center"/>
    </xf>
    <xf numFmtId="0" fontId="20" fillId="0" borderId="104" xfId="0" applyFont="1" applyFill="1" applyBorder="1" applyAlignment="1">
      <alignment horizontal="center" vertical="center"/>
    </xf>
    <xf numFmtId="0" fontId="17" fillId="0" borderId="104" xfId="0" applyFont="1" applyFill="1" applyBorder="1" applyAlignment="1">
      <alignment horizontal="center" vertical="center"/>
    </xf>
    <xf numFmtId="0" fontId="20" fillId="0" borderId="102" xfId="0" applyFont="1" applyFill="1" applyBorder="1" applyAlignment="1">
      <alignment horizontal="center" vertical="center"/>
    </xf>
    <xf numFmtId="0" fontId="20" fillId="0" borderId="75" xfId="0" applyFont="1" applyFill="1" applyBorder="1" applyAlignment="1"/>
    <xf numFmtId="0" fontId="20" fillId="0" borderId="76" xfId="0" applyFont="1" applyFill="1" applyBorder="1" applyAlignment="1">
      <alignment horizontal="center"/>
    </xf>
    <xf numFmtId="0" fontId="20" fillId="0" borderId="76" xfId="0" applyFont="1" applyFill="1" applyBorder="1" applyAlignment="1">
      <alignment horizontal="center" vertical="center"/>
    </xf>
    <xf numFmtId="0" fontId="20" fillId="0" borderId="77" xfId="0" applyFont="1" applyFill="1" applyBorder="1" applyAlignment="1"/>
    <xf numFmtId="0" fontId="20" fillId="0" borderId="79" xfId="0" applyFont="1" applyFill="1" applyBorder="1" applyAlignment="1">
      <alignment horizontal="center"/>
    </xf>
    <xf numFmtId="0" fontId="20" fillId="2" borderId="3" xfId="0" applyFont="1" applyFill="1" applyBorder="1" applyAlignment="1"/>
    <xf numFmtId="0" fontId="20" fillId="2" borderId="3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 textRotation="90"/>
    </xf>
    <xf numFmtId="0" fontId="48" fillId="0" borderId="75" xfId="0" applyFont="1" applyBorder="1" applyAlignment="1">
      <alignment horizontal="left"/>
    </xf>
    <xf numFmtId="0" fontId="25" fillId="0" borderId="76" xfId="0" applyFont="1" applyFill="1" applyBorder="1" applyAlignment="1">
      <alignment horizontal="center"/>
    </xf>
    <xf numFmtId="0" fontId="20" fillId="0" borderId="76" xfId="0" applyFont="1" applyBorder="1" applyAlignment="1">
      <alignment horizontal="center"/>
    </xf>
    <xf numFmtId="0" fontId="41" fillId="0" borderId="76" xfId="0" applyFont="1" applyFill="1" applyBorder="1" applyAlignment="1">
      <alignment horizontal="center"/>
    </xf>
    <xf numFmtId="0" fontId="49" fillId="0" borderId="76" xfId="0" applyFont="1" applyBorder="1" applyAlignment="1">
      <alignment horizontal="center"/>
    </xf>
    <xf numFmtId="0" fontId="48" fillId="0" borderId="77" xfId="0" applyFont="1" applyBorder="1" applyAlignment="1">
      <alignment horizontal="left"/>
    </xf>
    <xf numFmtId="0" fontId="25" fillId="0" borderId="79" xfId="0" applyFont="1" applyFill="1" applyBorder="1" applyAlignment="1">
      <alignment horizontal="center"/>
    </xf>
    <xf numFmtId="0" fontId="20" fillId="0" borderId="79" xfId="0" applyFont="1" applyBorder="1" applyAlignment="1">
      <alignment horizontal="center"/>
    </xf>
    <xf numFmtId="0" fontId="41" fillId="0" borderId="79" xfId="0" applyFont="1" applyFill="1" applyBorder="1" applyAlignment="1">
      <alignment horizontal="center"/>
    </xf>
    <xf numFmtId="0" fontId="49" fillId="0" borderId="79" xfId="0" applyFont="1" applyFill="1" applyBorder="1" applyAlignment="1">
      <alignment horizontal="center"/>
    </xf>
    <xf numFmtId="0" fontId="49" fillId="0" borderId="79" xfId="0" applyFont="1" applyBorder="1" applyAlignment="1">
      <alignment horizontal="center"/>
    </xf>
    <xf numFmtId="0" fontId="20" fillId="2" borderId="108" xfId="0" applyFont="1" applyFill="1" applyBorder="1" applyAlignment="1">
      <alignment horizontal="center" textRotation="90"/>
    </xf>
    <xf numFmtId="0" fontId="20" fillId="0" borderId="109" xfId="0" applyFont="1" applyFill="1" applyBorder="1" applyAlignment="1">
      <alignment horizontal="center" vertical="center"/>
    </xf>
    <xf numFmtId="0" fontId="20" fillId="0" borderId="110" xfId="0" applyFont="1" applyFill="1" applyBorder="1" applyAlignment="1">
      <alignment horizontal="center" vertical="center"/>
    </xf>
    <xf numFmtId="0" fontId="20" fillId="0" borderId="111" xfId="0" applyFont="1" applyFill="1" applyBorder="1" applyAlignment="1">
      <alignment horizontal="center" vertical="center"/>
    </xf>
    <xf numFmtId="0" fontId="20" fillId="2" borderId="108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20" fillId="0" borderId="112" xfId="0" applyFont="1" applyFill="1" applyBorder="1" applyAlignment="1">
      <alignment horizontal="center" vertical="center"/>
    </xf>
    <xf numFmtId="0" fontId="20" fillId="0" borderId="11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textRotation="90"/>
    </xf>
    <xf numFmtId="0" fontId="20" fillId="0" borderId="100" xfId="0" applyFont="1" applyFill="1" applyBorder="1" applyAlignment="1">
      <alignment horizontal="center"/>
    </xf>
    <xf numFmtId="0" fontId="20" fillId="0" borderId="92" xfId="0" applyFont="1" applyFill="1" applyBorder="1" applyAlignment="1">
      <alignment horizontal="center"/>
    </xf>
    <xf numFmtId="0" fontId="20" fillId="0" borderId="99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 vertical="center"/>
    </xf>
    <xf numFmtId="0" fontId="48" fillId="0" borderId="3" xfId="0" applyFont="1" applyBorder="1" applyAlignment="1">
      <alignment horizontal="center"/>
    </xf>
    <xf numFmtId="0" fontId="48" fillId="2" borderId="13" xfId="0" applyFont="1" applyFill="1" applyBorder="1" applyAlignment="1">
      <alignment horizontal="center" textRotation="90"/>
    </xf>
    <xf numFmtId="0" fontId="25" fillId="0" borderId="100" xfId="0" applyFont="1" applyFill="1" applyBorder="1" applyAlignment="1">
      <alignment horizontal="center"/>
    </xf>
    <xf numFmtId="0" fontId="25" fillId="0" borderId="92" xfId="0" applyFont="1" applyFill="1" applyBorder="1" applyAlignment="1">
      <alignment horizontal="center"/>
    </xf>
    <xf numFmtId="0" fontId="25" fillId="0" borderId="99" xfId="0" applyFont="1" applyFill="1" applyBorder="1" applyAlignment="1">
      <alignment horizontal="center"/>
    </xf>
    <xf numFmtId="0" fontId="48" fillId="2" borderId="114" xfId="0" applyFont="1" applyFill="1" applyBorder="1" applyAlignment="1">
      <alignment horizontal="center" textRotation="90"/>
    </xf>
    <xf numFmtId="0" fontId="25" fillId="0" borderId="115" xfId="0" applyFont="1" applyFill="1" applyBorder="1" applyAlignment="1">
      <alignment horizontal="center" vertical="center"/>
    </xf>
    <xf numFmtId="0" fontId="25" fillId="0" borderId="116" xfId="0" applyFont="1" applyFill="1" applyBorder="1" applyAlignment="1">
      <alignment horizontal="center" vertical="center"/>
    </xf>
    <xf numFmtId="0" fontId="25" fillId="0" borderId="117" xfId="0" applyFont="1" applyFill="1" applyBorder="1" applyAlignment="1">
      <alignment horizontal="center" vertical="center"/>
    </xf>
    <xf numFmtId="0" fontId="50" fillId="2" borderId="26" xfId="0" applyFont="1" applyFill="1" applyBorder="1" applyAlignment="1">
      <alignment horizontal="center"/>
    </xf>
    <xf numFmtId="0" fontId="48" fillId="0" borderId="70" xfId="0" applyFont="1" applyBorder="1" applyAlignment="1">
      <alignment horizontal="center"/>
    </xf>
    <xf numFmtId="0" fontId="50" fillId="2" borderId="70" xfId="0" applyFont="1" applyFill="1" applyBorder="1" applyAlignment="1">
      <alignment horizontal="center"/>
    </xf>
    <xf numFmtId="0" fontId="48" fillId="2" borderId="71" xfId="0" applyFont="1" applyFill="1" applyBorder="1" applyAlignment="1">
      <alignment horizontal="center" textRotation="90"/>
    </xf>
    <xf numFmtId="0" fontId="25" fillId="0" borderId="107" xfId="0" applyFont="1" applyFill="1" applyBorder="1" applyAlignment="1">
      <alignment horizontal="center" vertical="center"/>
    </xf>
    <xf numFmtId="0" fontId="25" fillId="0" borderId="92" xfId="0" applyFont="1" applyFill="1" applyBorder="1" applyAlignment="1">
      <alignment horizontal="center" vertical="center"/>
    </xf>
    <xf numFmtId="0" fontId="25" fillId="0" borderId="106" xfId="0" applyFont="1" applyFill="1" applyBorder="1" applyAlignment="1">
      <alignment horizontal="center" vertical="center"/>
    </xf>
    <xf numFmtId="2" fontId="21" fillId="3" borderId="3" xfId="0" applyNumberFormat="1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/>
    </xf>
    <xf numFmtId="2" fontId="21" fillId="8" borderId="0" xfId="0" applyNumberFormat="1" applyFont="1" applyFill="1" applyBorder="1" applyAlignment="1">
      <alignment horizontal="center" vertical="center" wrapText="1"/>
    </xf>
    <xf numFmtId="0" fontId="29" fillId="0" borderId="0" xfId="1" applyAlignment="1"/>
    <xf numFmtId="0" fontId="55" fillId="0" borderId="0" xfId="1" applyFont="1" applyAlignment="1"/>
    <xf numFmtId="0" fontId="50" fillId="0" borderId="60" xfId="1" applyFont="1" applyFill="1" applyBorder="1" applyAlignment="1">
      <alignment horizontal="left" vertical="center"/>
    </xf>
    <xf numFmtId="3" fontId="50" fillId="0" borderId="61" xfId="1" applyNumberFormat="1" applyFont="1" applyFill="1" applyBorder="1" applyAlignment="1">
      <alignment horizontal="center" vertical="center"/>
    </xf>
    <xf numFmtId="2" fontId="50" fillId="0" borderId="61" xfId="1" applyNumberFormat="1" applyFont="1" applyFill="1" applyBorder="1" applyAlignment="1">
      <alignment horizontal="center" vertical="center"/>
    </xf>
    <xf numFmtId="0" fontId="10" fillId="0" borderId="61" xfId="1" applyFont="1" applyFill="1" applyBorder="1" applyAlignment="1">
      <alignment horizontal="center" vertical="center"/>
    </xf>
    <xf numFmtId="3" fontId="10" fillId="0" borderId="61" xfId="1" applyNumberFormat="1" applyFont="1" applyFill="1" applyBorder="1" applyAlignment="1">
      <alignment horizontal="center" vertical="center"/>
    </xf>
    <xf numFmtId="2" fontId="10" fillId="0" borderId="62" xfId="1" applyNumberFormat="1" applyFont="1" applyFill="1" applyBorder="1" applyAlignment="1">
      <alignment horizontal="center" vertical="center"/>
    </xf>
    <xf numFmtId="0" fontId="29" fillId="0" borderId="0" xfId="1" applyFill="1" applyAlignment="1"/>
    <xf numFmtId="0" fontId="50" fillId="0" borderId="66" xfId="1" applyFont="1" applyFill="1" applyBorder="1" applyAlignment="1">
      <alignment horizontal="left" vertical="center"/>
    </xf>
    <xf numFmtId="3" fontId="50" fillId="0" borderId="67" xfId="1" applyNumberFormat="1" applyFont="1" applyFill="1" applyBorder="1" applyAlignment="1">
      <alignment horizontal="center" vertical="center"/>
    </xf>
    <xf numFmtId="3" fontId="59" fillId="0" borderId="67" xfId="1" applyNumberFormat="1" applyFont="1" applyFill="1" applyBorder="1" applyAlignment="1">
      <alignment horizontal="center" vertical="center"/>
    </xf>
    <xf numFmtId="2" fontId="50" fillId="0" borderId="67" xfId="1" applyNumberFormat="1" applyFont="1" applyFill="1" applyBorder="1" applyAlignment="1">
      <alignment horizontal="center" vertical="center"/>
    </xf>
    <xf numFmtId="0" fontId="10" fillId="0" borderId="67" xfId="1" applyFont="1" applyFill="1" applyBorder="1" applyAlignment="1">
      <alignment horizontal="center" vertical="center"/>
    </xf>
    <xf numFmtId="3" fontId="10" fillId="0" borderId="67" xfId="1" applyNumberFormat="1" applyFont="1" applyFill="1" applyBorder="1" applyAlignment="1">
      <alignment horizontal="center" vertical="center"/>
    </xf>
    <xf numFmtId="2" fontId="10" fillId="0" borderId="68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center" vertical="center"/>
    </xf>
    <xf numFmtId="2" fontId="68" fillId="0" borderId="0" xfId="1" applyNumberFormat="1" applyFont="1" applyFill="1" applyBorder="1" applyAlignment="1">
      <alignment horizontal="center" vertical="center"/>
    </xf>
    <xf numFmtId="2" fontId="32" fillId="0" borderId="0" xfId="1" applyNumberFormat="1" applyFont="1" applyFill="1" applyBorder="1" applyAlignment="1">
      <alignment horizontal="center" vertical="center"/>
    </xf>
    <xf numFmtId="0" fontId="60" fillId="0" borderId="0" xfId="1" applyFont="1" applyFill="1" applyAlignment="1"/>
    <xf numFmtId="0" fontId="61" fillId="0" borderId="0" xfId="1" applyFont="1" applyAlignment="1"/>
    <xf numFmtId="0" fontId="61" fillId="0" borderId="0" xfId="1" applyFont="1" applyFill="1" applyAlignment="1"/>
    <xf numFmtId="0" fontId="10" fillId="0" borderId="0" xfId="1" applyFont="1" applyFill="1" applyBorder="1" applyAlignment="1">
      <alignment horizontal="center" vertical="center"/>
    </xf>
    <xf numFmtId="2" fontId="10" fillId="0" borderId="0" xfId="1" applyNumberFormat="1" applyFont="1" applyFill="1" applyBorder="1" applyAlignment="1">
      <alignment horizontal="center" vertical="center"/>
    </xf>
    <xf numFmtId="0" fontId="42" fillId="8" borderId="83" xfId="22" applyFont="1" applyFill="1" applyBorder="1" applyAlignment="1">
      <alignment horizontal="center" vertical="center"/>
    </xf>
    <xf numFmtId="0" fontId="42" fillId="8" borderId="83" xfId="1" applyNumberFormat="1" applyFont="1" applyFill="1" applyBorder="1" applyAlignment="1">
      <alignment horizontal="center" vertical="center" wrapText="1"/>
    </xf>
    <xf numFmtId="0" fontId="58" fillId="2" borderId="56" xfId="1" applyFont="1" applyFill="1" applyBorder="1" applyAlignment="1">
      <alignment horizontal="center" wrapText="1"/>
    </xf>
    <xf numFmtId="1" fontId="68" fillId="0" borderId="0" xfId="1" applyNumberFormat="1" applyFont="1" applyFill="1" applyBorder="1" applyAlignment="1">
      <alignment horizontal="center" vertical="center"/>
    </xf>
    <xf numFmtId="1" fontId="32" fillId="0" borderId="0" xfId="1" applyNumberFormat="1" applyFont="1" applyFill="1" applyBorder="1" applyAlignment="1">
      <alignment horizontal="center" vertical="center"/>
    </xf>
    <xf numFmtId="0" fontId="29" fillId="6" borderId="0" xfId="1" applyFill="1" applyAlignment="1">
      <alignment horizontal="center"/>
    </xf>
    <xf numFmtId="0" fontId="61" fillId="0" borderId="0" xfId="1" applyFont="1" applyBorder="1" applyAlignment="1"/>
    <xf numFmtId="0" fontId="29" fillId="0" borderId="0" xfId="1" applyBorder="1" applyAlignment="1"/>
    <xf numFmtId="3" fontId="50" fillId="0" borderId="0" xfId="1" applyNumberFormat="1" applyFont="1" applyFill="1" applyBorder="1" applyAlignment="1">
      <alignment horizontal="center" vertical="center"/>
    </xf>
    <xf numFmtId="0" fontId="61" fillId="0" borderId="0" xfId="1" applyFont="1" applyBorder="1"/>
    <xf numFmtId="0" fontId="29" fillId="0" borderId="0" xfId="1" applyBorder="1"/>
    <xf numFmtId="0" fontId="20" fillId="0" borderId="80" xfId="0" applyFont="1" applyFill="1" applyBorder="1" applyAlignment="1">
      <alignment horizontal="center" vertical="center"/>
    </xf>
    <xf numFmtId="0" fontId="20" fillId="0" borderId="121" xfId="0" applyFont="1" applyFill="1" applyBorder="1" applyAlignment="1">
      <alignment horizontal="center" vertical="center"/>
    </xf>
    <xf numFmtId="0" fontId="20" fillId="0" borderId="82" xfId="0" applyFont="1" applyFill="1" applyBorder="1" applyAlignment="1">
      <alignment horizontal="center" vertical="center"/>
    </xf>
    <xf numFmtId="0" fontId="20" fillId="0" borderId="84" xfId="0" applyFont="1" applyFill="1" applyBorder="1" applyAlignment="1">
      <alignment horizontal="center" vertical="center"/>
    </xf>
    <xf numFmtId="0" fontId="20" fillId="0" borderId="83" xfId="0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0" fontId="20" fillId="0" borderId="104" xfId="0" applyFont="1" applyBorder="1" applyAlignment="1">
      <alignment horizontal="center" vertical="center"/>
    </xf>
    <xf numFmtId="0" fontId="20" fillId="0" borderId="0" xfId="0" applyNumberFormat="1" applyFont="1"/>
    <xf numFmtId="0" fontId="18" fillId="0" borderId="0" xfId="1" applyFont="1" applyBorder="1" applyAlignment="1">
      <alignment horizontal="center"/>
    </xf>
    <xf numFmtId="0" fontId="18" fillId="0" borderId="0" xfId="1" applyFont="1" applyBorder="1" applyAlignment="1">
      <alignment horizontal="center"/>
    </xf>
    <xf numFmtId="0" fontId="20" fillId="0" borderId="125" xfId="0" applyFont="1" applyFill="1" applyBorder="1" applyAlignment="1">
      <alignment horizontal="left"/>
    </xf>
    <xf numFmtId="0" fontId="75" fillId="0" borderId="0" xfId="0" applyFont="1" applyFill="1"/>
    <xf numFmtId="0" fontId="50" fillId="2" borderId="3" xfId="0" applyFont="1" applyFill="1" applyBorder="1" applyAlignment="1">
      <alignment horizontal="center" vertical="center"/>
    </xf>
    <xf numFmtId="0" fontId="50" fillId="2" borderId="13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2" fillId="6" borderId="0" xfId="1" applyFont="1" applyFill="1"/>
    <xf numFmtId="0" fontId="12" fillId="0" borderId="0" xfId="1" applyFont="1"/>
    <xf numFmtId="0" fontId="72" fillId="2" borderId="24" xfId="1" applyFont="1" applyFill="1" applyBorder="1" applyAlignment="1"/>
    <xf numFmtId="0" fontId="72" fillId="2" borderId="24" xfId="1" applyFont="1" applyFill="1" applyBorder="1" applyAlignment="1">
      <alignment horizontal="center" textRotation="90"/>
    </xf>
    <xf numFmtId="0" fontId="72" fillId="2" borderId="24" xfId="1" applyFont="1" applyFill="1" applyBorder="1" applyAlignment="1">
      <alignment horizontal="center"/>
    </xf>
    <xf numFmtId="0" fontId="72" fillId="2" borderId="24" xfId="1" applyFont="1" applyFill="1" applyBorder="1" applyAlignment="1">
      <alignment wrapText="1"/>
    </xf>
    <xf numFmtId="0" fontId="72" fillId="2" borderId="24" xfId="1" applyFont="1" applyFill="1" applyBorder="1" applyAlignment="1">
      <alignment vertical="center" wrapText="1"/>
    </xf>
    <xf numFmtId="0" fontId="72" fillId="2" borderId="24" xfId="1" applyFont="1" applyFill="1" applyBorder="1" applyAlignment="1">
      <alignment horizontal="center" textRotation="90" wrapText="1"/>
    </xf>
    <xf numFmtId="0" fontId="76" fillId="2" borderId="16" xfId="1" applyFont="1" applyFill="1" applyBorder="1" applyAlignment="1" applyProtection="1">
      <alignment horizontal="center" textRotation="90"/>
      <protection locked="0"/>
    </xf>
    <xf numFmtId="0" fontId="76" fillId="2" borderId="71" xfId="1" applyFont="1" applyFill="1" applyBorder="1" applyAlignment="1" applyProtection="1">
      <alignment horizontal="center" textRotation="90"/>
      <protection locked="0"/>
    </xf>
    <xf numFmtId="0" fontId="76" fillId="2" borderId="16" xfId="1" applyFont="1" applyFill="1" applyBorder="1" applyAlignment="1" applyProtection="1">
      <alignment horizontal="center"/>
      <protection locked="0"/>
    </xf>
    <xf numFmtId="0" fontId="77" fillId="0" borderId="61" xfId="1" applyFont="1" applyFill="1" applyBorder="1" applyAlignment="1" applyProtection="1">
      <alignment horizontal="center" vertical="center"/>
      <protection locked="0"/>
    </xf>
    <xf numFmtId="0" fontId="77" fillId="0" borderId="61" xfId="1" applyNumberFormat="1" applyFont="1" applyFill="1" applyBorder="1" applyAlignment="1" applyProtection="1">
      <alignment horizontal="center" vertical="center"/>
      <protection locked="0"/>
    </xf>
    <xf numFmtId="1" fontId="77" fillId="0" borderId="61" xfId="1" applyNumberFormat="1" applyFont="1" applyFill="1" applyBorder="1" applyAlignment="1" applyProtection="1">
      <alignment horizontal="center" vertical="center"/>
      <protection locked="0"/>
    </xf>
    <xf numFmtId="1" fontId="77" fillId="0" borderId="64" xfId="1" applyNumberFormat="1" applyFont="1" applyFill="1" applyBorder="1" applyAlignment="1" applyProtection="1">
      <alignment horizontal="center" vertical="center"/>
      <protection locked="0"/>
    </xf>
    <xf numFmtId="1" fontId="77" fillId="0" borderId="62" xfId="1" applyNumberFormat="1" applyFont="1" applyFill="1" applyBorder="1" applyAlignment="1" applyProtection="1">
      <alignment horizontal="center" vertical="center"/>
      <protection locked="0"/>
    </xf>
    <xf numFmtId="0" fontId="77" fillId="0" borderId="64" xfId="1" applyFont="1" applyFill="1" applyBorder="1" applyAlignment="1" applyProtection="1">
      <alignment horizontal="center" vertical="center"/>
      <protection locked="0"/>
    </xf>
    <xf numFmtId="0" fontId="77" fillId="0" borderId="64" xfId="1" applyNumberFormat="1" applyFont="1" applyFill="1" applyBorder="1" applyAlignment="1" applyProtection="1">
      <alignment horizontal="center" vertical="center"/>
      <protection locked="0"/>
    </xf>
    <xf numFmtId="1" fontId="77" fillId="0" borderId="65" xfId="1" applyNumberFormat="1" applyFont="1" applyFill="1" applyBorder="1" applyAlignment="1" applyProtection="1">
      <alignment horizontal="center" vertical="center"/>
      <protection locked="0"/>
    </xf>
    <xf numFmtId="0" fontId="77" fillId="0" borderId="79" xfId="1" applyFont="1" applyFill="1" applyBorder="1" applyAlignment="1" applyProtection="1">
      <alignment horizontal="center" vertical="center"/>
      <protection locked="0"/>
    </xf>
    <xf numFmtId="0" fontId="77" fillId="0" borderId="79" xfId="1" applyNumberFormat="1" applyFont="1" applyFill="1" applyBorder="1" applyAlignment="1" applyProtection="1">
      <alignment horizontal="center" vertical="center"/>
      <protection locked="0"/>
    </xf>
    <xf numFmtId="1" fontId="77" fillId="0" borderId="79" xfId="1" applyNumberFormat="1" applyFont="1" applyFill="1" applyBorder="1" applyAlignment="1" applyProtection="1">
      <alignment horizontal="center" vertical="center"/>
      <protection locked="0"/>
    </xf>
    <xf numFmtId="1" fontId="77" fillId="0" borderId="118" xfId="1" applyNumberFormat="1" applyFont="1" applyFill="1" applyBorder="1" applyAlignment="1" applyProtection="1">
      <alignment horizontal="center" vertical="center"/>
      <protection locked="0"/>
    </xf>
    <xf numFmtId="0" fontId="77" fillId="0" borderId="76" xfId="1" applyFont="1" applyFill="1" applyBorder="1" applyAlignment="1" applyProtection="1">
      <alignment horizontal="center" vertical="center"/>
      <protection locked="0"/>
    </xf>
    <xf numFmtId="0" fontId="77" fillId="0" borderId="76" xfId="1" applyNumberFormat="1" applyFont="1" applyFill="1" applyBorder="1" applyAlignment="1" applyProtection="1">
      <alignment horizontal="center" vertical="center"/>
      <protection locked="0"/>
    </xf>
    <xf numFmtId="1" fontId="77" fillId="0" borderId="76" xfId="1" applyNumberFormat="1" applyFont="1" applyFill="1" applyBorder="1" applyAlignment="1" applyProtection="1">
      <alignment horizontal="center" vertical="center"/>
      <protection locked="0"/>
    </xf>
    <xf numFmtId="1" fontId="77" fillId="0" borderId="119" xfId="1" applyNumberFormat="1" applyFont="1" applyFill="1" applyBorder="1" applyAlignment="1" applyProtection="1">
      <alignment horizontal="center" vertical="center"/>
      <protection locked="0"/>
    </xf>
    <xf numFmtId="1" fontId="77" fillId="0" borderId="67" xfId="1" applyNumberFormat="1" applyFont="1" applyFill="1" applyBorder="1" applyAlignment="1" applyProtection="1">
      <alignment horizontal="center" vertical="center"/>
      <protection locked="0"/>
    </xf>
    <xf numFmtId="1" fontId="77" fillId="0" borderId="68" xfId="1" applyNumberFormat="1" applyFont="1" applyFill="1" applyBorder="1" applyAlignment="1" applyProtection="1">
      <alignment horizontal="center" vertical="center"/>
      <protection locked="0"/>
    </xf>
    <xf numFmtId="0" fontId="76" fillId="2" borderId="33" xfId="1" applyFont="1" applyFill="1" applyBorder="1" applyAlignment="1" applyProtection="1">
      <alignment horizontal="center" textRotation="90"/>
      <protection locked="0"/>
    </xf>
    <xf numFmtId="0" fontId="77" fillId="0" borderId="128" xfId="1" applyFont="1" applyFill="1" applyBorder="1" applyAlignment="1" applyProtection="1">
      <alignment horizontal="center" vertical="center"/>
      <protection locked="0"/>
    </xf>
    <xf numFmtId="0" fontId="77" fillId="0" borderId="129" xfId="1" applyFont="1" applyFill="1" applyBorder="1" applyAlignment="1" applyProtection="1">
      <alignment horizontal="center" vertical="center"/>
      <protection locked="0"/>
    </xf>
    <xf numFmtId="0" fontId="77" fillId="0" borderId="129" xfId="1" applyNumberFormat="1" applyFont="1" applyFill="1" applyBorder="1" applyAlignment="1" applyProtection="1">
      <alignment horizontal="center" vertical="center"/>
      <protection locked="0"/>
    </xf>
    <xf numFmtId="1" fontId="77" fillId="0" borderId="129" xfId="1" applyNumberFormat="1" applyFont="1" applyFill="1" applyBorder="1" applyAlignment="1" applyProtection="1">
      <alignment horizontal="center" vertical="center"/>
      <protection locked="0"/>
    </xf>
    <xf numFmtId="0" fontId="76" fillId="0" borderId="122" xfId="1" applyFont="1" applyFill="1" applyBorder="1" applyAlignment="1" applyProtection="1">
      <alignment vertical="center"/>
      <protection locked="0"/>
    </xf>
    <xf numFmtId="0" fontId="76" fillId="0" borderId="123" xfId="1" applyFont="1" applyFill="1" applyBorder="1" applyAlignment="1" applyProtection="1">
      <alignment vertical="center"/>
      <protection locked="0"/>
    </xf>
    <xf numFmtId="0" fontId="76" fillId="0" borderId="123" xfId="1" applyFont="1" applyBorder="1" applyAlignment="1">
      <alignment vertical="center"/>
    </xf>
    <xf numFmtId="0" fontId="77" fillId="0" borderId="64" xfId="1" applyFont="1" applyBorder="1" applyAlignment="1">
      <alignment horizontal="center" vertical="center"/>
    </xf>
    <xf numFmtId="0" fontId="77" fillId="0" borderId="64" xfId="1" applyNumberFormat="1" applyFont="1" applyBorder="1" applyAlignment="1">
      <alignment horizontal="center" vertical="center"/>
    </xf>
    <xf numFmtId="0" fontId="76" fillId="0" borderId="124" xfId="1" applyFont="1" applyBorder="1" applyAlignment="1">
      <alignment vertical="center"/>
    </xf>
    <xf numFmtId="0" fontId="77" fillId="0" borderId="67" xfId="1" applyFont="1" applyBorder="1" applyAlignment="1">
      <alignment horizontal="center" vertical="center"/>
    </xf>
    <xf numFmtId="0" fontId="77" fillId="0" borderId="67" xfId="1" applyNumberFormat="1" applyFont="1" applyBorder="1" applyAlignment="1">
      <alignment horizontal="center" vertical="center"/>
    </xf>
    <xf numFmtId="0" fontId="76" fillId="9" borderId="16" xfId="1" applyFont="1" applyFill="1" applyBorder="1" applyAlignment="1" applyProtection="1">
      <alignment horizontal="left"/>
      <protection locked="0"/>
    </xf>
    <xf numFmtId="0" fontId="10" fillId="9" borderId="3" xfId="1" applyFont="1" applyFill="1" applyBorder="1" applyAlignment="1">
      <alignment horizontal="right" vertical="center"/>
    </xf>
    <xf numFmtId="0" fontId="10" fillId="9" borderId="3" xfId="1" applyFont="1" applyFill="1" applyBorder="1" applyAlignment="1">
      <alignment horizontal="center" vertical="center"/>
    </xf>
    <xf numFmtId="0" fontId="76" fillId="0" borderId="131" xfId="1" applyFont="1" applyFill="1" applyBorder="1" applyAlignment="1" applyProtection="1">
      <alignment vertical="center"/>
      <protection locked="0"/>
    </xf>
    <xf numFmtId="0" fontId="77" fillId="0" borderId="132" xfId="1" applyFont="1" applyFill="1" applyBorder="1" applyAlignment="1" applyProtection="1">
      <alignment horizontal="center" vertical="center"/>
      <protection locked="0"/>
    </xf>
    <xf numFmtId="0" fontId="76" fillId="0" borderId="133" xfId="1" applyFont="1" applyFill="1" applyBorder="1" applyAlignment="1" applyProtection="1">
      <alignment vertical="center"/>
      <protection locked="0"/>
    </xf>
    <xf numFmtId="0" fontId="77" fillId="0" borderId="134" xfId="1" applyFont="1" applyFill="1" applyBorder="1" applyAlignment="1" applyProtection="1">
      <alignment horizontal="center" vertical="center"/>
      <protection locked="0"/>
    </xf>
    <xf numFmtId="0" fontId="76" fillId="0" borderId="32" xfId="1" applyFont="1" applyFill="1" applyBorder="1" applyAlignment="1" applyProtection="1">
      <alignment vertical="center"/>
      <protection locked="0"/>
    </xf>
    <xf numFmtId="0" fontId="77" fillId="0" borderId="32" xfId="1" applyFont="1" applyFill="1" applyBorder="1" applyAlignment="1" applyProtection="1">
      <alignment horizontal="center" vertical="center"/>
      <protection locked="0"/>
    </xf>
    <xf numFmtId="0" fontId="77" fillId="0" borderId="32" xfId="1" applyNumberFormat="1" applyFont="1" applyFill="1" applyBorder="1" applyAlignment="1" applyProtection="1">
      <alignment horizontal="center" vertical="center"/>
      <protection locked="0"/>
    </xf>
    <xf numFmtId="1" fontId="77" fillId="0" borderId="32" xfId="1" applyNumberFormat="1" applyFont="1" applyFill="1" applyBorder="1" applyAlignment="1" applyProtection="1">
      <alignment horizontal="center" vertical="center"/>
      <protection locked="0"/>
    </xf>
    <xf numFmtId="0" fontId="76" fillId="0" borderId="32" xfId="1" applyFont="1" applyFill="1" applyBorder="1" applyAlignment="1" applyProtection="1">
      <alignment horizontal="center" vertical="center"/>
    </xf>
    <xf numFmtId="0" fontId="76" fillId="0" borderId="120" xfId="1" applyFont="1" applyFill="1" applyBorder="1" applyAlignment="1" applyProtection="1">
      <alignment vertical="center"/>
      <protection locked="0"/>
    </xf>
    <xf numFmtId="0" fontId="77" fillId="0" borderId="120" xfId="1" applyFont="1" applyFill="1" applyBorder="1" applyAlignment="1" applyProtection="1">
      <alignment horizontal="center" vertical="center"/>
      <protection locked="0"/>
    </xf>
    <xf numFmtId="0" fontId="77" fillId="0" borderId="120" xfId="1" applyNumberFormat="1" applyFont="1" applyFill="1" applyBorder="1" applyAlignment="1" applyProtection="1">
      <alignment horizontal="center" vertical="center"/>
      <protection locked="0"/>
    </xf>
    <xf numFmtId="1" fontId="77" fillId="0" borderId="120" xfId="1" applyNumberFormat="1" applyFont="1" applyFill="1" applyBorder="1" applyAlignment="1" applyProtection="1">
      <alignment horizontal="center" vertical="center"/>
      <protection locked="0"/>
    </xf>
    <xf numFmtId="0" fontId="76" fillId="0" borderId="120" xfId="1" applyFont="1" applyFill="1" applyBorder="1" applyAlignment="1" applyProtection="1">
      <alignment horizontal="center" vertical="center"/>
    </xf>
    <xf numFmtId="0" fontId="77" fillId="0" borderId="129" xfId="1" applyFont="1" applyBorder="1" applyAlignment="1">
      <alignment horizontal="center" vertical="center"/>
    </xf>
    <xf numFmtId="0" fontId="77" fillId="0" borderId="130" xfId="1" applyFont="1" applyBorder="1" applyAlignment="1">
      <alignment horizontal="center" vertical="center"/>
    </xf>
    <xf numFmtId="1" fontId="77" fillId="0" borderId="107" xfId="1" applyNumberFormat="1" applyFont="1" applyFill="1" applyBorder="1" applyAlignment="1" applyProtection="1">
      <alignment horizontal="center" vertical="center"/>
      <protection locked="0"/>
    </xf>
    <xf numFmtId="1" fontId="77" fillId="0" borderId="92" xfId="1" applyNumberFormat="1" applyFont="1" applyFill="1" applyBorder="1" applyAlignment="1" applyProtection="1">
      <alignment horizontal="center" vertical="center"/>
      <protection locked="0"/>
    </xf>
    <xf numFmtId="0" fontId="77" fillId="0" borderId="92" xfId="1" applyFont="1" applyBorder="1" applyAlignment="1">
      <alignment horizontal="center" vertical="center"/>
    </xf>
    <xf numFmtId="1" fontId="77" fillId="0" borderId="99" xfId="1" applyNumberFormat="1" applyFont="1" applyFill="1" applyBorder="1" applyAlignment="1" applyProtection="1">
      <alignment horizontal="center" vertical="center"/>
      <protection locked="0"/>
    </xf>
    <xf numFmtId="0" fontId="76" fillId="0" borderId="122" xfId="1" applyFont="1" applyFill="1" applyBorder="1" applyAlignment="1" applyProtection="1">
      <alignment horizontal="center" vertical="center"/>
    </xf>
    <xf numFmtId="0" fontId="76" fillId="0" borderId="123" xfId="1" applyFont="1" applyFill="1" applyBorder="1" applyAlignment="1" applyProtection="1">
      <alignment horizontal="center" vertical="center"/>
    </xf>
    <xf numFmtId="0" fontId="76" fillId="0" borderId="124" xfId="1" applyFont="1" applyFill="1" applyBorder="1" applyAlignment="1" applyProtection="1">
      <alignment horizontal="center" vertical="center"/>
    </xf>
    <xf numFmtId="1" fontId="77" fillId="0" borderId="100" xfId="1" applyNumberFormat="1" applyFont="1" applyFill="1" applyBorder="1" applyAlignment="1" applyProtection="1">
      <alignment horizontal="center" vertical="center"/>
      <protection locked="0"/>
    </xf>
    <xf numFmtId="0" fontId="77" fillId="0" borderId="106" xfId="1" applyFont="1" applyBorder="1" applyAlignment="1">
      <alignment horizontal="center" vertical="center"/>
    </xf>
    <xf numFmtId="0" fontId="76" fillId="0" borderId="131" xfId="1" applyFont="1" applyFill="1" applyBorder="1" applyAlignment="1" applyProtection="1">
      <alignment horizontal="center" vertical="center"/>
    </xf>
    <xf numFmtId="0" fontId="76" fillId="0" borderId="133" xfId="1" applyFont="1" applyFill="1" applyBorder="1" applyAlignment="1" applyProtection="1">
      <alignment horizontal="center" vertical="center"/>
    </xf>
    <xf numFmtId="0" fontId="76" fillId="0" borderId="124" xfId="1" applyFont="1" applyFill="1" applyBorder="1" applyAlignment="1" applyProtection="1">
      <alignment vertical="center"/>
      <protection locked="0"/>
    </xf>
    <xf numFmtId="0" fontId="77" fillId="0" borderId="60" xfId="1" applyFont="1" applyFill="1" applyBorder="1" applyAlignment="1" applyProtection="1">
      <alignment horizontal="center" vertical="center"/>
      <protection locked="0"/>
    </xf>
    <xf numFmtId="0" fontId="77" fillId="0" borderId="63" xfId="1" applyFont="1" applyFill="1" applyBorder="1" applyAlignment="1" applyProtection="1">
      <alignment horizontal="center" vertical="center"/>
      <protection locked="0"/>
    </xf>
    <xf numFmtId="0" fontId="77" fillId="0" borderId="63" xfId="1" applyFont="1" applyBorder="1" applyAlignment="1">
      <alignment horizontal="center" vertical="center"/>
    </xf>
    <xf numFmtId="0" fontId="77" fillId="0" borderId="65" xfId="1" applyFont="1" applyBorder="1" applyAlignment="1">
      <alignment horizontal="center" vertical="center"/>
    </xf>
    <xf numFmtId="0" fontId="77" fillId="0" borderId="63" xfId="1" applyNumberFormat="1" applyFont="1" applyFill="1" applyBorder="1" applyAlignment="1" applyProtection="1">
      <alignment horizontal="center" vertical="center"/>
      <protection locked="0"/>
    </xf>
    <xf numFmtId="1" fontId="77" fillId="0" borderId="63" xfId="1" applyNumberFormat="1" applyFont="1" applyFill="1" applyBorder="1" applyAlignment="1" applyProtection="1">
      <alignment horizontal="center" vertical="center"/>
      <protection locked="0"/>
    </xf>
    <xf numFmtId="1" fontId="77" fillId="0" borderId="66" xfId="1" applyNumberFormat="1" applyFont="1" applyFill="1" applyBorder="1" applyAlignment="1" applyProtection="1">
      <alignment horizontal="center" vertical="center"/>
      <protection locked="0"/>
    </xf>
    <xf numFmtId="0" fontId="77" fillId="0" borderId="77" xfId="1" applyFont="1" applyFill="1" applyBorder="1" applyAlignment="1" applyProtection="1">
      <alignment horizontal="center" vertical="center"/>
      <protection locked="0"/>
    </xf>
    <xf numFmtId="0" fontId="77" fillId="0" borderId="75" xfId="1" applyFont="1" applyFill="1" applyBorder="1" applyAlignment="1" applyProtection="1">
      <alignment horizontal="center" vertical="center"/>
      <protection locked="0"/>
    </xf>
    <xf numFmtId="0" fontId="78" fillId="9" borderId="3" xfId="1" applyFont="1" applyFill="1" applyBorder="1" applyAlignment="1">
      <alignment horizontal="right" vertical="center"/>
    </xf>
    <xf numFmtId="0" fontId="78" fillId="9" borderId="3" xfId="1" applyFont="1" applyFill="1" applyBorder="1" applyAlignment="1">
      <alignment horizontal="center" vertical="center"/>
    </xf>
    <xf numFmtId="1" fontId="77" fillId="0" borderId="77" xfId="1" applyNumberFormat="1" applyFont="1" applyFill="1" applyBorder="1" applyAlignment="1" applyProtection="1">
      <alignment horizontal="center" vertical="center"/>
      <protection locked="0"/>
    </xf>
    <xf numFmtId="0" fontId="78" fillId="0" borderId="123" xfId="1" applyFont="1" applyBorder="1" applyAlignment="1">
      <alignment vertical="center"/>
    </xf>
    <xf numFmtId="0" fontId="78" fillId="0" borderId="124" xfId="1" applyFont="1" applyBorder="1" applyAlignment="1">
      <alignment vertical="center"/>
    </xf>
    <xf numFmtId="1" fontId="77" fillId="0" borderId="60" xfId="1" applyNumberFormat="1" applyFont="1" applyFill="1" applyBorder="1" applyAlignment="1" applyProtection="1">
      <alignment horizontal="center" vertical="center"/>
      <protection locked="0"/>
    </xf>
    <xf numFmtId="1" fontId="77" fillId="0" borderId="63" xfId="1" applyNumberFormat="1" applyFont="1" applyBorder="1" applyAlignment="1">
      <alignment horizontal="center" vertical="center"/>
    </xf>
    <xf numFmtId="1" fontId="77" fillId="0" borderId="64" xfId="1" applyNumberFormat="1" applyFont="1" applyBorder="1" applyAlignment="1">
      <alignment horizontal="center" vertical="center"/>
    </xf>
    <xf numFmtId="1" fontId="77" fillId="0" borderId="65" xfId="1" applyNumberFormat="1" applyFont="1" applyBorder="1" applyAlignment="1">
      <alignment horizontal="center" vertical="center"/>
    </xf>
    <xf numFmtId="1" fontId="77" fillId="0" borderId="75" xfId="1" applyNumberFormat="1" applyFont="1" applyFill="1" applyBorder="1" applyAlignment="1" applyProtection="1">
      <alignment horizontal="center" vertical="center"/>
      <protection locked="0"/>
    </xf>
    <xf numFmtId="1" fontId="79" fillId="0" borderId="64" xfId="1" applyNumberFormat="1" applyFont="1" applyBorder="1" applyAlignment="1">
      <alignment horizontal="center" vertical="center"/>
    </xf>
    <xf numFmtId="1" fontId="79" fillId="0" borderId="67" xfId="1" applyNumberFormat="1" applyFont="1" applyBorder="1" applyAlignment="1">
      <alignment horizontal="center" vertical="center"/>
    </xf>
    <xf numFmtId="1" fontId="78" fillId="9" borderId="3" xfId="1" applyNumberFormat="1" applyFont="1" applyFill="1" applyBorder="1" applyAlignment="1">
      <alignment horizontal="center" vertical="center"/>
    </xf>
    <xf numFmtId="0" fontId="78" fillId="0" borderId="131" xfId="1" applyFont="1" applyBorder="1" applyAlignment="1">
      <alignment vertical="center"/>
    </xf>
    <xf numFmtId="1" fontId="79" fillId="0" borderId="63" xfId="1" applyNumberFormat="1" applyFont="1" applyBorder="1" applyAlignment="1">
      <alignment vertical="center"/>
    </xf>
    <xf numFmtId="1" fontId="79" fillId="0" borderId="65" xfId="1" applyNumberFormat="1" applyFont="1" applyBorder="1" applyAlignment="1">
      <alignment horizontal="center" vertical="center"/>
    </xf>
    <xf numFmtId="1" fontId="79" fillId="0" borderId="66" xfId="1" applyNumberFormat="1" applyFont="1" applyBorder="1" applyAlignment="1">
      <alignment vertical="center"/>
    </xf>
    <xf numFmtId="1" fontId="79" fillId="0" borderId="68" xfId="1" applyNumberFormat="1" applyFont="1" applyBorder="1" applyAlignment="1">
      <alignment horizontal="center" vertical="center"/>
    </xf>
    <xf numFmtId="0" fontId="20" fillId="0" borderId="66" xfId="0" applyFont="1" applyFill="1" applyBorder="1" applyAlignment="1">
      <alignment horizontal="center"/>
    </xf>
    <xf numFmtId="0" fontId="73" fillId="0" borderId="82" xfId="1" applyFont="1" applyFill="1" applyBorder="1" applyAlignment="1">
      <alignment horizontal="left" vertical="center" wrapText="1"/>
    </xf>
    <xf numFmtId="0" fontId="73" fillId="0" borderId="80" xfId="1" applyFont="1" applyFill="1" applyBorder="1" applyAlignment="1">
      <alignment horizontal="left" vertical="center" wrapText="1"/>
    </xf>
    <xf numFmtId="0" fontId="42" fillId="0" borderId="81" xfId="1" applyFont="1" applyFill="1" applyBorder="1" applyAlignment="1">
      <alignment horizontal="center" vertical="center" wrapText="1"/>
    </xf>
    <xf numFmtId="3" fontId="42" fillId="0" borderId="81" xfId="1" applyNumberFormat="1" applyFont="1" applyFill="1" applyBorder="1" applyAlignment="1">
      <alignment horizontal="center" vertical="center" wrapText="1"/>
    </xf>
    <xf numFmtId="2" fontId="72" fillId="0" borderId="81" xfId="1" applyNumberFormat="1" applyFont="1" applyFill="1" applyBorder="1" applyAlignment="1">
      <alignment horizontal="center" vertical="center" wrapText="1"/>
    </xf>
    <xf numFmtId="0" fontId="42" fillId="0" borderId="81" xfId="22" applyFont="1" applyFill="1" applyBorder="1" applyAlignment="1">
      <alignment horizontal="center" vertical="center"/>
    </xf>
    <xf numFmtId="0" fontId="42" fillId="0" borderId="81" xfId="1" applyNumberFormat="1" applyFont="1" applyFill="1" applyBorder="1" applyAlignment="1">
      <alignment horizontal="center" vertical="center" wrapText="1"/>
    </xf>
    <xf numFmtId="4" fontId="42" fillId="0" borderId="121" xfId="1" applyNumberFormat="1" applyFont="1" applyFill="1" applyBorder="1" applyAlignment="1">
      <alignment horizontal="center" vertical="center" wrapText="1"/>
    </xf>
    <xf numFmtId="2" fontId="72" fillId="0" borderId="83" xfId="1" applyNumberFormat="1" applyFont="1" applyFill="1" applyBorder="1" applyAlignment="1">
      <alignment horizontal="center" vertical="center" wrapText="1"/>
    </xf>
    <xf numFmtId="4" fontId="42" fillId="0" borderId="84" xfId="1" applyNumberFormat="1" applyFont="1" applyFill="1" applyBorder="1" applyAlignment="1">
      <alignment horizontal="center" vertical="center" wrapText="1"/>
    </xf>
    <xf numFmtId="0" fontId="19" fillId="0" borderId="83" xfId="0" applyNumberFormat="1" applyFont="1" applyBorder="1" applyAlignment="1">
      <alignment horizontal="center" vertical="center"/>
    </xf>
    <xf numFmtId="0" fontId="73" fillId="0" borderId="85" xfId="1" applyFont="1" applyFill="1" applyBorder="1" applyAlignment="1">
      <alignment horizontal="left" vertical="center" wrapText="1"/>
    </xf>
    <xf numFmtId="0" fontId="42" fillId="0" borderId="86" xfId="1" applyFont="1" applyFill="1" applyBorder="1" applyAlignment="1">
      <alignment horizontal="center" vertical="center" wrapText="1"/>
    </xf>
    <xf numFmtId="3" fontId="42" fillId="0" borderId="86" xfId="1" applyNumberFormat="1" applyFont="1" applyFill="1" applyBorder="1" applyAlignment="1">
      <alignment horizontal="center" vertical="center" wrapText="1"/>
    </xf>
    <xf numFmtId="2" fontId="72" fillId="0" borderId="86" xfId="1" applyNumberFormat="1" applyFont="1" applyFill="1" applyBorder="1" applyAlignment="1">
      <alignment horizontal="center" vertical="center" wrapText="1"/>
    </xf>
    <xf numFmtId="0" fontId="42" fillId="0" borderId="86" xfId="22" applyFont="1" applyFill="1" applyBorder="1" applyAlignment="1">
      <alignment horizontal="center" vertical="center"/>
    </xf>
    <xf numFmtId="0" fontId="42" fillId="0" borderId="86" xfId="1" applyNumberFormat="1" applyFont="1" applyFill="1" applyBorder="1" applyAlignment="1">
      <alignment horizontal="center" vertical="center" wrapText="1"/>
    </xf>
    <xf numFmtId="4" fontId="42" fillId="0" borderId="135" xfId="1" applyNumberFormat="1" applyFont="1" applyFill="1" applyBorder="1" applyAlignment="1">
      <alignment horizontal="center" vertical="center" wrapText="1"/>
    </xf>
    <xf numFmtId="0" fontId="73" fillId="0" borderId="81" xfId="1" applyFont="1" applyFill="1" applyBorder="1" applyAlignment="1">
      <alignment horizontal="center" vertical="center"/>
    </xf>
    <xf numFmtId="0" fontId="19" fillId="0" borderId="83" xfId="0" applyNumberFormat="1" applyFont="1" applyBorder="1" applyAlignment="1">
      <alignment vertical="center"/>
    </xf>
    <xf numFmtId="0" fontId="19" fillId="0" borderId="86" xfId="0" applyNumberFormat="1" applyFont="1" applyBorder="1" applyAlignment="1">
      <alignment vertical="center"/>
    </xf>
    <xf numFmtId="0" fontId="73" fillId="0" borderId="86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/>
    </xf>
    <xf numFmtId="0" fontId="11" fillId="0" borderId="0" xfId="1" applyFont="1"/>
    <xf numFmtId="0" fontId="10" fillId="0" borderId="0" xfId="1" applyFont="1"/>
    <xf numFmtId="0" fontId="20" fillId="2" borderId="3" xfId="1" applyFont="1" applyFill="1" applyBorder="1" applyAlignment="1">
      <alignment horizontal="center" vertical="center"/>
    </xf>
    <xf numFmtId="0" fontId="20" fillId="0" borderId="136" xfId="1" applyFont="1" applyFill="1" applyBorder="1" applyAlignment="1">
      <alignment horizontal="center" vertical="center"/>
    </xf>
    <xf numFmtId="0" fontId="20" fillId="0" borderId="68" xfId="1" applyFont="1" applyFill="1" applyBorder="1" applyAlignment="1">
      <alignment horizontal="center" vertical="center"/>
    </xf>
    <xf numFmtId="0" fontId="20" fillId="0" borderId="66" xfId="1" applyFont="1" applyFill="1" applyBorder="1" applyAlignment="1">
      <alignment horizontal="left"/>
    </xf>
    <xf numFmtId="0" fontId="20" fillId="0" borderId="137" xfId="1" applyFont="1" applyFill="1" applyBorder="1" applyAlignment="1">
      <alignment horizontal="center" vertical="center"/>
    </xf>
    <xf numFmtId="0" fontId="20" fillId="0" borderId="62" xfId="1" applyFont="1" applyFill="1" applyBorder="1" applyAlignment="1">
      <alignment horizontal="center" vertical="center"/>
    </xf>
    <xf numFmtId="0" fontId="20" fillId="0" borderId="60" xfId="1" applyFont="1" applyFill="1" applyBorder="1" applyAlignment="1">
      <alignment horizontal="left" vertical="center"/>
    </xf>
    <xf numFmtId="0" fontId="20" fillId="2" borderId="3" xfId="1" applyFont="1" applyFill="1" applyBorder="1" applyAlignment="1">
      <alignment vertical="center"/>
    </xf>
    <xf numFmtId="0" fontId="29" fillId="0" borderId="0" xfId="1" applyFill="1" applyBorder="1"/>
    <xf numFmtId="0" fontId="20" fillId="2" borderId="3" xfId="1" applyFont="1" applyFill="1" applyBorder="1" applyAlignment="1">
      <alignment horizontal="right"/>
    </xf>
    <xf numFmtId="0" fontId="21" fillId="2" borderId="60" xfId="0" applyFont="1" applyFill="1" applyBorder="1" applyAlignment="1">
      <alignment horizontal="center" vertical="center"/>
    </xf>
    <xf numFmtId="0" fontId="21" fillId="4" borderId="61" xfId="0" applyFont="1" applyFill="1" applyBorder="1" applyAlignment="1">
      <alignment horizontal="center" vertical="center"/>
    </xf>
    <xf numFmtId="2" fontId="21" fillId="4" borderId="61" xfId="0" applyNumberFormat="1" applyFont="1" applyFill="1" applyBorder="1" applyAlignment="1">
      <alignment horizontal="center" vertical="center"/>
    </xf>
    <xf numFmtId="0" fontId="21" fillId="3" borderId="61" xfId="0" applyFont="1" applyFill="1" applyBorder="1" applyAlignment="1">
      <alignment horizontal="center" vertical="center"/>
    </xf>
    <xf numFmtId="2" fontId="21" fillId="3" borderId="61" xfId="0" applyNumberFormat="1" applyFont="1" applyFill="1" applyBorder="1" applyAlignment="1">
      <alignment horizontal="center" vertical="center"/>
    </xf>
    <xf numFmtId="0" fontId="21" fillId="5" borderId="61" xfId="0" applyFont="1" applyFill="1" applyBorder="1" applyAlignment="1">
      <alignment horizontal="center" vertical="center"/>
    </xf>
    <xf numFmtId="2" fontId="13" fillId="5" borderId="62" xfId="0" applyNumberFormat="1" applyFont="1" applyFill="1" applyBorder="1" applyAlignment="1">
      <alignment horizontal="center" vertical="center"/>
    </xf>
    <xf numFmtId="0" fontId="21" fillId="2" borderId="63" xfId="0" applyFont="1" applyFill="1" applyBorder="1" applyAlignment="1">
      <alignment horizontal="center" vertical="center"/>
    </xf>
    <xf numFmtId="0" fontId="21" fillId="4" borderId="64" xfId="0" applyFont="1" applyFill="1" applyBorder="1" applyAlignment="1">
      <alignment horizontal="center" vertical="center"/>
    </xf>
    <xf numFmtId="2" fontId="21" fillId="4" borderId="64" xfId="0" applyNumberFormat="1" applyFont="1" applyFill="1" applyBorder="1" applyAlignment="1">
      <alignment horizontal="center" vertical="center"/>
    </xf>
    <xf numFmtId="0" fontId="21" fillId="3" borderId="64" xfId="0" applyFont="1" applyFill="1" applyBorder="1" applyAlignment="1">
      <alignment horizontal="center" vertical="center"/>
    </xf>
    <xf numFmtId="2" fontId="21" fillId="3" borderId="64" xfId="0" applyNumberFormat="1" applyFont="1" applyFill="1" applyBorder="1" applyAlignment="1">
      <alignment horizontal="center" vertical="center"/>
    </xf>
    <xf numFmtId="0" fontId="21" fillId="5" borderId="64" xfId="0" applyFont="1" applyFill="1" applyBorder="1" applyAlignment="1">
      <alignment horizontal="center" vertical="center"/>
    </xf>
    <xf numFmtId="2" fontId="13" fillId="5" borderId="65" xfId="0" applyNumberFormat="1" applyFont="1" applyFill="1" applyBorder="1" applyAlignment="1">
      <alignment horizontal="center" vertical="center"/>
    </xf>
    <xf numFmtId="0" fontId="21" fillId="2" borderId="66" xfId="0" applyFont="1" applyFill="1" applyBorder="1" applyAlignment="1">
      <alignment horizontal="center" vertical="center"/>
    </xf>
    <xf numFmtId="0" fontId="21" fillId="4" borderId="67" xfId="0" applyFont="1" applyFill="1" applyBorder="1" applyAlignment="1">
      <alignment horizontal="center" vertical="center"/>
    </xf>
    <xf numFmtId="2" fontId="21" fillId="4" borderId="67" xfId="0" applyNumberFormat="1" applyFont="1" applyFill="1" applyBorder="1" applyAlignment="1">
      <alignment horizontal="center" vertical="center"/>
    </xf>
    <xf numFmtId="0" fontId="21" fillId="3" borderId="67" xfId="0" applyFont="1" applyFill="1" applyBorder="1" applyAlignment="1">
      <alignment horizontal="center" vertical="center"/>
    </xf>
    <xf numFmtId="2" fontId="21" fillId="3" borderId="67" xfId="0" applyNumberFormat="1" applyFont="1" applyFill="1" applyBorder="1" applyAlignment="1">
      <alignment horizontal="center" vertical="center"/>
    </xf>
    <xf numFmtId="0" fontId="21" fillId="5" borderId="67" xfId="0" applyFont="1" applyFill="1" applyBorder="1" applyAlignment="1">
      <alignment horizontal="center" vertical="center"/>
    </xf>
    <xf numFmtId="2" fontId="13" fillId="5" borderId="68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0" fillId="2" borderId="61" xfId="0" applyFont="1" applyFill="1" applyBorder="1" applyAlignment="1">
      <alignment horizontal="center" vertical="center"/>
    </xf>
    <xf numFmtId="0" fontId="20" fillId="2" borderId="62" xfId="0" applyFont="1" applyFill="1" applyBorder="1" applyAlignment="1"/>
    <xf numFmtId="0" fontId="20" fillId="0" borderId="67" xfId="0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" vertical="center"/>
    </xf>
    <xf numFmtId="0" fontId="20" fillId="0" borderId="126" xfId="0" applyFont="1" applyFill="1" applyBorder="1" applyAlignment="1">
      <alignment horizontal="center" vertical="center"/>
    </xf>
    <xf numFmtId="0" fontId="20" fillId="0" borderId="12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0" xfId="1" applyFont="1" applyAlignment="1">
      <alignment horizontal="center" vertical="center"/>
    </xf>
    <xf numFmtId="0" fontId="18" fillId="0" borderId="0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5" fillId="0" borderId="0" xfId="1" applyFont="1" applyFill="1" applyBorder="1" applyAlignment="1">
      <alignment horizontal="center" vertical="center"/>
    </xf>
    <xf numFmtId="0" fontId="15" fillId="0" borderId="0" xfId="1" applyFont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1" fillId="3" borderId="3" xfId="0" applyFont="1" applyFill="1" applyBorder="1" applyAlignment="1">
      <alignment horizontal="center" textRotation="90" wrapText="1"/>
    </xf>
    <xf numFmtId="0" fontId="21" fillId="3" borderId="56" xfId="0" applyFont="1" applyFill="1" applyBorder="1" applyAlignment="1">
      <alignment horizontal="center" textRotation="90" wrapText="1"/>
    </xf>
    <xf numFmtId="0" fontId="21" fillId="0" borderId="9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/>
    </xf>
    <xf numFmtId="0" fontId="21" fillId="0" borderId="46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3" fillId="0" borderId="34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right" vertical="center"/>
    </xf>
    <xf numFmtId="0" fontId="20" fillId="2" borderId="24" xfId="0" applyFont="1" applyFill="1" applyBorder="1" applyAlignment="1">
      <alignment horizontal="center"/>
    </xf>
    <xf numFmtId="0" fontId="20" fillId="0" borderId="105" xfId="0" applyFont="1" applyFill="1" applyBorder="1" applyAlignment="1">
      <alignment horizontal="left" vertical="center"/>
    </xf>
    <xf numFmtId="0" fontId="20" fillId="0" borderId="104" xfId="0" applyFont="1" applyFill="1" applyBorder="1" applyAlignment="1">
      <alignment horizontal="left" vertical="center"/>
    </xf>
    <xf numFmtId="0" fontId="20" fillId="0" borderId="82" xfId="0" applyFont="1" applyFill="1" applyBorder="1" applyAlignment="1">
      <alignment horizontal="left" vertical="center"/>
    </xf>
    <xf numFmtId="0" fontId="20" fillId="0" borderId="83" xfId="0" applyFont="1" applyFill="1" applyBorder="1" applyAlignment="1">
      <alignment horizontal="left" vertical="center"/>
    </xf>
    <xf numFmtId="0" fontId="20" fillId="0" borderId="103" xfId="0" applyFont="1" applyFill="1" applyBorder="1" applyAlignment="1">
      <alignment horizontal="left" vertical="center"/>
    </xf>
    <xf numFmtId="0" fontId="20" fillId="0" borderId="102" xfId="0" applyFont="1" applyFill="1" applyBorder="1" applyAlignment="1">
      <alignment horizontal="left" vertical="center"/>
    </xf>
    <xf numFmtId="0" fontId="20" fillId="0" borderId="85" xfId="0" applyFont="1" applyFill="1" applyBorder="1" applyAlignment="1">
      <alignment horizontal="left" vertical="center"/>
    </xf>
    <xf numFmtId="0" fontId="20" fillId="0" borderId="86" xfId="0" applyFont="1" applyFill="1" applyBorder="1" applyAlignment="1">
      <alignment horizontal="left" vertical="center"/>
    </xf>
    <xf numFmtId="17" fontId="18" fillId="0" borderId="0" xfId="0" applyNumberFormat="1" applyFont="1" applyAlignment="1">
      <alignment horizontal="center" vertical="center"/>
    </xf>
    <xf numFmtId="0" fontId="20" fillId="2" borderId="24" xfId="0" applyFont="1" applyFill="1" applyBorder="1" applyAlignment="1">
      <alignment horizontal="left"/>
    </xf>
    <xf numFmtId="0" fontId="20" fillId="0" borderId="80" xfId="0" applyFont="1" applyFill="1" applyBorder="1" applyAlignment="1">
      <alignment horizontal="left" vertical="center"/>
    </xf>
    <xf numFmtId="0" fontId="20" fillId="0" borderId="81" xfId="0" applyFont="1" applyFill="1" applyBorder="1" applyAlignment="1">
      <alignment horizontal="left" vertical="center"/>
    </xf>
    <xf numFmtId="0" fontId="21" fillId="2" borderId="73" xfId="0" applyFont="1" applyFill="1" applyBorder="1" applyAlignment="1">
      <alignment horizontal="center"/>
    </xf>
    <xf numFmtId="0" fontId="21" fillId="2" borderId="74" xfId="0" applyFont="1" applyFill="1" applyBorder="1" applyAlignment="1">
      <alignment horizontal="center"/>
    </xf>
    <xf numFmtId="0" fontId="53" fillId="2" borderId="73" xfId="0" applyFont="1" applyFill="1" applyBorder="1" applyAlignment="1">
      <alignment horizontal="center" wrapText="1"/>
    </xf>
    <xf numFmtId="0" fontId="53" fillId="2" borderId="74" xfId="0" applyFont="1" applyFill="1" applyBorder="1" applyAlignment="1">
      <alignment horizontal="center" wrapText="1"/>
    </xf>
    <xf numFmtId="0" fontId="35" fillId="2" borderId="73" xfId="0" applyFont="1" applyFill="1" applyBorder="1" applyAlignment="1">
      <alignment horizontal="center" wrapText="1"/>
    </xf>
    <xf numFmtId="0" fontId="35" fillId="2" borderId="74" xfId="0" applyFont="1" applyFill="1" applyBorder="1" applyAlignment="1">
      <alignment horizontal="center" wrapText="1"/>
    </xf>
    <xf numFmtId="0" fontId="54" fillId="2" borderId="73" xfId="0" applyFont="1" applyFill="1" applyBorder="1" applyAlignment="1">
      <alignment horizontal="center" wrapText="1"/>
    </xf>
    <xf numFmtId="0" fontId="54" fillId="2" borderId="74" xfId="0" applyFont="1" applyFill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/>
    </xf>
    <xf numFmtId="0" fontId="21" fillId="2" borderId="50" xfId="0" applyFont="1" applyFill="1" applyBorder="1" applyAlignment="1">
      <alignment horizontal="center" wrapText="1"/>
    </xf>
    <xf numFmtId="0" fontId="21" fillId="2" borderId="51" xfId="0" applyFont="1" applyFill="1" applyBorder="1" applyAlignment="1">
      <alignment horizontal="center" wrapText="1"/>
    </xf>
    <xf numFmtId="17" fontId="74" fillId="0" borderId="0" xfId="1" applyNumberFormat="1" applyFont="1" applyBorder="1" applyAlignment="1">
      <alignment horizontal="center"/>
    </xf>
    <xf numFmtId="0" fontId="55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31" fillId="0" borderId="0" xfId="1" applyFont="1" applyAlignment="1">
      <alignment horizontal="center"/>
    </xf>
    <xf numFmtId="0" fontId="67" fillId="0" borderId="0" xfId="1" applyFont="1" applyAlignment="1">
      <alignment horizontal="center" vertical="center"/>
    </xf>
    <xf numFmtId="0" fontId="56" fillId="0" borderId="0" xfId="1" applyFont="1" applyAlignment="1">
      <alignment horizontal="center" vertical="center"/>
    </xf>
    <xf numFmtId="0" fontId="57" fillId="0" borderId="0" xfId="1" applyFont="1" applyBorder="1" applyAlignment="1">
      <alignment horizontal="center"/>
    </xf>
    <xf numFmtId="0" fontId="21" fillId="2" borderId="78" xfId="1" applyFont="1" applyFill="1" applyBorder="1" applyAlignment="1">
      <alignment horizontal="center" vertical="center" wrapText="1"/>
    </xf>
    <xf numFmtId="0" fontId="21" fillId="2" borderId="45" xfId="1" applyFont="1" applyFill="1" applyBorder="1" applyAlignment="1">
      <alignment horizontal="center" vertical="center" wrapText="1"/>
    </xf>
    <xf numFmtId="0" fontId="12" fillId="6" borderId="87" xfId="1" applyFont="1" applyFill="1" applyBorder="1" applyAlignment="1">
      <alignment horizontal="center"/>
    </xf>
    <xf numFmtId="0" fontId="21" fillId="2" borderId="88" xfId="1" applyFont="1" applyFill="1" applyBorder="1" applyAlignment="1">
      <alignment horizontal="center" wrapText="1"/>
    </xf>
    <xf numFmtId="0" fontId="21" fillId="2" borderId="89" xfId="1" applyFont="1" applyFill="1" applyBorder="1" applyAlignment="1">
      <alignment horizontal="center" wrapText="1"/>
    </xf>
    <xf numFmtId="0" fontId="21" fillId="2" borderId="90" xfId="1" applyFont="1" applyFill="1" applyBorder="1" applyAlignment="1">
      <alignment horizontal="center" wrapText="1"/>
    </xf>
    <xf numFmtId="0" fontId="21" fillId="2" borderId="87" xfId="1" applyFont="1" applyFill="1" applyBorder="1" applyAlignment="1">
      <alignment horizontal="center" wrapText="1"/>
    </xf>
    <xf numFmtId="0" fontId="21" fillId="2" borderId="0" xfId="1" applyFont="1" applyFill="1" applyBorder="1" applyAlignment="1">
      <alignment horizontal="center" wrapText="1"/>
    </xf>
    <xf numFmtId="0" fontId="21" fillId="2" borderId="91" xfId="1" applyFont="1" applyFill="1" applyBorder="1" applyAlignment="1">
      <alignment horizontal="center" wrapText="1"/>
    </xf>
    <xf numFmtId="17" fontId="18" fillId="0" borderId="0" xfId="1" applyNumberFormat="1" applyFont="1" applyAlignment="1">
      <alignment horizontal="center" vertical="center"/>
    </xf>
    <xf numFmtId="0" fontId="21" fillId="0" borderId="47" xfId="0" applyFont="1" applyFill="1" applyBorder="1" applyAlignment="1">
      <alignment horizontal="left" vertical="center"/>
    </xf>
    <xf numFmtId="2" fontId="21" fillId="3" borderId="52" xfId="0" applyNumberFormat="1" applyFont="1" applyFill="1" applyBorder="1" applyAlignment="1">
      <alignment horizontal="center" vertical="center" wrapText="1"/>
    </xf>
    <xf numFmtId="2" fontId="21" fillId="3" borderId="53" xfId="0" applyNumberFormat="1" applyFont="1" applyFill="1" applyBorder="1" applyAlignment="1">
      <alignment horizontal="center" vertical="center" wrapText="1"/>
    </xf>
    <xf numFmtId="2" fontId="21" fillId="3" borderId="54" xfId="0" applyNumberFormat="1" applyFont="1" applyFill="1" applyBorder="1" applyAlignment="1">
      <alignment horizontal="center" vertical="center" wrapText="1"/>
    </xf>
    <xf numFmtId="2" fontId="21" fillId="3" borderId="3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wrapText="1"/>
    </xf>
    <xf numFmtId="2" fontId="21" fillId="3" borderId="57" xfId="0" applyNumberFormat="1" applyFont="1" applyFill="1" applyBorder="1" applyAlignment="1">
      <alignment horizontal="center" vertical="center" wrapText="1"/>
    </xf>
    <xf numFmtId="2" fontId="21" fillId="3" borderId="58" xfId="0" applyNumberFormat="1" applyFont="1" applyFill="1" applyBorder="1" applyAlignment="1">
      <alignment horizontal="center" vertical="center" wrapText="1"/>
    </xf>
    <xf numFmtId="2" fontId="21" fillId="3" borderId="59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</cellXfs>
  <cellStyles count="23">
    <cellStyle name="Normal" xfId="0" builtinId="0"/>
    <cellStyle name="Normal 2" xfId="1"/>
    <cellStyle name="Normal 2 2" xfId="6"/>
    <cellStyle name="Normal 2 3" xfId="7"/>
    <cellStyle name="Normal 2 4" xfId="8"/>
    <cellStyle name="Normal 2 4 2" xfId="9"/>
    <cellStyle name="Normal 3" xfId="3"/>
    <cellStyle name="Normal 3 2" xfId="10"/>
    <cellStyle name="Normal 3 2 2" xfId="11"/>
    <cellStyle name="Normal 3 2 2 2" xfId="12"/>
    <cellStyle name="Normal 3 3" xfId="13"/>
    <cellStyle name="Normal 4" xfId="2"/>
    <cellStyle name="Normal 4 2" xfId="14"/>
    <cellStyle name="Normal 4 2 2" xfId="15"/>
    <cellStyle name="Normal 4 3" xfId="16"/>
    <cellStyle name="Normal 5" xfId="5"/>
    <cellStyle name="Normal 5 2" xfId="17"/>
    <cellStyle name="Normal 5 3" xfId="19"/>
    <cellStyle name="Normal 5 3 2" xfId="20"/>
    <cellStyle name="Normal 5 3 3" xfId="21"/>
    <cellStyle name="Normal 5 3 4" xfId="22"/>
    <cellStyle name="Porcentaje" xfId="18" builtinId="5"/>
    <cellStyle name="Porcentaje 2" xfId="4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CC99"/>
      <color rgb="FFFF9999"/>
      <color rgb="FF0070C0"/>
      <color rgb="FF948B54"/>
      <color rgb="FF9748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019511711979396E-2"/>
          <c:y val="3.4990791896869246E-2"/>
          <c:w val="0.85468531037634365"/>
          <c:h val="0.847147011587530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'43'!$C$17</c:f>
              <c:strCache>
                <c:ptCount val="1"/>
                <c:pt idx="0">
                  <c:v>P.N.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0767592730154007E-3"/>
                  <c:y val="-1.18296815108056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1613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'[1]43'!$C$17</c:f>
              <c:strCache>
                <c:ptCount val="1"/>
                <c:pt idx="0">
                  <c:v>INACIF</c:v>
                </c:pt>
              </c:strCache>
            </c:strRef>
          </c:cat>
          <c:val>
            <c:numRef>
              <c:f>'43'!$D$17:$E$17</c:f>
              <c:numCache>
                <c:formatCode>General</c:formatCode>
                <c:ptCount val="2"/>
                <c:pt idx="0">
                  <c:v>1613</c:v>
                </c:pt>
              </c:numCache>
            </c:numRef>
          </c:val>
        </c:ser>
        <c:ser>
          <c:idx val="1"/>
          <c:order val="1"/>
          <c:tx>
            <c:strRef>
              <c:f>'43'!$C$18</c:f>
              <c:strCache>
                <c:ptCount val="1"/>
                <c:pt idx="0">
                  <c:v>INACIF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130907393745954E-2"/>
                  <c:y val="-8.363181121696804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1208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'[1]43'!$C$17</c:f>
              <c:strCache>
                <c:ptCount val="1"/>
                <c:pt idx="0">
                  <c:v>INACIF</c:v>
                </c:pt>
              </c:strCache>
            </c:strRef>
          </c:cat>
          <c:val>
            <c:numRef>
              <c:f>'43'!$D$18:$E$18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5083216"/>
        <c:axId val="415081536"/>
      </c:barChart>
      <c:catAx>
        <c:axId val="415083216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415081536"/>
        <c:crosses val="autoZero"/>
        <c:auto val="1"/>
        <c:lblAlgn val="ctr"/>
        <c:lblOffset val="100"/>
        <c:noMultiLvlLbl val="0"/>
      </c:catAx>
      <c:valAx>
        <c:axId val="4150815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508321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424939335413264"/>
          <c:y val="0.93646379837879379"/>
          <c:w val="0.1789225969395335"/>
          <c:h val="4.14367541073940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10116086235484E-2"/>
          <c:y val="1.6548463356973995E-2"/>
          <c:w val="0.90381426202321724"/>
          <c:h val="0.7635933806146572"/>
        </c:manualLayout>
      </c:layout>
      <c:lineChart>
        <c:grouping val="standard"/>
        <c:varyColors val="0"/>
        <c:ser>
          <c:idx val="0"/>
          <c:order val="0"/>
          <c:tx>
            <c:strRef>
              <c:f>'54'!$D$15:$D$16</c:f>
              <c:strCache>
                <c:ptCount val="2"/>
                <c:pt idx="0">
                  <c:v>HOMICIDIOS SIN ACCION POLICIAL</c:v>
                </c:pt>
              </c:strCache>
            </c:strRef>
          </c:tx>
          <c:spPr>
            <a:ln w="25400">
              <a:solidFill>
                <a:srgbClr val="FFCC99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6169431292662727E-2"/>
                  <c:y val="1.1995562533987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329241476570652E-2"/>
                  <c:y val="1.37949020734440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0375493065525491E-2"/>
                  <c:y val="1.6967070504350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958014968422088E-2"/>
                  <c:y val="1.89558211068197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3540536871318678E-2"/>
                  <c:y val="1.5515072185795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958678846027489E-2"/>
                  <c:y val="2.1149701371808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210494078468985E-2"/>
                  <c:y val="2.29172753369523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215727700356092E-2"/>
                  <c:y val="1.7361815578045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8798249603252186E-2"/>
                  <c:y val="-4.08138662895411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849734814095072E-2"/>
                  <c:y val="-2.8471716394175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'54'!$C$17:$C$28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'54'!$D$17:$D$28</c:f>
              <c:numCache>
                <c:formatCode>General</c:formatCode>
                <c:ptCount val="12"/>
                <c:pt idx="0">
                  <c:v>129</c:v>
                </c:pt>
                <c:pt idx="1">
                  <c:v>106</c:v>
                </c:pt>
                <c:pt idx="2">
                  <c:v>121</c:v>
                </c:pt>
                <c:pt idx="3">
                  <c:v>112</c:v>
                </c:pt>
                <c:pt idx="4">
                  <c:v>136</c:v>
                </c:pt>
                <c:pt idx="5">
                  <c:v>123</c:v>
                </c:pt>
                <c:pt idx="6">
                  <c:v>126</c:v>
                </c:pt>
                <c:pt idx="7">
                  <c:v>124</c:v>
                </c:pt>
                <c:pt idx="8">
                  <c:v>99</c:v>
                </c:pt>
                <c:pt idx="9">
                  <c:v>133</c:v>
                </c:pt>
                <c:pt idx="10">
                  <c:v>95</c:v>
                </c:pt>
                <c:pt idx="11">
                  <c:v>141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'54'!$E$15:$E$16</c:f>
              <c:strCache>
                <c:ptCount val="2"/>
                <c:pt idx="0">
                  <c:v>ACCIÓN POLICIAL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plus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5125486142118501E-2"/>
                  <c:y val="-5.1609334187894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171737731076265E-2"/>
                  <c:y val="-6.07319117995631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908836195990172E-2"/>
                  <c:y val="-4.80424206832937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800511222926451E-2"/>
                  <c:y val="-5.1483169604317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3537609687842888E-2"/>
                  <c:y val="-5.3598084790361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4851996433770812E-2"/>
                  <c:y val="-3.8399137762514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1434684084893952E-2"/>
                  <c:y val="-4.0608656305983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3285341144760801E-2"/>
                  <c:y val="-2.84874786997800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3527187262806284E-2"/>
                  <c:y val="-2.74774249595494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0645979479646696E-2"/>
                  <c:y val="-4.6369450075575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7228501382539941E-2"/>
                  <c:y val="-4.13505382524187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'54'!$C$17:$C$28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'54'!$E$17:$E$28</c:f>
              <c:numCache>
                <c:formatCode>General</c:formatCode>
                <c:ptCount val="12"/>
                <c:pt idx="0">
                  <c:v>13</c:v>
                </c:pt>
                <c:pt idx="1">
                  <c:v>15</c:v>
                </c:pt>
                <c:pt idx="2">
                  <c:v>18</c:v>
                </c:pt>
                <c:pt idx="3">
                  <c:v>8</c:v>
                </c:pt>
                <c:pt idx="4">
                  <c:v>6</c:v>
                </c:pt>
                <c:pt idx="5">
                  <c:v>14</c:v>
                </c:pt>
                <c:pt idx="6">
                  <c:v>17</c:v>
                </c:pt>
                <c:pt idx="7">
                  <c:v>14</c:v>
                </c:pt>
                <c:pt idx="8">
                  <c:v>17</c:v>
                </c:pt>
                <c:pt idx="9">
                  <c:v>7</c:v>
                </c:pt>
                <c:pt idx="10">
                  <c:v>19</c:v>
                </c:pt>
                <c:pt idx="11">
                  <c:v>20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'54'!$F$15:$F$16</c:f>
              <c:strCache>
                <c:ptCount val="2"/>
                <c:pt idx="0">
                  <c:v>HOMICIDIOS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324007854682588E-2"/>
                  <c:y val="-3.2827711349840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792971162628888E-2"/>
                  <c:y val="-3.44691207314063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530069627545352E-2"/>
                  <c:y val="-4.5122661740577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844456373471715E-2"/>
                  <c:y val="-3.89988884716048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581554838388137E-2"/>
                  <c:y val="-4.2660405333630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958678846027489E-2"/>
                  <c:y val="-2.94028050554572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169476111399519E-2"/>
                  <c:y val="-4.6890235705719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2751998014296212E-2"/>
                  <c:y val="-5.1688175239713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7220961322242294E-2"/>
                  <c:y val="-4.6353687769969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4339753539079372E-2"/>
                  <c:y val="-3.9519593780715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004311376115002E-2"/>
                  <c:y val="-4.2202822476825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'54'!$C$17:$C$28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'54'!$F$17:$F$28</c:f>
              <c:numCache>
                <c:formatCode>General</c:formatCode>
                <c:ptCount val="12"/>
                <c:pt idx="0">
                  <c:v>142</c:v>
                </c:pt>
                <c:pt idx="1">
                  <c:v>121</c:v>
                </c:pt>
                <c:pt idx="2">
                  <c:v>139</c:v>
                </c:pt>
                <c:pt idx="3">
                  <c:v>120</c:v>
                </c:pt>
                <c:pt idx="4">
                  <c:v>142</c:v>
                </c:pt>
                <c:pt idx="5">
                  <c:v>137</c:v>
                </c:pt>
                <c:pt idx="6">
                  <c:v>143</c:v>
                </c:pt>
                <c:pt idx="7">
                  <c:v>138</c:v>
                </c:pt>
                <c:pt idx="8">
                  <c:v>116</c:v>
                </c:pt>
                <c:pt idx="9">
                  <c:v>140</c:v>
                </c:pt>
                <c:pt idx="10">
                  <c:v>114</c:v>
                </c:pt>
                <c:pt idx="11">
                  <c:v>161</c:v>
                </c:pt>
              </c:numCache>
            </c:numRef>
          </c: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32768224"/>
        <c:axId val="432768784"/>
      </c:lineChart>
      <c:catAx>
        <c:axId val="43276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2768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2768784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432768224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3.0830111753274259E-2"/>
          <c:y val="0.93287737014935912"/>
          <c:w val="0.94980679139245527"/>
          <c:h val="5.19932205783704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r>
              <a:rPr lang="es-ES"/>
              <a:t>HOMICIDIOS
SEGÚN EL SEXO</a:t>
            </a:r>
          </a:p>
        </c:rich>
      </c:tx>
      <c:layout>
        <c:manualLayout>
          <c:xMode val="edge"/>
          <c:yMode val="edge"/>
          <c:x val="0.40913062003613182"/>
          <c:y val="1.02460363186309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805157593126043"/>
          <c:y val="0.24224852048608694"/>
          <c:w val="0.47163383646809598"/>
          <c:h val="0.57708042592233832"/>
        </c:manualLayout>
      </c:layout>
      <c:pieChart>
        <c:varyColors val="1"/>
        <c:ser>
          <c:idx val="0"/>
          <c:order val="0"/>
          <c:tx>
            <c:strRef>
              <c:f>SEXO!$C$16:$C$17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673749872175069"/>
                  <c:y val="4.78304846040585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7360824215154924"/>
                  <c:y val="-1.12517337771803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SEXO!$C$16:$C$17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SEXO!$D$16:$D$17</c:f>
              <c:numCache>
                <c:formatCode>General</c:formatCode>
                <c:ptCount val="2"/>
                <c:pt idx="0">
                  <c:v>1446</c:v>
                </c:pt>
                <c:pt idx="1">
                  <c:v>167</c:v>
                </c:pt>
              </c:numCache>
            </c:numRef>
          </c:val>
          <c:extLst/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965282040035415"/>
          <c:y val="0.25737453447738434"/>
          <c:w val="0.38944792423104596"/>
          <c:h val="0.4774301511000279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27923802794212033"/>
                  <c:y val="-7.07153462503896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0152294320676985E-2"/>
                  <c:y val="0.112301983896764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6547840897739158E-2"/>
                  <c:y val="0.13962288136513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4103007952971233"/>
                  <c:y val="0.122658208083437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804947477995006"/>
                  <c:y val="9.41004224488307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1275669704298202"/>
                  <c:y val="3.0719082878810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94972245070441"/>
                  <c:y val="-0.1113212229094549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>
                    <a:latin typeface="Gill Sans MT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'46'!$C$15:$C$21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'46'!$P$15:$P$21</c:f>
              <c:numCache>
                <c:formatCode>General</c:formatCode>
                <c:ptCount val="7"/>
                <c:pt idx="0">
                  <c:v>246</c:v>
                </c:pt>
                <c:pt idx="1">
                  <c:v>170</c:v>
                </c:pt>
                <c:pt idx="2">
                  <c:v>172</c:v>
                </c:pt>
                <c:pt idx="3">
                  <c:v>168</c:v>
                </c:pt>
                <c:pt idx="4">
                  <c:v>220</c:v>
                </c:pt>
                <c:pt idx="5">
                  <c:v>236</c:v>
                </c:pt>
                <c:pt idx="6">
                  <c:v>401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744" l="0.70000000000000062" r="0.70000000000000062" t="0.75000000000000744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778521299522776"/>
          <c:y val="0.21830754843896141"/>
          <c:w val="0.42131553163616997"/>
          <c:h val="0.51649713713845091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27073999930075282"/>
                  <c:y val="-7.07153462503896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850211873586356"/>
                  <c:y val="6.54215132971305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6547840897739158E-2"/>
                  <c:y val="0.13962288136513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4103007952971233"/>
                  <c:y val="0.122658208083437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804947477995006"/>
                  <c:y val="9.41004224488307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1275669704298202"/>
                  <c:y val="3.0719082878810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1470465084728675"/>
                  <c:y val="-0.1191346201171402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>
                    <a:latin typeface="Gill Sans MT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'47'!$B$15:$B$21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'47'!$O$15:$O$21</c:f>
              <c:numCache>
                <c:formatCode>General</c:formatCode>
                <c:ptCount val="7"/>
                <c:pt idx="0">
                  <c:v>48</c:v>
                </c:pt>
                <c:pt idx="1">
                  <c:v>38</c:v>
                </c:pt>
                <c:pt idx="2">
                  <c:v>36</c:v>
                </c:pt>
                <c:pt idx="3">
                  <c:v>45</c:v>
                </c:pt>
                <c:pt idx="4">
                  <c:v>52</c:v>
                </c:pt>
                <c:pt idx="5">
                  <c:v>48</c:v>
                </c:pt>
                <c:pt idx="6">
                  <c:v>99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778521299522781"/>
          <c:y val="0.21830754843896141"/>
          <c:w val="0.42131553163616997"/>
          <c:h val="0.51649713713845091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27073999930075282"/>
                  <c:y val="-7.07153462503896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850211873586362"/>
                  <c:y val="6.54215132971305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6547840897739158E-2"/>
                  <c:y val="0.13962288136513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1266580983787565E-4"/>
                  <c:y val="7.83823191639468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804947477995006"/>
                  <c:y val="9.41004224488307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1275669704298202"/>
                  <c:y val="3.0719082878810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9317851987052993E-2"/>
                  <c:y val="-0.110746323533458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>
                    <a:latin typeface="Gill Sans MT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'48'!$B$14:$B$20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'48'!$O$14:$O$20</c:f>
              <c:numCache>
                <c:formatCode>General</c:formatCode>
                <c:ptCount val="7"/>
                <c:pt idx="0">
                  <c:v>44</c:v>
                </c:pt>
                <c:pt idx="1">
                  <c:v>30</c:v>
                </c:pt>
                <c:pt idx="2">
                  <c:v>24</c:v>
                </c:pt>
                <c:pt idx="3">
                  <c:v>21</c:v>
                </c:pt>
                <c:pt idx="4">
                  <c:v>29</c:v>
                </c:pt>
                <c:pt idx="5">
                  <c:v>31</c:v>
                </c:pt>
                <c:pt idx="6">
                  <c:v>44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778521299522787"/>
          <c:y val="0.21830754843896141"/>
          <c:w val="0.42131553163616997"/>
          <c:h val="0.51649713713845091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27073999930075282"/>
                  <c:y val="-7.07153462503896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213294552151074"/>
                  <c:y val="5.900720850544983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359317438710379"/>
                  <c:y val="0.108568536226733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4103007952971233"/>
                  <c:y val="0.122658208083437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6041193332128598E-2"/>
                  <c:y val="0.135506086965027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1275669704298202"/>
                  <c:y val="3.0719082878810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1470465084728683"/>
                  <c:y val="-0.1191346201171402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>
                    <a:latin typeface="Gill Sans MT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'49'!$B$15:$B$21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'49'!$O$15:$O$21</c:f>
              <c:numCache>
                <c:formatCode>General</c:formatCode>
                <c:ptCount val="7"/>
                <c:pt idx="0">
                  <c:v>37</c:v>
                </c:pt>
                <c:pt idx="1">
                  <c:v>23</c:v>
                </c:pt>
                <c:pt idx="2">
                  <c:v>18</c:v>
                </c:pt>
                <c:pt idx="3">
                  <c:v>11</c:v>
                </c:pt>
                <c:pt idx="4">
                  <c:v>35</c:v>
                </c:pt>
                <c:pt idx="5">
                  <c:v>22</c:v>
                </c:pt>
                <c:pt idx="6">
                  <c:v>43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81" l="0.70000000000000062" r="0.70000000000000062" t="0.7500000000000081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73961117882978"/>
          <c:y val="5.8732612055649037E-2"/>
          <c:w val="0.44021817010970432"/>
          <c:h val="0.84435335535211209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'50'!$B$17</c:f>
              <c:strCache>
                <c:ptCount val="1"/>
                <c:pt idx="0">
                  <c:v>Armas de Fuego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numRef>
              <c:f>'50'!$O$22</c:f>
              <c:numCache>
                <c:formatCode>mmm\-yy</c:formatCode>
                <c:ptCount val="1"/>
              </c:numCache>
            </c:numRef>
          </c:cat>
          <c:val>
            <c:numRef>
              <c:f>'50'!$O$17</c:f>
              <c:numCache>
                <c:formatCode>General</c:formatCode>
                <c:ptCount val="1"/>
                <c:pt idx="0">
                  <c:v>981</c:v>
                </c:pt>
              </c:numCache>
            </c:numRef>
          </c:val>
        </c:ser>
        <c:ser>
          <c:idx val="0"/>
          <c:order val="1"/>
          <c:tx>
            <c:strRef>
              <c:f>'50'!$B$18</c:f>
              <c:strCache>
                <c:ptCount val="1"/>
                <c:pt idx="0">
                  <c:v>Armas Blancas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numRef>
              <c:f>'50'!$O$22</c:f>
              <c:numCache>
                <c:formatCode>mmm\-yy</c:formatCode>
                <c:ptCount val="1"/>
              </c:numCache>
            </c:numRef>
          </c:cat>
          <c:val>
            <c:numRef>
              <c:f>'50'!$O$18</c:f>
              <c:numCache>
                <c:formatCode>General</c:formatCode>
                <c:ptCount val="1"/>
                <c:pt idx="0">
                  <c:v>443</c:v>
                </c:pt>
              </c:numCache>
            </c:numRef>
          </c:val>
        </c:ser>
        <c:ser>
          <c:idx val="2"/>
          <c:order val="2"/>
          <c:tx>
            <c:strRef>
              <c:f>'50'!$B$19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numRef>
              <c:f>'50'!$O$22</c:f>
              <c:numCache>
                <c:formatCode>mmm\-yy</c:formatCode>
                <c:ptCount val="1"/>
              </c:numCache>
            </c:numRef>
          </c:cat>
          <c:val>
            <c:numRef>
              <c:f>'50'!$O$19</c:f>
              <c:numCache>
                <c:formatCode>General</c:formatCode>
                <c:ptCount val="1"/>
                <c:pt idx="0">
                  <c:v>189</c:v>
                </c:pt>
              </c:numCache>
            </c:numRef>
          </c:val>
        </c:ser>
        <c:ser>
          <c:idx val="3"/>
          <c:order val="3"/>
          <c:tx>
            <c:strRef>
              <c:f>'50'!$B$20</c:f>
              <c:strCache>
                <c:ptCount val="1"/>
                <c:pt idx="0">
                  <c:v>Indeterminada</c:v>
                </c:pt>
              </c:strCache>
            </c:strRef>
          </c:tx>
          <c:invertIfNegative val="0"/>
          <c:dLbls>
            <c:delete val="1"/>
          </c:dLbls>
          <c:val>
            <c:numRef>
              <c:f>'50'!$O$20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430977728"/>
        <c:axId val="430978288"/>
      </c:barChart>
      <c:catAx>
        <c:axId val="43097772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430978288"/>
        <c:crosses val="autoZero"/>
        <c:auto val="1"/>
        <c:lblAlgn val="ctr"/>
        <c:lblOffset val="100"/>
        <c:noMultiLvlLbl val="0"/>
      </c:catAx>
      <c:valAx>
        <c:axId val="43097828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  <a:endParaRPr lang="es-ES"/>
          </a:p>
        </c:txPr>
        <c:crossAx val="430977728"/>
        <c:crosses val="autoZero"/>
        <c:crossBetween val="between"/>
        <c:majorUnit val="0.0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197508593159624"/>
          <c:y val="0.92761816256221552"/>
          <c:w val="0.52870334706613653"/>
          <c:h val="5.267092809571051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US" sz="800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r>
              <a:rPr lang="es-ES"/>
              <a:t>HOMICIDIOS
SEGÚN LA HORA DE COMISIÓN (DIURNA O NOCTURNA) </a:t>
            </a:r>
          </a:p>
        </c:rich>
      </c:tx>
      <c:layout>
        <c:manualLayout>
          <c:xMode val="edge"/>
          <c:yMode val="edge"/>
          <c:x val="0.1450613559668705"/>
          <c:y val="1.024603631863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805157593126043"/>
          <c:y val="0.24224852048608694"/>
          <c:w val="0.47163383646809598"/>
          <c:h val="0.5770804259223383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3695381100618263E-2"/>
                  <c:y val="-0.1201911956127435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9192629991018568E-2"/>
                  <c:y val="4.29488082282398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948585404097215"/>
                  <c:y val="-5.822503894330282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'51'!$B$17:$C$19</c:f>
              <c:strCache>
                <c:ptCount val="3"/>
                <c:pt idx="0">
                  <c:v>6:00am - 5:59pm</c:v>
                </c:pt>
                <c:pt idx="1">
                  <c:v>6:00pm - 5:59am</c:v>
                </c:pt>
                <c:pt idx="2">
                  <c:v>Desconocida</c:v>
                </c:pt>
              </c:strCache>
            </c:strRef>
          </c:cat>
          <c:val>
            <c:numRef>
              <c:f>'51'!$P$17:$P$19</c:f>
              <c:numCache>
                <c:formatCode>General</c:formatCode>
                <c:ptCount val="3"/>
                <c:pt idx="0">
                  <c:v>541</c:v>
                </c:pt>
                <c:pt idx="1">
                  <c:v>974</c:v>
                </c:pt>
                <c:pt idx="2">
                  <c:v>98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150" b="1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r>
              <a:rPr lang="es-ES"/>
              <a:t>MUERTES VIOLENTAS 
SEGÚN LA EDAD DE LA  VICTIMA</a:t>
            </a:r>
          </a:p>
        </c:rich>
      </c:tx>
      <c:layout>
        <c:manualLayout>
          <c:xMode val="edge"/>
          <c:yMode val="edge"/>
          <c:x val="0.28158048835953936"/>
          <c:y val="3.38100770190612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800347351603231"/>
          <c:y val="0.35923346671829959"/>
          <c:w val="0.44980694980697022"/>
          <c:h val="0.4814054443414300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23451331698291841"/>
                  <c:y val="-8.97904565208047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596979475926166"/>
                  <c:y val="7.09033604406007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3010129149018826E-2"/>
                  <c:y val="-1.02035196420119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3525751903962822"/>
                  <c:y val="0.1169385998881285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27536078481995746"/>
                  <c:y val="-4.26747988468654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7138350329159668"/>
                  <c:y val="-9.42622950819672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900" b="0" i="0" u="none" strike="noStrike" baseline="0">
                    <a:solidFill>
                      <a:srgbClr val="000000"/>
                    </a:solidFill>
                    <a:latin typeface="Gill Sans MT"/>
                    <a:ea typeface="Gill Sans MT"/>
                    <a:cs typeface="Gill Sans MT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'53'!$B$17:$C$22</c:f>
              <c:strCache>
                <c:ptCount val="6"/>
                <c:pt idx="0">
                  <c:v>0 a 17 años</c:v>
                </c:pt>
                <c:pt idx="1">
                  <c:v>18 a 34 años</c:v>
                </c:pt>
                <c:pt idx="2">
                  <c:v>35 a 51 años</c:v>
                </c:pt>
                <c:pt idx="3">
                  <c:v>52 a 68 años</c:v>
                </c:pt>
                <c:pt idx="4">
                  <c:v>Más de 68</c:v>
                </c:pt>
                <c:pt idx="5">
                  <c:v>Indeterminados</c:v>
                </c:pt>
              </c:strCache>
            </c:strRef>
          </c:cat>
          <c:val>
            <c:numRef>
              <c:f>'53'!$P$17:$P$22</c:f>
              <c:numCache>
                <c:formatCode>General</c:formatCode>
                <c:ptCount val="6"/>
                <c:pt idx="0">
                  <c:v>78</c:v>
                </c:pt>
                <c:pt idx="1">
                  <c:v>821</c:v>
                </c:pt>
                <c:pt idx="2">
                  <c:v>373</c:v>
                </c:pt>
                <c:pt idx="3">
                  <c:v>145</c:v>
                </c:pt>
                <c:pt idx="4">
                  <c:v>48</c:v>
                </c:pt>
                <c:pt idx="5">
                  <c:v>148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76201</xdr:colOff>
      <xdr:row>0</xdr:row>
      <xdr:rowOff>0</xdr:rowOff>
    </xdr:from>
    <xdr:to>
      <xdr:col>4</xdr:col>
      <xdr:colOff>48940</xdr:colOff>
      <xdr:row>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05076" y="0"/>
          <a:ext cx="858564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666750</xdr:colOff>
      <xdr:row>22</xdr:row>
      <xdr:rowOff>85725</xdr:rowOff>
    </xdr:from>
    <xdr:to>
      <xdr:col>7</xdr:col>
      <xdr:colOff>152400</xdr:colOff>
      <xdr:row>54</xdr:row>
      <xdr:rowOff>47625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0</xdr:row>
      <xdr:rowOff>38101</xdr:rowOff>
    </xdr:from>
    <xdr:to>
      <xdr:col>10</xdr:col>
      <xdr:colOff>19050</xdr:colOff>
      <xdr:row>5</xdr:row>
      <xdr:rowOff>47626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28900" y="38101"/>
          <a:ext cx="8667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504825</xdr:colOff>
      <xdr:row>24</xdr:row>
      <xdr:rowOff>57150</xdr:rowOff>
    </xdr:from>
    <xdr:to>
      <xdr:col>15</xdr:col>
      <xdr:colOff>647700</xdr:colOff>
      <xdr:row>52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0</xdr:row>
      <xdr:rowOff>47625</xdr:rowOff>
    </xdr:from>
    <xdr:to>
      <xdr:col>4</xdr:col>
      <xdr:colOff>571500</xdr:colOff>
      <xdr:row>5</xdr:row>
      <xdr:rowOff>48178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95600" y="47625"/>
          <a:ext cx="904875" cy="810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30</xdr:row>
      <xdr:rowOff>57150</xdr:rowOff>
    </xdr:from>
    <xdr:to>
      <xdr:col>7</xdr:col>
      <xdr:colOff>152400</xdr:colOff>
      <xdr:row>54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0</xdr:row>
      <xdr:rowOff>9525</xdr:rowOff>
    </xdr:from>
    <xdr:to>
      <xdr:col>5</xdr:col>
      <xdr:colOff>581025</xdr:colOff>
      <xdr:row>5</xdr:row>
      <xdr:rowOff>45004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67175" y="9525"/>
          <a:ext cx="866775" cy="845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201706</xdr:colOff>
      <xdr:row>0</xdr:row>
      <xdr:rowOff>11206</xdr:rowOff>
    </xdr:from>
    <xdr:to>
      <xdr:col>16</xdr:col>
      <xdr:colOff>560294</xdr:colOff>
      <xdr:row>6</xdr:row>
      <xdr:rowOff>21145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42647" y="11206"/>
          <a:ext cx="963706" cy="951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129206</xdr:colOff>
      <xdr:row>0</xdr:row>
      <xdr:rowOff>0</xdr:rowOff>
    </xdr:from>
    <xdr:to>
      <xdr:col>7</xdr:col>
      <xdr:colOff>57149</xdr:colOff>
      <xdr:row>4</xdr:row>
      <xdr:rowOff>79093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24756" y="0"/>
          <a:ext cx="918543" cy="831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129206</xdr:colOff>
      <xdr:row>0</xdr:row>
      <xdr:rowOff>0</xdr:rowOff>
    </xdr:from>
    <xdr:to>
      <xdr:col>7</xdr:col>
      <xdr:colOff>57149</xdr:colOff>
      <xdr:row>4</xdr:row>
      <xdr:rowOff>79093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24756" y="0"/>
          <a:ext cx="918543" cy="831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129206</xdr:colOff>
      <xdr:row>0</xdr:row>
      <xdr:rowOff>0</xdr:rowOff>
    </xdr:from>
    <xdr:to>
      <xdr:col>7</xdr:col>
      <xdr:colOff>57149</xdr:colOff>
      <xdr:row>4</xdr:row>
      <xdr:rowOff>79093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24756" y="0"/>
          <a:ext cx="918543" cy="831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571397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38100</xdr:rowOff>
    </xdr:from>
    <xdr:to>
      <xdr:col>7</xdr:col>
      <xdr:colOff>200025</xdr:colOff>
      <xdr:row>3</xdr:row>
      <xdr:rowOff>28575</xdr:rowOff>
    </xdr:to>
    <xdr:pic>
      <xdr:nvPicPr>
        <xdr:cNvPr id="571397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38100"/>
          <a:ext cx="6762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0</xdr:row>
      <xdr:rowOff>47625</xdr:rowOff>
    </xdr:from>
    <xdr:to>
      <xdr:col>3</xdr:col>
      <xdr:colOff>1047750</xdr:colOff>
      <xdr:row>4</xdr:row>
      <xdr:rowOff>65446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3225" y="47625"/>
          <a:ext cx="714375" cy="665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19</xdr:row>
      <xdr:rowOff>85725</xdr:rowOff>
    </xdr:from>
    <xdr:to>
      <xdr:col>7</xdr:col>
      <xdr:colOff>85725</xdr:colOff>
      <xdr:row>48</xdr:row>
      <xdr:rowOff>76200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74543</xdr:colOff>
      <xdr:row>0</xdr:row>
      <xdr:rowOff>0</xdr:rowOff>
    </xdr:from>
    <xdr:to>
      <xdr:col>9</xdr:col>
      <xdr:colOff>63433</xdr:colOff>
      <xdr:row>4</xdr:row>
      <xdr:rowOff>94836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7673" y="0"/>
          <a:ext cx="858564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6164</xdr:colOff>
      <xdr:row>23</xdr:row>
      <xdr:rowOff>28575</xdr:rowOff>
    </xdr:from>
    <xdr:to>
      <xdr:col>15</xdr:col>
      <xdr:colOff>907676</xdr:colOff>
      <xdr:row>51</xdr:row>
      <xdr:rowOff>44825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123265</xdr:colOff>
      <xdr:row>0</xdr:row>
      <xdr:rowOff>0</xdr:rowOff>
    </xdr:from>
    <xdr:to>
      <xdr:col>10</xdr:col>
      <xdr:colOff>257735</xdr:colOff>
      <xdr:row>5</xdr:row>
      <xdr:rowOff>93588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34236" y="0"/>
          <a:ext cx="1053352" cy="87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0</xdr:row>
      <xdr:rowOff>0</xdr:rowOff>
    </xdr:from>
    <xdr:to>
      <xdr:col>9</xdr:col>
      <xdr:colOff>180975</xdr:colOff>
      <xdr:row>5</xdr:row>
      <xdr:rowOff>83203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847725" cy="807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114301</xdr:colOff>
      <xdr:row>23</xdr:row>
      <xdr:rowOff>0</xdr:rowOff>
    </xdr:from>
    <xdr:to>
      <xdr:col>15</xdr:col>
      <xdr:colOff>257176</xdr:colOff>
      <xdr:row>52</xdr:row>
      <xdr:rowOff>123825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121372</xdr:colOff>
      <xdr:row>4</xdr:row>
      <xdr:rowOff>47624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90825" y="0"/>
          <a:ext cx="769072" cy="695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121103</xdr:colOff>
      <xdr:row>22</xdr:row>
      <xdr:rowOff>29935</xdr:rowOff>
    </xdr:from>
    <xdr:to>
      <xdr:col>15</xdr:col>
      <xdr:colOff>257175</xdr:colOff>
      <xdr:row>50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0</xdr:row>
      <xdr:rowOff>0</xdr:rowOff>
    </xdr:from>
    <xdr:to>
      <xdr:col>9</xdr:col>
      <xdr:colOff>124449</xdr:colOff>
      <xdr:row>5</xdr:row>
      <xdr:rowOff>75344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0"/>
          <a:ext cx="924549" cy="723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73478</xdr:colOff>
      <xdr:row>22</xdr:row>
      <xdr:rowOff>39460</xdr:rowOff>
    </xdr:from>
    <xdr:to>
      <xdr:col>15</xdr:col>
      <xdr:colOff>400050</xdr:colOff>
      <xdr:row>51</xdr:row>
      <xdr:rowOff>38100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0</xdr:row>
      <xdr:rowOff>0</xdr:rowOff>
    </xdr:from>
    <xdr:to>
      <xdr:col>9</xdr:col>
      <xdr:colOff>152400</xdr:colOff>
      <xdr:row>5</xdr:row>
      <xdr:rowOff>118983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9875" y="0"/>
          <a:ext cx="1000125" cy="98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22</xdr:row>
      <xdr:rowOff>19052</xdr:rowOff>
    </xdr:from>
    <xdr:to>
      <xdr:col>15</xdr:col>
      <xdr:colOff>85725</xdr:colOff>
      <xdr:row>54</xdr:row>
      <xdr:rowOff>152401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9525</xdr:colOff>
      <xdr:row>39</xdr:row>
      <xdr:rowOff>95250</xdr:rowOff>
    </xdr:from>
    <xdr:to>
      <xdr:col>8</xdr:col>
      <xdr:colOff>95250</xdr:colOff>
      <xdr:row>40</xdr:row>
      <xdr:rowOff>104775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943225" y="7715250"/>
          <a:ext cx="466725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76200</xdr:colOff>
      <xdr:row>29</xdr:row>
      <xdr:rowOff>104775</xdr:rowOff>
    </xdr:from>
    <xdr:to>
      <xdr:col>8</xdr:col>
      <xdr:colOff>123825</xdr:colOff>
      <xdr:row>30</xdr:row>
      <xdr:rowOff>114300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009900" y="6105525"/>
          <a:ext cx="428625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139210</xdr:colOff>
      <xdr:row>40</xdr:row>
      <xdr:rowOff>133349</xdr:rowOff>
    </xdr:from>
    <xdr:ext cx="441815" cy="276225"/>
    <xdr:sp macro="" textlink="">
      <xdr:nvSpPr>
        <xdr:cNvPr id="7" name="Text Box 87"/>
        <xdr:cNvSpPr txBox="1">
          <a:spLocks noChangeArrowheads="1"/>
        </xdr:cNvSpPr>
      </xdr:nvSpPr>
      <xdr:spPr bwMode="auto">
        <a:xfrm>
          <a:off x="3501535" y="7543799"/>
          <a:ext cx="44181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7432" rIns="0" bIns="0" anchor="t" upright="1">
          <a:noAutofit/>
        </a:bodyPr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61 %</a:t>
          </a:r>
        </a:p>
      </xdr:txBody>
    </xdr:sp>
    <xdr:clientData/>
  </xdr:oneCellAnchor>
  <xdr:oneCellAnchor>
    <xdr:from>
      <xdr:col>8</xdr:col>
      <xdr:colOff>142875</xdr:colOff>
      <xdr:row>30</xdr:row>
      <xdr:rowOff>85725</xdr:rowOff>
    </xdr:from>
    <xdr:ext cx="319959" cy="257175"/>
    <xdr:sp macro="" textlink="">
      <xdr:nvSpPr>
        <xdr:cNvPr id="8" name="Text Box 88"/>
        <xdr:cNvSpPr txBox="1">
          <a:spLocks noChangeArrowheads="1"/>
        </xdr:cNvSpPr>
      </xdr:nvSpPr>
      <xdr:spPr bwMode="auto">
        <a:xfrm>
          <a:off x="3505200" y="5876925"/>
          <a:ext cx="319959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noAutofit/>
        </a:bodyPr>
        <a:lstStyle/>
        <a:p>
          <a:pPr algn="l" rtl="1">
            <a:defRPr sz="1000"/>
          </a:pPr>
          <a:r>
            <a:rPr lang="es-ES" sz="1000" b="1" i="0" strike="noStrike" baseline="0">
              <a:solidFill>
                <a:srgbClr val="000000"/>
              </a:solidFill>
              <a:latin typeface="Arial"/>
              <a:cs typeface="Arial"/>
            </a:rPr>
            <a:t> 27%</a:t>
          </a:r>
          <a:endParaRPr lang="es-E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123825</xdr:colOff>
      <xdr:row>25</xdr:row>
      <xdr:rowOff>0</xdr:rowOff>
    </xdr:from>
    <xdr:ext cx="390525" cy="276225"/>
    <xdr:sp macro="" textlink="">
      <xdr:nvSpPr>
        <xdr:cNvPr id="9" name="Text Box 89"/>
        <xdr:cNvSpPr txBox="1">
          <a:spLocks noChangeArrowheads="1"/>
        </xdr:cNvSpPr>
      </xdr:nvSpPr>
      <xdr:spPr bwMode="auto">
        <a:xfrm>
          <a:off x="3486150" y="4981575"/>
          <a:ext cx="390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noAutofit/>
        </a:bodyPr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 12%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304800</xdr:colOff>
      <xdr:row>0</xdr:row>
      <xdr:rowOff>9524</xdr:rowOff>
    </xdr:from>
    <xdr:to>
      <xdr:col>9</xdr:col>
      <xdr:colOff>285749</xdr:colOff>
      <xdr:row>5</xdr:row>
      <xdr:rowOff>84716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28900" y="9524"/>
          <a:ext cx="895349" cy="884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23</xdr:row>
      <xdr:rowOff>66675</xdr:rowOff>
    </xdr:from>
    <xdr:to>
      <xdr:col>15</xdr:col>
      <xdr:colOff>685800</xdr:colOff>
      <xdr:row>52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Datos%20de%20programa/Microsoft/Excel/Informe%20preliminar%20Homicidios%20enero-junio%202013%20part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"/>
      <sheetName val="34"/>
      <sheetName val="35"/>
      <sheetName val="36"/>
      <sheetName val="37"/>
      <sheetName val="52"/>
      <sheetName val="39"/>
      <sheetName val="38"/>
      <sheetName val="40"/>
      <sheetName val="41"/>
      <sheetName val="43"/>
      <sheetName val="44"/>
      <sheetName val="45 (2)"/>
      <sheetName val="45 (3)"/>
      <sheetName val="46"/>
      <sheetName val="47"/>
      <sheetName val="48"/>
      <sheetName val="49"/>
      <sheetName val="50"/>
      <sheetName val="51"/>
      <sheetName val="53"/>
      <sheetName val="54"/>
      <sheetName val="55"/>
      <sheetName val="56"/>
      <sheetName val="57"/>
      <sheetName val="58"/>
      <sheetName val="59"/>
      <sheetName val="60-61"/>
      <sheetName val="62"/>
      <sheetName val="63"/>
    </sheetNames>
    <sheetDataSet>
      <sheetData sheetId="0">
        <row r="16">
          <cell r="B16" t="str">
            <v>6:00 AM-5:59 PM</v>
          </cell>
        </row>
      </sheetData>
      <sheetData sheetId="1">
        <row r="16">
          <cell r="B16" t="str">
            <v>6:00 AM-5:59 PM</v>
          </cell>
        </row>
      </sheetData>
      <sheetData sheetId="2">
        <row r="16">
          <cell r="B16" t="str">
            <v>6:00 AM-5:59 PM</v>
          </cell>
        </row>
      </sheetData>
      <sheetData sheetId="3">
        <row r="16">
          <cell r="B16" t="str">
            <v>6:00 AM-5:59 PM</v>
          </cell>
        </row>
      </sheetData>
      <sheetData sheetId="4">
        <row r="15">
          <cell r="D15" t="str">
            <v>6:00 am - 5:59 pm</v>
          </cell>
        </row>
      </sheetData>
      <sheetData sheetId="5">
        <row r="15">
          <cell r="D15" t="str">
            <v>6:00 am - 5:59 pm</v>
          </cell>
        </row>
      </sheetData>
      <sheetData sheetId="6">
        <row r="15">
          <cell r="D15" t="str">
            <v>6:00 am - 5:59 pm</v>
          </cell>
        </row>
      </sheetData>
      <sheetData sheetId="7">
        <row r="14">
          <cell r="D14" t="str">
            <v>6:00 am - 5:59 pm</v>
          </cell>
        </row>
      </sheetData>
      <sheetData sheetId="8"/>
      <sheetData sheetId="9"/>
      <sheetData sheetId="10">
        <row r="16">
          <cell r="C16" t="str">
            <v>P.N.</v>
          </cell>
        </row>
        <row r="17">
          <cell r="C17" t="str">
            <v>INACIF</v>
          </cell>
        </row>
      </sheetData>
      <sheetData sheetId="11">
        <row r="17">
          <cell r="D17">
            <v>2012</v>
          </cell>
        </row>
      </sheetData>
      <sheetData sheetId="12"/>
      <sheetData sheetId="13"/>
      <sheetData sheetId="14">
        <row r="14">
          <cell r="C14" t="str">
            <v>LUNES</v>
          </cell>
        </row>
      </sheetData>
      <sheetData sheetId="15">
        <row r="14">
          <cell r="C14" t="str">
            <v>LUNES</v>
          </cell>
        </row>
      </sheetData>
      <sheetData sheetId="16">
        <row r="14">
          <cell r="C14" t="str">
            <v>LUNES</v>
          </cell>
        </row>
      </sheetData>
      <sheetData sheetId="17">
        <row r="14">
          <cell r="C14" t="str">
            <v>LUNES</v>
          </cell>
        </row>
      </sheetData>
      <sheetData sheetId="18">
        <row r="16">
          <cell r="D16" t="str">
            <v>Armas de Fuego</v>
          </cell>
        </row>
      </sheetData>
      <sheetData sheetId="19">
        <row r="16">
          <cell r="B16" t="str">
            <v>6:00am - 5:59pm</v>
          </cell>
        </row>
      </sheetData>
      <sheetData sheetId="20">
        <row r="16">
          <cell r="D16" t="str">
            <v>0 a 17 años</v>
          </cell>
        </row>
      </sheetData>
      <sheetData sheetId="21">
        <row r="14">
          <cell r="C14" t="str">
            <v>HOMICIDIOS SIN ACCION POLICIAL</v>
          </cell>
        </row>
      </sheetData>
      <sheetData sheetId="22"/>
      <sheetData sheetId="23"/>
      <sheetData sheetId="24"/>
      <sheetData sheetId="25">
        <row r="5">
          <cell r="E5" t="str">
            <v>TASA DE HOMICIDIOS POR CADA 100 MIL HAB. ENERO-MAYO 2012</v>
          </cell>
        </row>
      </sheetData>
      <sheetData sheetId="26">
        <row r="5">
          <cell r="E5" t="str">
            <v>TASA DE ACCIÓN POLICIAL POR CADA 100 MIL HAB. ENERO 2012</v>
          </cell>
        </row>
      </sheetData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28"/>
  <sheetViews>
    <sheetView zoomScale="115" zoomScaleNormal="115" workbookViewId="0">
      <selection activeCell="G11" sqref="G11"/>
    </sheetView>
  </sheetViews>
  <sheetFormatPr baseColWidth="10" defaultColWidth="11.42578125" defaultRowHeight="12.75" x14ac:dyDescent="0.2"/>
  <cols>
    <col min="1" max="1" width="1.42578125" customWidth="1"/>
    <col min="2" max="2" width="21.140625" style="8" customWidth="1"/>
    <col min="3" max="3" width="13" style="9" customWidth="1"/>
    <col min="4" max="4" width="12.140625" style="9" customWidth="1"/>
    <col min="5" max="5" width="2.5703125" customWidth="1"/>
    <col min="6" max="6" width="13.42578125" customWidth="1"/>
    <col min="7" max="7" width="11.42578125" customWidth="1"/>
    <col min="8" max="9" width="5.7109375" customWidth="1"/>
    <col min="12" max="12" width="10" customWidth="1"/>
    <col min="13" max="13" width="15.7109375" customWidth="1"/>
    <col min="15" max="15" width="9.5703125" customWidth="1"/>
    <col min="16" max="16" width="8.42578125" customWidth="1"/>
    <col min="17" max="17" width="3" customWidth="1"/>
  </cols>
  <sheetData>
    <row r="1" spans="2:15" ht="12.95" customHeight="1" x14ac:dyDescent="0.3">
      <c r="B1" s="570"/>
      <c r="C1" s="570"/>
      <c r="D1" s="570"/>
      <c r="E1" s="570"/>
      <c r="F1" s="570"/>
    </row>
    <row r="2" spans="2:15" ht="14.25" customHeight="1" thickBot="1" x14ac:dyDescent="0.35">
      <c r="B2" s="15" t="s">
        <v>111</v>
      </c>
      <c r="C2" s="15"/>
      <c r="D2" s="15"/>
    </row>
    <row r="3" spans="2:15" ht="30" customHeight="1" x14ac:dyDescent="0.3">
      <c r="B3" s="112" t="s">
        <v>112</v>
      </c>
      <c r="C3" s="113">
        <v>2014</v>
      </c>
      <c r="D3" s="113">
        <v>2015</v>
      </c>
      <c r="E3" s="106"/>
    </row>
    <row r="4" spans="2:15" s="5" customFormat="1" ht="15" customHeight="1" x14ac:dyDescent="0.2">
      <c r="B4" s="114" t="s">
        <v>19</v>
      </c>
      <c r="C4" s="288">
        <v>252590</v>
      </c>
      <c r="D4" s="283">
        <v>255085</v>
      </c>
      <c r="E4" s="107"/>
      <c r="O4" s="2"/>
    </row>
    <row r="5" spans="2:15" s="5" customFormat="1" ht="15" customHeight="1" x14ac:dyDescent="0.3">
      <c r="B5" s="114" t="s">
        <v>20</v>
      </c>
      <c r="C5" s="289">
        <v>120724</v>
      </c>
      <c r="D5" s="284">
        <v>122083</v>
      </c>
      <c r="E5" s="107"/>
      <c r="O5" s="2"/>
    </row>
    <row r="6" spans="2:15" ht="15" customHeight="1" x14ac:dyDescent="0.3">
      <c r="B6" s="114" t="s">
        <v>21</v>
      </c>
      <c r="C6" s="290">
        <v>206980</v>
      </c>
      <c r="D6" s="285">
        <v>208463</v>
      </c>
      <c r="E6" s="106"/>
      <c r="O6" s="32"/>
    </row>
    <row r="7" spans="2:15" ht="15" customHeight="1" x14ac:dyDescent="0.3">
      <c r="B7" s="114" t="s">
        <v>121</v>
      </c>
      <c r="C7" s="289">
        <v>68531</v>
      </c>
      <c r="D7" s="284">
        <v>68903</v>
      </c>
      <c r="E7" s="106"/>
      <c r="O7" s="32"/>
    </row>
    <row r="8" spans="2:15" ht="15" customHeight="1" x14ac:dyDescent="0.25">
      <c r="B8" s="114" t="s">
        <v>4</v>
      </c>
      <c r="C8" s="288">
        <v>1168629</v>
      </c>
      <c r="D8" s="293">
        <v>1182348</v>
      </c>
      <c r="E8" s="106"/>
      <c r="O8" s="32"/>
    </row>
    <row r="9" spans="2:15" ht="15" customHeight="1" x14ac:dyDescent="0.2">
      <c r="B9" s="114" t="s">
        <v>22</v>
      </c>
      <c r="C9" s="291">
        <v>305347</v>
      </c>
      <c r="D9" s="286">
        <v>306723</v>
      </c>
      <c r="E9" s="106"/>
      <c r="O9" s="32"/>
    </row>
    <row r="10" spans="2:15" ht="15" customHeight="1" x14ac:dyDescent="0.3">
      <c r="B10" s="114" t="s">
        <v>176</v>
      </c>
      <c r="C10" s="290">
        <v>110960</v>
      </c>
      <c r="D10" s="285">
        <v>112171</v>
      </c>
      <c r="E10" s="106"/>
      <c r="O10" s="32"/>
    </row>
    <row r="11" spans="2:15" ht="15" customHeight="1" x14ac:dyDescent="0.2">
      <c r="B11" s="114" t="s">
        <v>122</v>
      </c>
      <c r="C11" s="291">
        <v>74490</v>
      </c>
      <c r="D11" s="286">
        <v>75016</v>
      </c>
      <c r="E11" s="106"/>
      <c r="O11" s="32"/>
    </row>
    <row r="12" spans="2:15" ht="15" customHeight="1" x14ac:dyDescent="0.2">
      <c r="B12" s="114" t="s">
        <v>23</v>
      </c>
      <c r="C12" s="288">
        <v>243505</v>
      </c>
      <c r="D12" s="283">
        <v>244994</v>
      </c>
      <c r="E12" s="106"/>
      <c r="O12" s="32"/>
    </row>
    <row r="13" spans="2:15" ht="15" customHeight="1" x14ac:dyDescent="0.2">
      <c r="B13" s="114" t="s">
        <v>18</v>
      </c>
      <c r="C13" s="291">
        <v>92613</v>
      </c>
      <c r="D13" s="286">
        <v>93035</v>
      </c>
      <c r="E13" s="106"/>
      <c r="O13" s="32"/>
    </row>
    <row r="14" spans="2:15" ht="15" customHeight="1" x14ac:dyDescent="0.25">
      <c r="B14" s="114" t="s">
        <v>123</v>
      </c>
      <c r="C14" s="288">
        <v>104364</v>
      </c>
      <c r="D14" s="293">
        <v>104613</v>
      </c>
      <c r="E14" s="106"/>
      <c r="O14" s="32"/>
    </row>
    <row r="15" spans="2:15" s="5" customFormat="1" ht="15" customHeight="1" x14ac:dyDescent="0.2">
      <c r="B15" s="114" t="s">
        <v>24</v>
      </c>
      <c r="C15" s="291">
        <v>58442</v>
      </c>
      <c r="D15" s="286">
        <v>59230</v>
      </c>
      <c r="E15" s="107"/>
      <c r="O15" s="2"/>
    </row>
    <row r="16" spans="2:15" ht="15" customHeight="1" x14ac:dyDescent="0.2">
      <c r="B16" s="114" t="s">
        <v>25</v>
      </c>
      <c r="C16" s="288">
        <v>250665</v>
      </c>
      <c r="D16" s="283">
        <v>255878</v>
      </c>
      <c r="E16" s="106"/>
      <c r="O16" s="32"/>
    </row>
    <row r="17" spans="2:15" s="5" customFormat="1" ht="15" customHeight="1" x14ac:dyDescent="0.2">
      <c r="B17" s="114" t="s">
        <v>26</v>
      </c>
      <c r="C17" s="291">
        <v>258619</v>
      </c>
      <c r="D17" s="286">
        <v>261547</v>
      </c>
      <c r="E17" s="107"/>
      <c r="O17" s="2"/>
    </row>
    <row r="18" spans="2:15" ht="15" customHeight="1" x14ac:dyDescent="0.2">
      <c r="B18" s="114" t="s">
        <v>27</v>
      </c>
      <c r="C18" s="288">
        <v>445406</v>
      </c>
      <c r="D18" s="283">
        <v>449104</v>
      </c>
      <c r="E18" s="106"/>
      <c r="O18" s="32"/>
    </row>
    <row r="19" spans="2:15" ht="15" customHeight="1" x14ac:dyDescent="0.2">
      <c r="B19" s="114" t="s">
        <v>124</v>
      </c>
      <c r="C19" s="291">
        <v>144183</v>
      </c>
      <c r="D19" s="286">
        <v>144719</v>
      </c>
      <c r="E19" s="106"/>
      <c r="J19" s="190"/>
      <c r="O19" s="32"/>
    </row>
    <row r="20" spans="2:15" s="5" customFormat="1" ht="15" customHeight="1" x14ac:dyDescent="0.2">
      <c r="B20" s="114" t="s">
        <v>28</v>
      </c>
      <c r="C20" s="288">
        <v>204175</v>
      </c>
      <c r="D20" s="283">
        <v>206501</v>
      </c>
      <c r="E20" s="107"/>
      <c r="O20" s="2"/>
    </row>
    <row r="21" spans="2:15" ht="15" customHeight="1" x14ac:dyDescent="0.2">
      <c r="B21" s="114" t="s">
        <v>181</v>
      </c>
      <c r="C21" s="291">
        <v>125265</v>
      </c>
      <c r="D21" s="286">
        <v>126311</v>
      </c>
      <c r="E21" s="106"/>
      <c r="O21" s="32"/>
    </row>
    <row r="22" spans="2:15" ht="15" customHeight="1" x14ac:dyDescent="0.2">
      <c r="B22" s="114" t="s">
        <v>29</v>
      </c>
      <c r="C22" s="288">
        <v>220231</v>
      </c>
      <c r="D22" s="283">
        <v>222613</v>
      </c>
      <c r="E22" s="106"/>
      <c r="O22" s="32"/>
    </row>
    <row r="23" spans="2:15" s="5" customFormat="1" ht="15" customHeight="1" x14ac:dyDescent="0.2">
      <c r="B23" s="114" t="s">
        <v>30</v>
      </c>
      <c r="C23" s="291">
        <v>26980</v>
      </c>
      <c r="D23" s="286">
        <v>27342</v>
      </c>
      <c r="E23" s="107"/>
      <c r="O23" s="2"/>
    </row>
    <row r="24" spans="2:15" ht="15" customHeight="1" x14ac:dyDescent="0.2">
      <c r="B24" s="114" t="s">
        <v>31</v>
      </c>
      <c r="C24" s="288">
        <v>213809</v>
      </c>
      <c r="D24" s="283">
        <v>216594</v>
      </c>
      <c r="E24" s="106"/>
      <c r="O24" s="32"/>
    </row>
    <row r="25" spans="2:15" ht="15" customHeight="1" x14ac:dyDescent="0.2">
      <c r="B25" s="114" t="s">
        <v>32</v>
      </c>
      <c r="C25" s="291">
        <v>336825</v>
      </c>
      <c r="D25" s="286">
        <v>338995</v>
      </c>
      <c r="E25" s="106"/>
      <c r="O25" s="32"/>
    </row>
    <row r="26" spans="2:15" ht="15" customHeight="1" x14ac:dyDescent="0.2">
      <c r="B26" s="114" t="s">
        <v>36</v>
      </c>
      <c r="C26" s="288">
        <v>102473</v>
      </c>
      <c r="D26" s="283">
        <v>103330</v>
      </c>
      <c r="E26" s="106"/>
      <c r="O26" s="32"/>
    </row>
    <row r="27" spans="2:15" ht="15" customHeight="1" x14ac:dyDescent="0.2">
      <c r="B27" s="114" t="s">
        <v>125</v>
      </c>
      <c r="C27" s="291">
        <v>711209</v>
      </c>
      <c r="D27" s="286">
        <v>723738</v>
      </c>
      <c r="E27" s="106"/>
      <c r="O27" s="32"/>
    </row>
    <row r="28" spans="2:15" ht="15" customHeight="1" x14ac:dyDescent="0.2">
      <c r="B28" s="114" t="s">
        <v>109</v>
      </c>
      <c r="C28" s="288">
        <v>69366</v>
      </c>
      <c r="D28" s="283">
        <v>69398</v>
      </c>
      <c r="E28" s="106"/>
      <c r="O28" s="32"/>
    </row>
    <row r="29" spans="2:15" ht="15" customHeight="1" x14ac:dyDescent="0.2">
      <c r="B29" s="114" t="s">
        <v>33</v>
      </c>
      <c r="C29" s="291">
        <v>243463</v>
      </c>
      <c r="D29" s="286">
        <v>242843</v>
      </c>
      <c r="E29" s="106"/>
      <c r="O29" s="32"/>
    </row>
    <row r="30" spans="2:15" ht="15" customHeight="1" x14ac:dyDescent="0.2">
      <c r="B30" s="114" t="s">
        <v>182</v>
      </c>
      <c r="C30" s="288">
        <v>355646</v>
      </c>
      <c r="D30" s="283">
        <v>360090</v>
      </c>
      <c r="E30" s="108"/>
      <c r="O30" s="32"/>
    </row>
    <row r="31" spans="2:15" s="5" customFormat="1" ht="15" customHeight="1" x14ac:dyDescent="0.2">
      <c r="B31" s="114" t="s">
        <v>34</v>
      </c>
      <c r="C31" s="291">
        <v>157666</v>
      </c>
      <c r="D31" s="286">
        <v>157917</v>
      </c>
      <c r="E31" s="107"/>
      <c r="O31" s="2"/>
    </row>
    <row r="32" spans="2:15" ht="15" customHeight="1" x14ac:dyDescent="0.25">
      <c r="B32" s="114" t="s">
        <v>5</v>
      </c>
      <c r="C32" s="288">
        <v>1102840</v>
      </c>
      <c r="D32" s="293">
        <v>1116441</v>
      </c>
      <c r="E32" s="106"/>
      <c r="O32" s="32"/>
    </row>
    <row r="33" spans="2:15" ht="15" customHeight="1" x14ac:dyDescent="0.2">
      <c r="B33" s="114" t="s">
        <v>177</v>
      </c>
      <c r="C33" s="291">
        <v>54242</v>
      </c>
      <c r="D33" s="286">
        <v>54063</v>
      </c>
      <c r="E33" s="106"/>
      <c r="O33" s="32"/>
    </row>
    <row r="34" spans="2:15" ht="15" customHeight="1" x14ac:dyDescent="0.2">
      <c r="B34" s="114" t="s">
        <v>17</v>
      </c>
      <c r="C34" s="288">
        <v>2347968</v>
      </c>
      <c r="D34" s="283">
        <v>2384036</v>
      </c>
      <c r="E34" s="106"/>
      <c r="O34" s="32"/>
    </row>
    <row r="35" spans="2:15" ht="15" customHeight="1" thickBot="1" x14ac:dyDescent="0.25">
      <c r="B35" s="240" t="s">
        <v>35</v>
      </c>
      <c r="C35" s="292">
        <v>200061</v>
      </c>
      <c r="D35" s="287">
        <v>202411</v>
      </c>
      <c r="E35" s="106"/>
      <c r="O35" s="32"/>
    </row>
    <row r="36" spans="2:15" ht="15" customHeight="1" thickBot="1" x14ac:dyDescent="0.25">
      <c r="B36" s="241"/>
      <c r="C36" s="294">
        <f>SUM(C4:C35)</f>
        <v>10378267</v>
      </c>
      <c r="D36" s="294">
        <f>SUM(D4:D35)</f>
        <v>10496535</v>
      </c>
      <c r="E36" s="106"/>
      <c r="O36" s="32"/>
    </row>
    <row r="37" spans="2:15" x14ac:dyDescent="0.2">
      <c r="B37" s="109"/>
      <c r="C37" s="110"/>
      <c r="D37" s="110"/>
      <c r="E37" s="106"/>
      <c r="O37" s="32"/>
    </row>
    <row r="38" spans="2:15" x14ac:dyDescent="0.2">
      <c r="B38" s="109"/>
      <c r="C38" s="110"/>
      <c r="D38" s="110"/>
      <c r="E38" s="106"/>
      <c r="O38" s="32"/>
    </row>
    <row r="39" spans="2:15" x14ac:dyDescent="0.2">
      <c r="B39" s="109"/>
      <c r="C39" s="110"/>
      <c r="D39" s="110"/>
      <c r="E39" s="106"/>
      <c r="O39" s="32"/>
    </row>
    <row r="40" spans="2:15" x14ac:dyDescent="0.2">
      <c r="O40" s="32"/>
    </row>
    <row r="41" spans="2:15" x14ac:dyDescent="0.2">
      <c r="D41" s="191"/>
      <c r="F41" s="190"/>
      <c r="O41" s="32"/>
    </row>
    <row r="42" spans="2:15" x14ac:dyDescent="0.2">
      <c r="O42" s="32"/>
    </row>
    <row r="43" spans="2:15" x14ac:dyDescent="0.2">
      <c r="O43" s="32"/>
    </row>
    <row r="44" spans="2:15" x14ac:dyDescent="0.2">
      <c r="O44" s="32"/>
    </row>
    <row r="45" spans="2:15" x14ac:dyDescent="0.2">
      <c r="O45" s="32"/>
    </row>
    <row r="46" spans="2:15" x14ac:dyDescent="0.2">
      <c r="O46" s="32"/>
    </row>
    <row r="47" spans="2:15" x14ac:dyDescent="0.2">
      <c r="O47" s="32"/>
    </row>
    <row r="48" spans="2:15" x14ac:dyDescent="0.2">
      <c r="O48" s="32"/>
    </row>
    <row r="49" spans="15:15" x14ac:dyDescent="0.2">
      <c r="O49" s="32"/>
    </row>
    <row r="50" spans="15:15" x14ac:dyDescent="0.2">
      <c r="O50" s="32"/>
    </row>
    <row r="51" spans="15:15" x14ac:dyDescent="0.2">
      <c r="O51" s="32"/>
    </row>
    <row r="52" spans="15:15" x14ac:dyDescent="0.2">
      <c r="O52" s="32"/>
    </row>
    <row r="53" spans="15:15" x14ac:dyDescent="0.2">
      <c r="O53" s="32"/>
    </row>
    <row r="54" spans="15:15" x14ac:dyDescent="0.2">
      <c r="O54" s="32"/>
    </row>
    <row r="55" spans="15:15" x14ac:dyDescent="0.2">
      <c r="O55" s="32"/>
    </row>
    <row r="56" spans="15:15" x14ac:dyDescent="0.2">
      <c r="O56" s="32"/>
    </row>
    <row r="57" spans="15:15" x14ac:dyDescent="0.2">
      <c r="O57" s="32"/>
    </row>
    <row r="58" spans="15:15" x14ac:dyDescent="0.2">
      <c r="O58" s="32"/>
    </row>
    <row r="59" spans="15:15" x14ac:dyDescent="0.2">
      <c r="O59" s="32"/>
    </row>
    <row r="60" spans="15:15" x14ac:dyDescent="0.2">
      <c r="O60" s="32"/>
    </row>
    <row r="61" spans="15:15" x14ac:dyDescent="0.2">
      <c r="O61" s="32"/>
    </row>
    <row r="62" spans="15:15" x14ac:dyDescent="0.2">
      <c r="O62" s="32"/>
    </row>
    <row r="63" spans="15:15" x14ac:dyDescent="0.2">
      <c r="O63" s="32"/>
    </row>
    <row r="64" spans="15:15" x14ac:dyDescent="0.2">
      <c r="O64" s="32"/>
    </row>
    <row r="65" spans="15:15" x14ac:dyDescent="0.2">
      <c r="O65" s="32"/>
    </row>
    <row r="66" spans="15:15" x14ac:dyDescent="0.2">
      <c r="O66" s="32"/>
    </row>
    <row r="67" spans="15:15" x14ac:dyDescent="0.2">
      <c r="O67" s="32"/>
    </row>
    <row r="68" spans="15:15" x14ac:dyDescent="0.2">
      <c r="O68" s="32"/>
    </row>
    <row r="69" spans="15:15" x14ac:dyDescent="0.2">
      <c r="O69" s="32"/>
    </row>
    <row r="70" spans="15:15" x14ac:dyDescent="0.2">
      <c r="O70" s="32"/>
    </row>
    <row r="71" spans="15:15" x14ac:dyDescent="0.2">
      <c r="O71" s="32"/>
    </row>
    <row r="72" spans="15:15" x14ac:dyDescent="0.2">
      <c r="O72" s="32"/>
    </row>
    <row r="73" spans="15:15" x14ac:dyDescent="0.2">
      <c r="O73" s="32"/>
    </row>
    <row r="74" spans="15:15" x14ac:dyDescent="0.2">
      <c r="O74" s="32"/>
    </row>
    <row r="75" spans="15:15" x14ac:dyDescent="0.2">
      <c r="O75" s="32"/>
    </row>
    <row r="76" spans="15:15" x14ac:dyDescent="0.2">
      <c r="O76" s="32"/>
    </row>
    <row r="77" spans="15:15" x14ac:dyDescent="0.2">
      <c r="O77" s="32"/>
    </row>
    <row r="78" spans="15:15" x14ac:dyDescent="0.2">
      <c r="O78" s="32"/>
    </row>
    <row r="79" spans="15:15" x14ac:dyDescent="0.2">
      <c r="O79" s="32"/>
    </row>
    <row r="80" spans="15:15" x14ac:dyDescent="0.2">
      <c r="O80" s="32"/>
    </row>
    <row r="81" spans="15:15" x14ac:dyDescent="0.2">
      <c r="O81" s="32"/>
    </row>
    <row r="82" spans="15:15" x14ac:dyDescent="0.2">
      <c r="O82" s="32"/>
    </row>
    <row r="83" spans="15:15" x14ac:dyDescent="0.2">
      <c r="O83" s="32"/>
    </row>
    <row r="84" spans="15:15" x14ac:dyDescent="0.2">
      <c r="O84" s="32"/>
    </row>
    <row r="85" spans="15:15" x14ac:dyDescent="0.2">
      <c r="O85" s="32"/>
    </row>
    <row r="86" spans="15:15" x14ac:dyDescent="0.2">
      <c r="O86" s="32"/>
    </row>
    <row r="87" spans="15:15" x14ac:dyDescent="0.2">
      <c r="O87" s="32"/>
    </row>
    <row r="88" spans="15:15" x14ac:dyDescent="0.2">
      <c r="O88" s="32"/>
    </row>
    <row r="89" spans="15:15" x14ac:dyDescent="0.2">
      <c r="O89" s="32"/>
    </row>
    <row r="90" spans="15:15" x14ac:dyDescent="0.2">
      <c r="O90" s="32"/>
    </row>
    <row r="91" spans="15:15" x14ac:dyDescent="0.2">
      <c r="O91" s="32"/>
    </row>
    <row r="92" spans="15:15" x14ac:dyDescent="0.2">
      <c r="O92" s="32"/>
    </row>
    <row r="93" spans="15:15" x14ac:dyDescent="0.2">
      <c r="O93" s="32"/>
    </row>
    <row r="94" spans="15:15" x14ac:dyDescent="0.2">
      <c r="O94" s="32"/>
    </row>
    <row r="95" spans="15:15" x14ac:dyDescent="0.2">
      <c r="O95" s="32"/>
    </row>
    <row r="96" spans="15:15" x14ac:dyDescent="0.2">
      <c r="O96" s="32"/>
    </row>
    <row r="97" spans="15:15" x14ac:dyDescent="0.2">
      <c r="O97" s="32"/>
    </row>
    <row r="98" spans="15:15" x14ac:dyDescent="0.2">
      <c r="O98" s="32"/>
    </row>
    <row r="99" spans="15:15" x14ac:dyDescent="0.2">
      <c r="O99" s="32"/>
    </row>
    <row r="100" spans="15:15" x14ac:dyDescent="0.2">
      <c r="O100" s="32"/>
    </row>
    <row r="101" spans="15:15" x14ac:dyDescent="0.2">
      <c r="O101" s="32"/>
    </row>
    <row r="102" spans="15:15" x14ac:dyDescent="0.2">
      <c r="O102" s="32"/>
    </row>
    <row r="103" spans="15:15" x14ac:dyDescent="0.2">
      <c r="O103" s="32"/>
    </row>
    <row r="104" spans="15:15" x14ac:dyDescent="0.2">
      <c r="O104" s="32"/>
    </row>
    <row r="105" spans="15:15" x14ac:dyDescent="0.2">
      <c r="O105" s="32"/>
    </row>
    <row r="106" spans="15:15" x14ac:dyDescent="0.2">
      <c r="O106" s="32"/>
    </row>
    <row r="107" spans="15:15" x14ac:dyDescent="0.2">
      <c r="O107" s="32"/>
    </row>
    <row r="108" spans="15:15" x14ac:dyDescent="0.2">
      <c r="O108" s="32"/>
    </row>
    <row r="109" spans="15:15" x14ac:dyDescent="0.2">
      <c r="O109" s="32"/>
    </row>
    <row r="110" spans="15:15" x14ac:dyDescent="0.2">
      <c r="O110" s="32"/>
    </row>
    <row r="111" spans="15:15" x14ac:dyDescent="0.2">
      <c r="O111" s="32"/>
    </row>
    <row r="112" spans="15:15" x14ac:dyDescent="0.2">
      <c r="O112" s="32"/>
    </row>
    <row r="113" spans="15:15" x14ac:dyDescent="0.2">
      <c r="O113" s="32"/>
    </row>
    <row r="114" spans="15:15" x14ac:dyDescent="0.2">
      <c r="O114" s="32"/>
    </row>
    <row r="115" spans="15:15" x14ac:dyDescent="0.2">
      <c r="O115" s="32"/>
    </row>
    <row r="116" spans="15:15" x14ac:dyDescent="0.2">
      <c r="O116" s="32"/>
    </row>
    <row r="117" spans="15:15" x14ac:dyDescent="0.2">
      <c r="O117" s="32"/>
    </row>
    <row r="118" spans="15:15" x14ac:dyDescent="0.2">
      <c r="O118" s="32"/>
    </row>
    <row r="119" spans="15:15" x14ac:dyDescent="0.2">
      <c r="O119" s="32"/>
    </row>
    <row r="120" spans="15:15" x14ac:dyDescent="0.2">
      <c r="O120" s="32"/>
    </row>
    <row r="121" spans="15:15" x14ac:dyDescent="0.2">
      <c r="O121" s="32"/>
    </row>
    <row r="122" spans="15:15" x14ac:dyDescent="0.2">
      <c r="O122" s="32"/>
    </row>
    <row r="123" spans="15:15" x14ac:dyDescent="0.2">
      <c r="O123" s="32"/>
    </row>
    <row r="124" spans="15:15" x14ac:dyDescent="0.2">
      <c r="O124" s="32"/>
    </row>
    <row r="125" spans="15:15" x14ac:dyDescent="0.2">
      <c r="O125" s="32"/>
    </row>
    <row r="126" spans="15:15" x14ac:dyDescent="0.2">
      <c r="O126" s="32"/>
    </row>
    <row r="127" spans="15:15" x14ac:dyDescent="0.2">
      <c r="O127" s="32"/>
    </row>
    <row r="128" spans="15:15" x14ac:dyDescent="0.2">
      <c r="O128" s="32"/>
    </row>
  </sheetData>
  <mergeCells count="1">
    <mergeCell ref="B1:F1"/>
  </mergeCells>
  <pageMargins left="0.39370078740157483" right="0" top="0.19685039370078741" bottom="0.19685039370078741" header="0.31496062992125984" footer="0.31496062992125984"/>
  <pageSetup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58"/>
  <sheetViews>
    <sheetView topLeftCell="A16" workbookViewId="0">
      <selection activeCell="B18" sqref="B18:C18"/>
    </sheetView>
  </sheetViews>
  <sheetFormatPr baseColWidth="10" defaultColWidth="11.42578125" defaultRowHeight="12.75" x14ac:dyDescent="0.2"/>
  <cols>
    <col min="1" max="1" width="5" customWidth="1"/>
    <col min="2" max="2" width="14.140625" customWidth="1"/>
    <col min="3" max="3" width="2.28515625" customWidth="1"/>
    <col min="4" max="4" width="4.85546875" customWidth="1"/>
    <col min="5" max="6" width="4.28515625" customWidth="1"/>
    <col min="7" max="7" width="4.7109375" customWidth="1"/>
    <col min="8" max="8" width="4.5703125" customWidth="1"/>
    <col min="9" max="9" width="4.42578125" customWidth="1"/>
    <col min="10" max="10" width="5.7109375" customWidth="1"/>
    <col min="11" max="12" width="4.7109375" customWidth="1"/>
    <col min="13" max="14" width="5" customWidth="1"/>
    <col min="15" max="15" width="4.85546875" customWidth="1"/>
    <col min="16" max="16" width="10.85546875" customWidth="1"/>
    <col min="17" max="17" width="7.5703125" customWidth="1"/>
  </cols>
  <sheetData>
    <row r="6" spans="1:16" ht="12.75" customHeight="1" x14ac:dyDescent="0.25">
      <c r="A6" s="577" t="s">
        <v>113</v>
      </c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</row>
    <row r="7" spans="1:16" ht="19.5" customHeight="1" x14ac:dyDescent="0.3">
      <c r="A7" s="611" t="s">
        <v>16</v>
      </c>
      <c r="B7" s="611"/>
      <c r="C7" s="611"/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611"/>
      <c r="P7" s="611"/>
    </row>
    <row r="8" spans="1:16" ht="12.75" customHeight="1" x14ac:dyDescent="0.25">
      <c r="A8" s="579" t="s">
        <v>187</v>
      </c>
      <c r="B8" s="579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579"/>
    </row>
    <row r="9" spans="1:16" ht="15.75" x14ac:dyDescent="0.2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6" ht="15" x14ac:dyDescent="0.25">
      <c r="B10" s="580"/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580"/>
      <c r="P10" s="580"/>
    </row>
    <row r="11" spans="1:16" ht="15" x14ac:dyDescent="0.2">
      <c r="A11" s="615" t="s">
        <v>55</v>
      </c>
      <c r="B11" s="615"/>
      <c r="C11" s="615"/>
      <c r="D11" s="615"/>
      <c r="E11" s="615"/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</row>
    <row r="12" spans="1:16" ht="15" x14ac:dyDescent="0.3">
      <c r="A12" s="614" t="s">
        <v>114</v>
      </c>
      <c r="B12" s="614"/>
      <c r="C12" s="614"/>
      <c r="D12" s="614"/>
      <c r="E12" s="614"/>
      <c r="F12" s="614"/>
      <c r="G12" s="614"/>
      <c r="H12" s="614"/>
      <c r="I12" s="614"/>
      <c r="J12" s="614"/>
      <c r="K12" s="614"/>
      <c r="L12" s="614"/>
      <c r="M12" s="614"/>
      <c r="N12" s="614"/>
      <c r="O12" s="614"/>
      <c r="P12" s="614"/>
    </row>
    <row r="13" spans="1:16" ht="15" x14ac:dyDescent="0.2">
      <c r="A13" s="581" t="s">
        <v>195</v>
      </c>
      <c r="B13" s="581"/>
      <c r="C13" s="581"/>
      <c r="D13" s="581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581"/>
      <c r="P13" s="581"/>
    </row>
    <row r="14" spans="1:16" ht="15" x14ac:dyDescent="0.3">
      <c r="A14" s="582" t="s">
        <v>12</v>
      </c>
      <c r="B14" s="582"/>
      <c r="C14" s="582"/>
      <c r="D14" s="582"/>
      <c r="E14" s="582"/>
      <c r="F14" s="582"/>
      <c r="G14" s="582"/>
      <c r="H14" s="582"/>
      <c r="I14" s="582"/>
      <c r="J14" s="582"/>
      <c r="K14" s="582"/>
      <c r="L14" s="582"/>
      <c r="M14" s="582"/>
      <c r="N14" s="582"/>
      <c r="O14" s="582"/>
      <c r="P14" s="582"/>
    </row>
    <row r="15" spans="1:16" ht="15.75" thickBot="1" x14ac:dyDescent="0.35"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</row>
    <row r="16" spans="1:16" ht="61.5" thickBot="1" x14ac:dyDescent="0.35">
      <c r="B16" s="617" t="s">
        <v>115</v>
      </c>
      <c r="C16" s="617"/>
      <c r="D16" s="157" t="s">
        <v>131</v>
      </c>
      <c r="E16" s="157" t="s">
        <v>132</v>
      </c>
      <c r="F16" s="157" t="s">
        <v>133</v>
      </c>
      <c r="G16" s="157" t="s">
        <v>134</v>
      </c>
      <c r="H16" s="157" t="s">
        <v>135</v>
      </c>
      <c r="I16" s="157" t="s">
        <v>118</v>
      </c>
      <c r="J16" s="157" t="s">
        <v>136</v>
      </c>
      <c r="K16" s="157" t="s">
        <v>137</v>
      </c>
      <c r="L16" s="157" t="s">
        <v>138</v>
      </c>
      <c r="M16" s="157" t="s">
        <v>139</v>
      </c>
      <c r="N16" s="157" t="s">
        <v>140</v>
      </c>
      <c r="O16" s="328" t="s">
        <v>141</v>
      </c>
      <c r="P16" s="158" t="s">
        <v>7</v>
      </c>
    </row>
    <row r="17" spans="2:16" ht="20.100000000000001" customHeight="1" thickBot="1" x14ac:dyDescent="0.25">
      <c r="B17" s="618" t="s">
        <v>142</v>
      </c>
      <c r="C17" s="619"/>
      <c r="D17" s="306">
        <v>52</v>
      </c>
      <c r="E17" s="306">
        <v>50</v>
      </c>
      <c r="F17" s="307">
        <v>35</v>
      </c>
      <c r="G17" s="306">
        <v>33</v>
      </c>
      <c r="H17" s="306">
        <v>39</v>
      </c>
      <c r="I17" s="306">
        <v>50</v>
      </c>
      <c r="J17" s="306">
        <v>56</v>
      </c>
      <c r="K17" s="306">
        <v>43</v>
      </c>
      <c r="L17" s="306">
        <v>47</v>
      </c>
      <c r="M17" s="306">
        <v>52</v>
      </c>
      <c r="N17" s="306">
        <v>47</v>
      </c>
      <c r="O17" s="334">
        <v>37</v>
      </c>
      <c r="P17" s="336">
        <f>SUM(D17:O17)</f>
        <v>541</v>
      </c>
    </row>
    <row r="18" spans="2:16" ht="20.100000000000001" customHeight="1" thickBot="1" x14ac:dyDescent="0.25">
      <c r="B18" s="620" t="s">
        <v>143</v>
      </c>
      <c r="C18" s="621"/>
      <c r="D18" s="205">
        <v>73</v>
      </c>
      <c r="E18" s="205">
        <v>66</v>
      </c>
      <c r="F18" s="206">
        <v>95</v>
      </c>
      <c r="G18" s="205">
        <v>80</v>
      </c>
      <c r="H18" s="205">
        <v>95</v>
      </c>
      <c r="I18" s="205">
        <v>82</v>
      </c>
      <c r="J18" s="205">
        <v>81</v>
      </c>
      <c r="K18" s="205">
        <v>89</v>
      </c>
      <c r="L18" s="205">
        <v>64</v>
      </c>
      <c r="M18" s="205">
        <v>74</v>
      </c>
      <c r="N18" s="205">
        <v>60</v>
      </c>
      <c r="O18" s="330">
        <v>115</v>
      </c>
      <c r="P18" s="336">
        <f>SUM(D18:O18)</f>
        <v>974</v>
      </c>
    </row>
    <row r="19" spans="2:16" ht="20.100000000000001" customHeight="1" thickBot="1" x14ac:dyDescent="0.25">
      <c r="B19" s="622" t="s">
        <v>144</v>
      </c>
      <c r="C19" s="623"/>
      <c r="D19" s="308">
        <v>17</v>
      </c>
      <c r="E19" s="308">
        <v>5</v>
      </c>
      <c r="F19" s="308">
        <v>9</v>
      </c>
      <c r="G19" s="308">
        <v>7</v>
      </c>
      <c r="H19" s="308">
        <v>8</v>
      </c>
      <c r="I19" s="308">
        <v>5</v>
      </c>
      <c r="J19" s="308">
        <v>6</v>
      </c>
      <c r="K19" s="308">
        <v>6</v>
      </c>
      <c r="L19" s="308">
        <v>5</v>
      </c>
      <c r="M19" s="308">
        <v>14</v>
      </c>
      <c r="N19" s="308">
        <v>7</v>
      </c>
      <c r="O19" s="335">
        <v>9</v>
      </c>
      <c r="P19" s="336">
        <f>SUM(D19:O19)</f>
        <v>98</v>
      </c>
    </row>
    <row r="20" spans="2:16" ht="20.100000000000001" customHeight="1" thickBot="1" x14ac:dyDescent="0.25">
      <c r="B20" s="616" t="s">
        <v>0</v>
      </c>
      <c r="C20" s="616"/>
      <c r="D20" s="159">
        <f>SUM(D17:D19)</f>
        <v>142</v>
      </c>
      <c r="E20" s="159">
        <f>SUM(E17:E19)</f>
        <v>121</v>
      </c>
      <c r="F20" s="159">
        <f>SUM(F17:F19)</f>
        <v>139</v>
      </c>
      <c r="G20" s="159">
        <f t="shared" ref="G20:P20" si="0">SUM(G17:G19)</f>
        <v>120</v>
      </c>
      <c r="H20" s="159">
        <f t="shared" si="0"/>
        <v>142</v>
      </c>
      <c r="I20" s="159">
        <f t="shared" si="0"/>
        <v>137</v>
      </c>
      <c r="J20" s="159">
        <f t="shared" si="0"/>
        <v>143</v>
      </c>
      <c r="K20" s="159">
        <f t="shared" si="0"/>
        <v>138</v>
      </c>
      <c r="L20" s="159">
        <f t="shared" si="0"/>
        <v>116</v>
      </c>
      <c r="M20" s="159">
        <f t="shared" si="0"/>
        <v>140</v>
      </c>
      <c r="N20" s="159">
        <f t="shared" si="0"/>
        <v>114</v>
      </c>
      <c r="O20" s="332">
        <f t="shared" si="0"/>
        <v>161</v>
      </c>
      <c r="P20" s="159">
        <f t="shared" si="0"/>
        <v>1613</v>
      </c>
    </row>
    <row r="58" spans="1:1" ht="14.25" x14ac:dyDescent="0.3">
      <c r="A58" s="130"/>
    </row>
  </sheetData>
  <mergeCells count="13">
    <mergeCell ref="A12:P12"/>
    <mergeCell ref="A6:P6"/>
    <mergeCell ref="A7:P7"/>
    <mergeCell ref="A8:P8"/>
    <mergeCell ref="B10:P10"/>
    <mergeCell ref="A11:P11"/>
    <mergeCell ref="B20:C20"/>
    <mergeCell ref="A13:P13"/>
    <mergeCell ref="A14:P14"/>
    <mergeCell ref="B16:C16"/>
    <mergeCell ref="B17:C17"/>
    <mergeCell ref="B18:C18"/>
    <mergeCell ref="B19:C19"/>
  </mergeCells>
  <pageMargins left="0.59055118110236204" right="0.39370078740157499" top="0.3" bottom="0.3" header="0.39370078740157499" footer="0.3"/>
  <pageSetup paperSize="9" scale="9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53"/>
  <sheetViews>
    <sheetView topLeftCell="A16" zoomScaleSheetLayoutView="55" workbookViewId="0">
      <selection activeCell="V44" sqref="V44"/>
    </sheetView>
  </sheetViews>
  <sheetFormatPr baseColWidth="10" defaultColWidth="11.42578125" defaultRowHeight="12.75" x14ac:dyDescent="0.2"/>
  <cols>
    <col min="1" max="1" width="6" customWidth="1"/>
    <col min="2" max="2" width="10.7109375" customWidth="1"/>
    <col min="3" max="3" width="5" customWidth="1"/>
    <col min="4" max="4" width="4.42578125" customWidth="1"/>
    <col min="5" max="6" width="4.140625" customWidth="1"/>
    <col min="7" max="7" width="4.28515625" customWidth="1"/>
    <col min="8" max="8" width="5" customWidth="1"/>
    <col min="9" max="9" width="4.28515625" customWidth="1"/>
    <col min="10" max="10" width="4.140625" customWidth="1"/>
    <col min="11" max="11" width="4.5703125" customWidth="1"/>
    <col min="12" max="15" width="4.85546875" customWidth="1"/>
    <col min="16" max="16" width="9.85546875" customWidth="1"/>
    <col min="17" max="17" width="7.7109375" customWidth="1"/>
  </cols>
  <sheetData>
    <row r="6" spans="1:17" ht="15" customHeight="1" x14ac:dyDescent="0.25">
      <c r="A6" s="577" t="s">
        <v>12</v>
      </c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  <c r="Q6" s="577"/>
    </row>
    <row r="7" spans="1:17" ht="18.75" customHeight="1" x14ac:dyDescent="0.3">
      <c r="A7" s="611" t="s">
        <v>69</v>
      </c>
      <c r="B7" s="611"/>
      <c r="C7" s="611"/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611"/>
      <c r="P7" s="611"/>
      <c r="Q7" s="611"/>
    </row>
    <row r="8" spans="1:17" ht="15" customHeight="1" x14ac:dyDescent="0.25">
      <c r="A8" s="579" t="s">
        <v>187</v>
      </c>
      <c r="B8" s="579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579"/>
      <c r="Q8" s="579"/>
    </row>
    <row r="9" spans="1:17" ht="15.75" x14ac:dyDescent="0.25">
      <c r="C9" s="1"/>
    </row>
    <row r="10" spans="1:17" ht="15.75" customHeight="1" x14ac:dyDescent="0.25">
      <c r="A10" s="580" t="s">
        <v>145</v>
      </c>
      <c r="B10" s="580"/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580"/>
      <c r="P10" s="580"/>
      <c r="Q10" s="580"/>
    </row>
    <row r="11" spans="1:17" ht="12.75" customHeight="1" x14ac:dyDescent="0.2">
      <c r="A11" s="615" t="s">
        <v>146</v>
      </c>
      <c r="B11" s="615"/>
      <c r="C11" s="615"/>
      <c r="D11" s="615"/>
      <c r="E11" s="615"/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  <c r="Q11" s="615"/>
    </row>
    <row r="12" spans="1:17" ht="12.75" customHeight="1" x14ac:dyDescent="0.3">
      <c r="A12" s="614" t="s">
        <v>70</v>
      </c>
      <c r="B12" s="614"/>
      <c r="C12" s="614"/>
      <c r="D12" s="614"/>
      <c r="E12" s="614"/>
      <c r="F12" s="614"/>
      <c r="G12" s="614"/>
      <c r="H12" s="614"/>
      <c r="I12" s="614"/>
      <c r="J12" s="614"/>
      <c r="K12" s="614"/>
      <c r="L12" s="614"/>
      <c r="M12" s="614"/>
      <c r="N12" s="614"/>
      <c r="O12" s="614"/>
      <c r="P12" s="614"/>
      <c r="Q12" s="614"/>
    </row>
    <row r="13" spans="1:17" ht="15" x14ac:dyDescent="0.2">
      <c r="A13" s="626" t="s">
        <v>189</v>
      </c>
      <c r="B13" s="581"/>
      <c r="C13" s="581"/>
      <c r="D13" s="581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581"/>
      <c r="P13" s="581"/>
      <c r="Q13" s="581"/>
    </row>
    <row r="14" spans="1:17" ht="15" x14ac:dyDescent="0.3">
      <c r="A14" s="582" t="s">
        <v>12</v>
      </c>
      <c r="B14" s="582"/>
      <c r="C14" s="582"/>
      <c r="D14" s="582"/>
      <c r="E14" s="582"/>
      <c r="F14" s="582"/>
      <c r="G14" s="582"/>
      <c r="H14" s="582"/>
      <c r="I14" s="582"/>
      <c r="J14" s="582"/>
      <c r="K14" s="582"/>
      <c r="L14" s="582"/>
      <c r="M14" s="582"/>
      <c r="N14" s="582"/>
      <c r="O14" s="582"/>
      <c r="P14" s="582"/>
      <c r="Q14" s="582"/>
    </row>
    <row r="15" spans="1:17" ht="15.75" thickBot="1" x14ac:dyDescent="0.35">
      <c r="B15" s="124"/>
      <c r="C15" s="124"/>
      <c r="D15" s="124"/>
    </row>
    <row r="16" spans="1:17" ht="66" customHeight="1" thickBot="1" x14ac:dyDescent="0.35">
      <c r="B16" s="627" t="s">
        <v>72</v>
      </c>
      <c r="C16" s="627"/>
      <c r="D16" s="157" t="s">
        <v>131</v>
      </c>
      <c r="E16" s="157" t="s">
        <v>132</v>
      </c>
      <c r="F16" s="157" t="s">
        <v>133</v>
      </c>
      <c r="G16" s="157" t="s">
        <v>134</v>
      </c>
      <c r="H16" s="157" t="s">
        <v>135</v>
      </c>
      <c r="I16" s="157" t="s">
        <v>118</v>
      </c>
      <c r="J16" s="157" t="s">
        <v>136</v>
      </c>
      <c r="K16" s="157" t="s">
        <v>137</v>
      </c>
      <c r="L16" s="157" t="s">
        <v>138</v>
      </c>
      <c r="M16" s="157" t="s">
        <v>139</v>
      </c>
      <c r="N16" s="157" t="s">
        <v>140</v>
      </c>
      <c r="O16" s="328" t="s">
        <v>141</v>
      </c>
      <c r="P16" s="158" t="s">
        <v>0</v>
      </c>
    </row>
    <row r="17" spans="2:16" ht="17.100000000000001" customHeight="1" thickBot="1" x14ac:dyDescent="0.25">
      <c r="B17" s="628" t="s">
        <v>73</v>
      </c>
      <c r="C17" s="629"/>
      <c r="D17" s="279">
        <v>8</v>
      </c>
      <c r="E17" s="279">
        <v>8</v>
      </c>
      <c r="F17" s="280">
        <v>8</v>
      </c>
      <c r="G17" s="279">
        <v>10</v>
      </c>
      <c r="H17" s="279">
        <v>6</v>
      </c>
      <c r="I17" s="279">
        <v>8</v>
      </c>
      <c r="J17" s="279">
        <v>9</v>
      </c>
      <c r="K17" s="279">
        <v>5</v>
      </c>
      <c r="L17" s="279">
        <v>1</v>
      </c>
      <c r="M17" s="279">
        <v>9</v>
      </c>
      <c r="N17" s="279">
        <v>2</v>
      </c>
      <c r="O17" s="329">
        <v>4</v>
      </c>
      <c r="P17" s="333">
        <f>SUM(D17:O17)</f>
        <v>78</v>
      </c>
    </row>
    <row r="18" spans="2:16" ht="17.100000000000001" customHeight="1" thickBot="1" x14ac:dyDescent="0.25">
      <c r="B18" s="620" t="s">
        <v>74</v>
      </c>
      <c r="C18" s="621"/>
      <c r="D18" s="205">
        <v>74</v>
      </c>
      <c r="E18" s="205">
        <v>60</v>
      </c>
      <c r="F18" s="206">
        <v>69</v>
      </c>
      <c r="G18" s="205">
        <v>49</v>
      </c>
      <c r="H18" s="205">
        <v>80</v>
      </c>
      <c r="I18" s="205">
        <v>64</v>
      </c>
      <c r="J18" s="205">
        <v>77</v>
      </c>
      <c r="K18" s="205">
        <v>75</v>
      </c>
      <c r="L18" s="306">
        <v>54</v>
      </c>
      <c r="M18" s="205">
        <v>73</v>
      </c>
      <c r="N18" s="205">
        <v>59</v>
      </c>
      <c r="O18" s="330">
        <v>87</v>
      </c>
      <c r="P18" s="333">
        <f>SUM(D18:O18)</f>
        <v>821</v>
      </c>
    </row>
    <row r="19" spans="2:16" ht="17.100000000000001" customHeight="1" thickBot="1" x14ac:dyDescent="0.25">
      <c r="B19" s="620" t="s">
        <v>75</v>
      </c>
      <c r="C19" s="621"/>
      <c r="D19" s="205">
        <v>23</v>
      </c>
      <c r="E19" s="205">
        <v>33</v>
      </c>
      <c r="F19" s="206">
        <v>32</v>
      </c>
      <c r="G19" s="205">
        <v>36</v>
      </c>
      <c r="H19" s="205">
        <v>30</v>
      </c>
      <c r="I19" s="205">
        <v>37</v>
      </c>
      <c r="J19" s="205">
        <v>24</v>
      </c>
      <c r="K19" s="205">
        <v>24</v>
      </c>
      <c r="L19" s="205">
        <v>27</v>
      </c>
      <c r="M19" s="205">
        <v>37</v>
      </c>
      <c r="N19" s="205">
        <v>26</v>
      </c>
      <c r="O19" s="330">
        <v>44</v>
      </c>
      <c r="P19" s="333">
        <f>SUM(D19:O19)</f>
        <v>373</v>
      </c>
    </row>
    <row r="20" spans="2:16" ht="17.100000000000001" customHeight="1" thickBot="1" x14ac:dyDescent="0.25">
      <c r="B20" s="620" t="s">
        <v>76</v>
      </c>
      <c r="C20" s="621"/>
      <c r="D20" s="205">
        <v>17</v>
      </c>
      <c r="E20" s="205">
        <v>8</v>
      </c>
      <c r="F20" s="206">
        <v>10</v>
      </c>
      <c r="G20" s="205">
        <v>11</v>
      </c>
      <c r="H20" s="205">
        <v>12</v>
      </c>
      <c r="I20" s="205">
        <v>14</v>
      </c>
      <c r="J20" s="205">
        <v>9</v>
      </c>
      <c r="K20" s="205">
        <v>15</v>
      </c>
      <c r="L20" s="205">
        <v>13</v>
      </c>
      <c r="M20" s="205">
        <v>11</v>
      </c>
      <c r="N20" s="205">
        <v>11</v>
      </c>
      <c r="O20" s="330">
        <v>14</v>
      </c>
      <c r="P20" s="333">
        <f t="shared" ref="P20:P22" si="0">SUM(D20:O20)</f>
        <v>145</v>
      </c>
    </row>
    <row r="21" spans="2:16" ht="17.100000000000001" customHeight="1" thickBot="1" x14ac:dyDescent="0.25">
      <c r="B21" s="620" t="s">
        <v>77</v>
      </c>
      <c r="C21" s="621"/>
      <c r="D21" s="205">
        <v>5</v>
      </c>
      <c r="E21" s="205">
        <v>3</v>
      </c>
      <c r="F21" s="206">
        <v>4</v>
      </c>
      <c r="G21" s="205">
        <v>3</v>
      </c>
      <c r="H21" s="205">
        <v>4</v>
      </c>
      <c r="I21" s="205">
        <v>3</v>
      </c>
      <c r="J21" s="125">
        <v>3</v>
      </c>
      <c r="K21" s="205">
        <v>7</v>
      </c>
      <c r="L21" s="205">
        <v>8</v>
      </c>
      <c r="M21" s="205">
        <v>3</v>
      </c>
      <c r="N21" s="205">
        <v>4</v>
      </c>
      <c r="O21" s="330">
        <v>1</v>
      </c>
      <c r="P21" s="333">
        <f t="shared" si="0"/>
        <v>48</v>
      </c>
    </row>
    <row r="22" spans="2:16" ht="17.100000000000001" customHeight="1" thickBot="1" x14ac:dyDescent="0.25">
      <c r="B22" s="624" t="s">
        <v>78</v>
      </c>
      <c r="C22" s="625"/>
      <c r="D22" s="281">
        <v>15</v>
      </c>
      <c r="E22" s="281">
        <v>9</v>
      </c>
      <c r="F22" s="282">
        <v>16</v>
      </c>
      <c r="G22" s="281">
        <v>11</v>
      </c>
      <c r="H22" s="281">
        <v>10</v>
      </c>
      <c r="I22" s="281">
        <v>11</v>
      </c>
      <c r="J22" s="205">
        <v>21</v>
      </c>
      <c r="K22" s="281">
        <v>12</v>
      </c>
      <c r="L22" s="281">
        <v>13</v>
      </c>
      <c r="M22" s="281">
        <v>7</v>
      </c>
      <c r="N22" s="281">
        <v>12</v>
      </c>
      <c r="O22" s="331">
        <v>11</v>
      </c>
      <c r="P22" s="333">
        <f t="shared" si="0"/>
        <v>148</v>
      </c>
    </row>
    <row r="23" spans="2:16" ht="22.5" customHeight="1" thickBot="1" x14ac:dyDescent="0.25">
      <c r="B23" s="616" t="s">
        <v>0</v>
      </c>
      <c r="C23" s="616"/>
      <c r="D23" s="159">
        <f>SUM(D17:D22)</f>
        <v>142</v>
      </c>
      <c r="E23" s="159">
        <f t="shared" ref="E23:O23" si="1">SUM(E17:E22)</f>
        <v>121</v>
      </c>
      <c r="F23" s="159">
        <f t="shared" si="1"/>
        <v>139</v>
      </c>
      <c r="G23" s="159">
        <f t="shared" si="1"/>
        <v>120</v>
      </c>
      <c r="H23" s="159">
        <f t="shared" si="1"/>
        <v>142</v>
      </c>
      <c r="I23" s="159">
        <f t="shared" si="1"/>
        <v>137</v>
      </c>
      <c r="J23" s="159">
        <f>SUM(J17:J22)</f>
        <v>143</v>
      </c>
      <c r="K23" s="159">
        <f t="shared" si="1"/>
        <v>138</v>
      </c>
      <c r="L23" s="159">
        <f t="shared" si="1"/>
        <v>116</v>
      </c>
      <c r="M23" s="159">
        <f t="shared" si="1"/>
        <v>140</v>
      </c>
      <c r="N23" s="159">
        <f t="shared" si="1"/>
        <v>114</v>
      </c>
      <c r="O23" s="332">
        <f t="shared" si="1"/>
        <v>161</v>
      </c>
      <c r="P23" s="160">
        <f>SUM(P17:P22)</f>
        <v>1613</v>
      </c>
    </row>
    <row r="51" spans="1:3" ht="15" x14ac:dyDescent="0.3">
      <c r="B51" s="12"/>
      <c r="C51" s="12"/>
    </row>
    <row r="53" spans="1:3" x14ac:dyDescent="0.2">
      <c r="A53" s="19"/>
    </row>
  </sheetData>
  <mergeCells count="16">
    <mergeCell ref="A12:Q12"/>
    <mergeCell ref="A6:Q6"/>
    <mergeCell ref="A7:Q7"/>
    <mergeCell ref="A8:Q8"/>
    <mergeCell ref="A10:Q10"/>
    <mergeCell ref="A11:Q11"/>
    <mergeCell ref="B20:C20"/>
    <mergeCell ref="B21:C21"/>
    <mergeCell ref="B22:C22"/>
    <mergeCell ref="B23:C23"/>
    <mergeCell ref="A13:Q13"/>
    <mergeCell ref="A14:Q14"/>
    <mergeCell ref="B16:C16"/>
    <mergeCell ref="B17:C17"/>
    <mergeCell ref="B18:C18"/>
    <mergeCell ref="B19:C19"/>
  </mergeCells>
  <pageMargins left="0.59055118110236204" right="0.39370078740157499" top="0.3" bottom="0.39370078740157499" header="0.39370078740157499" footer="0.39370078740157499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54"/>
  <sheetViews>
    <sheetView topLeftCell="A11" workbookViewId="0">
      <selection activeCell="E17" sqref="E17:E28"/>
    </sheetView>
  </sheetViews>
  <sheetFormatPr baseColWidth="10" defaultColWidth="11.42578125" defaultRowHeight="12.75" x14ac:dyDescent="0.2"/>
  <cols>
    <col min="1" max="2" width="7.5703125" customWidth="1"/>
    <col min="3" max="3" width="16.85546875" customWidth="1"/>
    <col min="4" max="4" width="16.42578125" customWidth="1"/>
    <col min="5" max="5" width="18" customWidth="1"/>
    <col min="6" max="6" width="16.140625" customWidth="1"/>
    <col min="7" max="8" width="7.5703125" customWidth="1"/>
  </cols>
  <sheetData>
    <row r="6" spans="1:15" ht="12.75" customHeight="1" x14ac:dyDescent="0.25">
      <c r="A6" s="577" t="s">
        <v>12</v>
      </c>
      <c r="B6" s="577"/>
      <c r="C6" s="577"/>
      <c r="D6" s="577"/>
      <c r="E6" s="577"/>
      <c r="F6" s="577"/>
      <c r="G6" s="577"/>
      <c r="H6" s="577"/>
    </row>
    <row r="7" spans="1:15" ht="19.5" customHeight="1" x14ac:dyDescent="0.3">
      <c r="A7" s="611" t="s">
        <v>16</v>
      </c>
      <c r="B7" s="611"/>
      <c r="C7" s="611"/>
      <c r="D7" s="611"/>
      <c r="E7" s="611"/>
      <c r="F7" s="611"/>
      <c r="G7" s="611"/>
      <c r="H7" s="611"/>
    </row>
    <row r="8" spans="1:15" ht="12.75" customHeight="1" x14ac:dyDescent="0.25">
      <c r="A8" s="579" t="s">
        <v>187</v>
      </c>
      <c r="B8" s="579"/>
      <c r="C8" s="579"/>
      <c r="D8" s="579"/>
      <c r="E8" s="579"/>
      <c r="F8" s="579"/>
      <c r="G8" s="579"/>
      <c r="H8" s="579"/>
    </row>
    <row r="9" spans="1:15" ht="12.75" customHeight="1" x14ac:dyDescent="0.25">
      <c r="A9" s="1"/>
      <c r="B9" s="1"/>
      <c r="C9" s="1"/>
      <c r="D9" s="1"/>
      <c r="E9" s="1"/>
      <c r="F9" s="1"/>
      <c r="G9" s="1"/>
    </row>
    <row r="10" spans="1:15" ht="18" customHeight="1" x14ac:dyDescent="0.3">
      <c r="A10" s="638"/>
      <c r="B10" s="638"/>
      <c r="C10" s="638"/>
      <c r="D10" s="638"/>
      <c r="E10" s="638"/>
      <c r="F10" s="638"/>
      <c r="G10" s="638"/>
    </row>
    <row r="11" spans="1:15" ht="12.75" customHeight="1" x14ac:dyDescent="0.3">
      <c r="A11" s="639" t="s">
        <v>55</v>
      </c>
      <c r="B11" s="639"/>
      <c r="C11" s="639"/>
      <c r="D11" s="639"/>
      <c r="E11" s="639"/>
      <c r="F11" s="639"/>
      <c r="G11" s="639"/>
      <c r="H11" s="639"/>
    </row>
    <row r="12" spans="1:15" ht="12.75" customHeight="1" x14ac:dyDescent="0.2">
      <c r="A12" s="581" t="s">
        <v>189</v>
      </c>
      <c r="B12" s="581"/>
      <c r="C12" s="581"/>
      <c r="D12" s="581"/>
      <c r="E12" s="581"/>
      <c r="F12" s="581"/>
      <c r="G12" s="581"/>
      <c r="H12" s="581"/>
    </row>
    <row r="13" spans="1:15" ht="12.75" customHeight="1" x14ac:dyDescent="0.3">
      <c r="A13" s="582" t="s">
        <v>12</v>
      </c>
      <c r="B13" s="582"/>
      <c r="C13" s="582"/>
      <c r="D13" s="582"/>
      <c r="E13" s="582"/>
      <c r="F13" s="582"/>
      <c r="G13" s="582"/>
      <c r="H13" s="582"/>
    </row>
    <row r="14" spans="1:15" ht="15" customHeight="1" thickBot="1" x14ac:dyDescent="0.35">
      <c r="A14" s="161"/>
      <c r="B14" s="161"/>
      <c r="C14" s="124"/>
      <c r="D14" s="124"/>
      <c r="E14" s="124"/>
      <c r="F14" s="124"/>
      <c r="G14" s="161"/>
    </row>
    <row r="15" spans="1:15" ht="18.75" customHeight="1" x14ac:dyDescent="0.2">
      <c r="C15" s="630" t="s">
        <v>116</v>
      </c>
      <c r="D15" s="632" t="s">
        <v>147</v>
      </c>
      <c r="E15" s="634" t="s">
        <v>148</v>
      </c>
      <c r="F15" s="636" t="s">
        <v>37</v>
      </c>
    </row>
    <row r="16" spans="1:15" ht="25.5" customHeight="1" thickBot="1" x14ac:dyDescent="0.3">
      <c r="C16" s="631"/>
      <c r="D16" s="633"/>
      <c r="E16" s="635"/>
      <c r="F16" s="637"/>
      <c r="I16" s="13"/>
      <c r="J16" s="13"/>
      <c r="K16" s="13"/>
      <c r="L16" s="13"/>
      <c r="M16" s="13"/>
      <c r="N16" s="13"/>
      <c r="O16" s="13"/>
    </row>
    <row r="17" spans="1:15" ht="17.100000000000001" customHeight="1" x14ac:dyDescent="0.2">
      <c r="C17" s="397" t="s">
        <v>149</v>
      </c>
      <c r="D17" s="279">
        <v>129</v>
      </c>
      <c r="E17" s="279">
        <v>13</v>
      </c>
      <c r="F17" s="398">
        <f>SUM(D17:E17)</f>
        <v>142</v>
      </c>
      <c r="I17" s="162"/>
      <c r="J17" s="162"/>
      <c r="K17" s="162"/>
      <c r="L17" s="162"/>
      <c r="M17" s="162"/>
      <c r="N17" s="162"/>
      <c r="O17" s="162"/>
    </row>
    <row r="18" spans="1:15" ht="17.100000000000001" customHeight="1" x14ac:dyDescent="0.2">
      <c r="C18" s="399" t="s">
        <v>150</v>
      </c>
      <c r="D18" s="205">
        <v>106</v>
      </c>
      <c r="E18" s="205">
        <v>15</v>
      </c>
      <c r="F18" s="400">
        <f>SUM(D18:E18)</f>
        <v>121</v>
      </c>
      <c r="I18" s="162"/>
      <c r="J18" s="162"/>
      <c r="K18" s="162"/>
      <c r="L18" s="162"/>
      <c r="M18" s="162"/>
      <c r="N18" s="162"/>
      <c r="O18" s="162"/>
    </row>
    <row r="19" spans="1:15" ht="17.100000000000001" customHeight="1" x14ac:dyDescent="0.2">
      <c r="C19" s="399" t="s">
        <v>151</v>
      </c>
      <c r="D19" s="401">
        <v>121</v>
      </c>
      <c r="E19" s="401">
        <v>18</v>
      </c>
      <c r="F19" s="400">
        <f>SUM(D19:E19)</f>
        <v>139</v>
      </c>
      <c r="I19" s="14"/>
      <c r="J19" s="14"/>
      <c r="K19" s="14"/>
      <c r="L19" s="14"/>
      <c r="M19" s="14"/>
      <c r="N19" s="14"/>
      <c r="O19" s="14"/>
    </row>
    <row r="20" spans="1:15" ht="17.100000000000001" customHeight="1" x14ac:dyDescent="0.3">
      <c r="C20" s="399" t="s">
        <v>152</v>
      </c>
      <c r="D20" s="205">
        <v>112</v>
      </c>
      <c r="E20" s="205">
        <v>8</v>
      </c>
      <c r="F20" s="400">
        <f t="shared" ref="F20:F28" si="0">SUM(D20:E20)</f>
        <v>120</v>
      </c>
      <c r="I20" s="15"/>
      <c r="J20" s="15"/>
      <c r="K20" s="15"/>
      <c r="L20" s="15"/>
      <c r="M20" s="15"/>
      <c r="N20" s="15"/>
      <c r="O20" s="15"/>
    </row>
    <row r="21" spans="1:15" ht="17.100000000000001" customHeight="1" x14ac:dyDescent="0.2">
      <c r="C21" s="399" t="s">
        <v>153</v>
      </c>
      <c r="D21" s="401">
        <v>136</v>
      </c>
      <c r="E21" s="401">
        <v>6</v>
      </c>
      <c r="F21" s="402">
        <f t="shared" si="0"/>
        <v>142</v>
      </c>
    </row>
    <row r="22" spans="1:15" ht="17.100000000000001" customHeight="1" x14ac:dyDescent="0.2">
      <c r="C22" s="399" t="s">
        <v>154</v>
      </c>
      <c r="D22" s="205">
        <v>123</v>
      </c>
      <c r="E22" s="205">
        <v>14</v>
      </c>
      <c r="F22" s="400">
        <f>SUM(D22:E22)</f>
        <v>137</v>
      </c>
    </row>
    <row r="23" spans="1:15" ht="17.100000000000001" customHeight="1" x14ac:dyDescent="0.2">
      <c r="C23" s="399" t="s">
        <v>155</v>
      </c>
      <c r="D23" s="401">
        <v>126</v>
      </c>
      <c r="E23" s="401">
        <v>17</v>
      </c>
      <c r="F23" s="400">
        <f t="shared" si="0"/>
        <v>143</v>
      </c>
    </row>
    <row r="24" spans="1:15" ht="17.100000000000001" customHeight="1" x14ac:dyDescent="0.2">
      <c r="C24" s="399" t="s">
        <v>156</v>
      </c>
      <c r="D24" s="401">
        <v>124</v>
      </c>
      <c r="E24" s="401">
        <v>14</v>
      </c>
      <c r="F24" s="400">
        <f t="shared" si="0"/>
        <v>138</v>
      </c>
    </row>
    <row r="25" spans="1:15" ht="17.100000000000001" customHeight="1" x14ac:dyDescent="0.2">
      <c r="C25" s="399" t="s">
        <v>157</v>
      </c>
      <c r="D25" s="403">
        <v>99</v>
      </c>
      <c r="E25" s="403">
        <v>17</v>
      </c>
      <c r="F25" s="400">
        <f t="shared" si="0"/>
        <v>116</v>
      </c>
    </row>
    <row r="26" spans="1:15" ht="17.100000000000001" customHeight="1" x14ac:dyDescent="0.2">
      <c r="C26" s="399" t="s">
        <v>158</v>
      </c>
      <c r="D26" s="205">
        <v>133</v>
      </c>
      <c r="E26" s="205">
        <v>7</v>
      </c>
      <c r="F26" s="400">
        <f t="shared" si="0"/>
        <v>140</v>
      </c>
    </row>
    <row r="27" spans="1:15" ht="17.100000000000001" customHeight="1" x14ac:dyDescent="0.2">
      <c r="C27" s="399" t="s">
        <v>159</v>
      </c>
      <c r="D27" s="401">
        <v>95</v>
      </c>
      <c r="E27" s="401">
        <v>19</v>
      </c>
      <c r="F27" s="400">
        <f t="shared" si="0"/>
        <v>114</v>
      </c>
    </row>
    <row r="28" spans="1:15" ht="17.100000000000001" customHeight="1" thickBot="1" x14ac:dyDescent="0.25">
      <c r="C28" s="399" t="s">
        <v>160</v>
      </c>
      <c r="D28" s="401">
        <v>141</v>
      </c>
      <c r="E28" s="401">
        <v>20</v>
      </c>
      <c r="F28" s="400">
        <f t="shared" si="0"/>
        <v>161</v>
      </c>
    </row>
    <row r="29" spans="1:15" ht="20.100000000000001" customHeight="1" thickBot="1" x14ac:dyDescent="0.25">
      <c r="C29" s="171" t="s">
        <v>0</v>
      </c>
      <c r="D29" s="123">
        <f>SUM(D17:D28)</f>
        <v>1445</v>
      </c>
      <c r="E29" s="171">
        <f>SUM(E17:E28)</f>
        <v>168</v>
      </c>
      <c r="F29" s="123">
        <f>SUM(F17:F28)</f>
        <v>1613</v>
      </c>
    </row>
    <row r="30" spans="1:15" ht="14.25" x14ac:dyDescent="0.3">
      <c r="C30" s="131"/>
      <c r="D30" s="163"/>
      <c r="E30" s="163"/>
      <c r="F30" s="5"/>
      <c r="G30" s="5"/>
      <c r="H30" s="5"/>
      <c r="I30" s="5"/>
      <c r="J30" s="5"/>
      <c r="K30" s="5"/>
    </row>
    <row r="31" spans="1:15" ht="14.25" x14ac:dyDescent="0.3">
      <c r="A31" s="131"/>
      <c r="B31" s="131"/>
      <c r="C31" s="131"/>
      <c r="D31" s="131"/>
      <c r="E31" s="131"/>
    </row>
    <row r="54" spans="1:2" ht="14.25" x14ac:dyDescent="0.3">
      <c r="A54" s="130"/>
      <c r="B54" s="130"/>
    </row>
  </sheetData>
  <mergeCells count="11">
    <mergeCell ref="A12:H12"/>
    <mergeCell ref="A6:H6"/>
    <mergeCell ref="A7:H7"/>
    <mergeCell ref="A8:H8"/>
    <mergeCell ref="A10:G10"/>
    <mergeCell ref="A11:H11"/>
    <mergeCell ref="A13:H13"/>
    <mergeCell ref="C15:C16"/>
    <mergeCell ref="D15:D16"/>
    <mergeCell ref="E15:E16"/>
    <mergeCell ref="F15:F16"/>
  </mergeCells>
  <pageMargins left="0.59055118110236204" right="0.39370078740157499" top="0.3" bottom="0.39370078740157499" header="0.39370078740157499" footer="0.39370078740157499"/>
  <pageSetup paperSize="9" scale="9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34"/>
  <sheetViews>
    <sheetView topLeftCell="A19" zoomScale="130" zoomScaleNormal="130" workbookViewId="0">
      <selection activeCell="G16" sqref="G16:G23"/>
    </sheetView>
  </sheetViews>
  <sheetFormatPr baseColWidth="10" defaultColWidth="11.42578125" defaultRowHeight="12.75" x14ac:dyDescent="0.2"/>
  <cols>
    <col min="1" max="1" width="13.140625" customWidth="1"/>
    <col min="2" max="2" width="10.7109375" customWidth="1"/>
    <col min="3" max="3" width="10.85546875" customWidth="1"/>
    <col min="4" max="4" width="19" customWidth="1"/>
    <col min="5" max="5" width="11.5703125" customWidth="1"/>
    <col min="6" max="6" width="15.5703125" customWidth="1"/>
    <col min="7" max="7" width="13.85546875" customWidth="1"/>
    <col min="8" max="8" width="21" customWidth="1"/>
    <col min="9" max="9" width="20.28515625" customWidth="1"/>
  </cols>
  <sheetData>
    <row r="6" spans="1:18" ht="12.75" customHeight="1" x14ac:dyDescent="0.25">
      <c r="A6" s="577" t="s">
        <v>113</v>
      </c>
      <c r="B6" s="577"/>
      <c r="C6" s="577"/>
      <c r="D6" s="577"/>
      <c r="E6" s="577"/>
      <c r="F6" s="577"/>
      <c r="G6" s="577"/>
      <c r="H6" s="577"/>
      <c r="I6" s="577"/>
    </row>
    <row r="7" spans="1:18" ht="19.5" customHeight="1" x14ac:dyDescent="0.3">
      <c r="A7" s="611" t="s">
        <v>16</v>
      </c>
      <c r="B7" s="611"/>
      <c r="C7" s="611"/>
      <c r="D7" s="611"/>
      <c r="E7" s="611"/>
      <c r="F7" s="611"/>
      <c r="G7" s="611"/>
      <c r="H7" s="611"/>
      <c r="I7" s="611"/>
    </row>
    <row r="8" spans="1:18" ht="15.75" customHeight="1" x14ac:dyDescent="0.25">
      <c r="A8" s="579" t="s">
        <v>187</v>
      </c>
      <c r="B8" s="579"/>
      <c r="C8" s="579"/>
      <c r="D8" s="579"/>
      <c r="E8" s="579"/>
      <c r="F8" s="579"/>
      <c r="G8" s="579"/>
      <c r="H8" s="579"/>
      <c r="I8" s="579"/>
    </row>
    <row r="9" spans="1:18" ht="18" customHeight="1" x14ac:dyDescent="0.3">
      <c r="A9" s="612"/>
      <c r="B9" s="612"/>
      <c r="C9" s="612"/>
      <c r="D9" s="612"/>
      <c r="E9" s="612"/>
      <c r="F9" s="612"/>
      <c r="G9" s="612"/>
      <c r="H9" s="612"/>
      <c r="I9" s="612"/>
    </row>
    <row r="10" spans="1:18" ht="18.75" customHeight="1" x14ac:dyDescent="0.25">
      <c r="A10" s="613" t="s">
        <v>55</v>
      </c>
      <c r="B10" s="613"/>
      <c r="C10" s="613"/>
      <c r="D10" s="613"/>
      <c r="E10" s="613"/>
      <c r="F10" s="613"/>
      <c r="G10" s="613"/>
      <c r="H10" s="613"/>
      <c r="I10" s="613"/>
    </row>
    <row r="11" spans="1:18" ht="12.75" customHeight="1" x14ac:dyDescent="0.2">
      <c r="A11" s="581" t="s">
        <v>196</v>
      </c>
      <c r="B11" s="581"/>
      <c r="C11" s="581"/>
      <c r="D11" s="581"/>
      <c r="E11" s="581"/>
      <c r="F11" s="581"/>
      <c r="G11" s="581"/>
      <c r="H11" s="581"/>
      <c r="I11" s="581"/>
    </row>
    <row r="12" spans="1:18" ht="12.75" customHeight="1" x14ac:dyDescent="0.3">
      <c r="A12" s="582" t="s">
        <v>12</v>
      </c>
      <c r="B12" s="582"/>
      <c r="C12" s="582"/>
      <c r="D12" s="582"/>
      <c r="E12" s="582"/>
      <c r="F12" s="582"/>
      <c r="G12" s="582"/>
      <c r="H12" s="582"/>
      <c r="I12" s="582"/>
    </row>
    <row r="13" spans="1:18" ht="13.5" customHeight="1" thickBot="1" x14ac:dyDescent="0.35">
      <c r="B13" s="640"/>
      <c r="C13" s="640"/>
      <c r="D13" s="124"/>
      <c r="E13" s="124"/>
      <c r="F13" s="124"/>
      <c r="G13" s="124"/>
      <c r="H13" s="161"/>
    </row>
    <row r="14" spans="1:18" ht="18.75" customHeight="1" x14ac:dyDescent="0.2">
      <c r="B14" s="641" t="s">
        <v>116</v>
      </c>
      <c r="C14" s="643" t="s">
        <v>37</v>
      </c>
      <c r="D14" s="643" t="s">
        <v>117</v>
      </c>
      <c r="E14" s="643" t="s">
        <v>119</v>
      </c>
      <c r="F14" s="643" t="s">
        <v>161</v>
      </c>
      <c r="G14" s="643" t="s">
        <v>148</v>
      </c>
      <c r="H14" s="643" t="s">
        <v>162</v>
      </c>
    </row>
    <row r="15" spans="1:18" ht="37.5" customHeight="1" thickBot="1" x14ac:dyDescent="0.3">
      <c r="B15" s="642"/>
      <c r="C15" s="644"/>
      <c r="D15" s="644"/>
      <c r="E15" s="644"/>
      <c r="F15" s="644"/>
      <c r="G15" s="644"/>
      <c r="H15" s="644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9.5" customHeight="1" x14ac:dyDescent="0.2">
      <c r="B16" s="549" t="s">
        <v>131</v>
      </c>
      <c r="C16" s="550">
        <v>142</v>
      </c>
      <c r="D16" s="551">
        <f xml:space="preserve"> (100000/10075045)*(C16*12)</f>
        <v>16.913075822490125</v>
      </c>
      <c r="E16" s="552">
        <f>C16-G16</f>
        <v>129</v>
      </c>
      <c r="F16" s="553">
        <f xml:space="preserve"> (100000/10075045)*(E16*12)</f>
        <v>15.36469564155793</v>
      </c>
      <c r="G16" s="554">
        <v>13</v>
      </c>
      <c r="H16" s="555">
        <f xml:space="preserve"> (100000/10075045)*(G16*12)</f>
        <v>1.5483801809321944</v>
      </c>
      <c r="J16" s="162"/>
      <c r="K16" s="162"/>
      <c r="L16" s="162"/>
      <c r="M16" s="162"/>
      <c r="N16" s="162"/>
      <c r="O16" s="162"/>
      <c r="P16" s="162"/>
      <c r="Q16" s="162"/>
      <c r="R16" s="162"/>
    </row>
    <row r="17" spans="2:18" ht="19.5" customHeight="1" x14ac:dyDescent="0.2">
      <c r="B17" s="556" t="s">
        <v>132</v>
      </c>
      <c r="C17" s="557">
        <v>121</v>
      </c>
      <c r="D17" s="558">
        <f t="shared" ref="D17:D27" si="0" xml:space="preserve"> (100000/10075045)*(C17*12)</f>
        <v>14.411846299445809</v>
      </c>
      <c r="E17" s="559">
        <f>C17-G17</f>
        <v>106</v>
      </c>
      <c r="F17" s="560">
        <f t="shared" ref="F17:F27" si="1" xml:space="preserve"> (100000/10075045)*(E17*12)</f>
        <v>12.625253782985585</v>
      </c>
      <c r="G17" s="561">
        <v>15</v>
      </c>
      <c r="H17" s="562">
        <f t="shared" ref="H17:H27" si="2" xml:space="preserve"> (100000/10075045)*(G17*12)</f>
        <v>1.7865925164602243</v>
      </c>
      <c r="J17" s="162"/>
      <c r="K17" s="162"/>
      <c r="L17" s="162"/>
      <c r="M17" s="162"/>
      <c r="N17" s="162"/>
      <c r="O17" s="162"/>
      <c r="P17" s="162"/>
      <c r="Q17" s="162"/>
      <c r="R17" s="162"/>
    </row>
    <row r="18" spans="2:18" ht="19.5" customHeight="1" x14ac:dyDescent="0.2">
      <c r="B18" s="556" t="s">
        <v>133</v>
      </c>
      <c r="C18" s="557">
        <v>139</v>
      </c>
      <c r="D18" s="558">
        <f t="shared" si="0"/>
        <v>16.555757319198079</v>
      </c>
      <c r="E18" s="559">
        <f t="shared" ref="E18:E27" si="3">C18-G18</f>
        <v>121</v>
      </c>
      <c r="F18" s="560">
        <f t="shared" si="1"/>
        <v>14.411846299445809</v>
      </c>
      <c r="G18" s="561">
        <v>18</v>
      </c>
      <c r="H18" s="562">
        <f t="shared" si="2"/>
        <v>2.1439110197522693</v>
      </c>
      <c r="J18" s="14"/>
      <c r="K18" s="14"/>
      <c r="L18" s="14"/>
      <c r="M18" s="14"/>
      <c r="N18" s="14"/>
      <c r="O18" s="14"/>
      <c r="P18" s="14"/>
      <c r="Q18" s="14"/>
      <c r="R18" s="14"/>
    </row>
    <row r="19" spans="2:18" ht="20.100000000000001" customHeight="1" x14ac:dyDescent="0.2">
      <c r="B19" s="556" t="s">
        <v>134</v>
      </c>
      <c r="C19" s="557">
        <v>120</v>
      </c>
      <c r="D19" s="558">
        <f t="shared" si="0"/>
        <v>14.292740131681795</v>
      </c>
      <c r="E19" s="559">
        <f>C19-G19</f>
        <v>112</v>
      </c>
      <c r="F19" s="560">
        <f t="shared" si="1"/>
        <v>13.339890789569674</v>
      </c>
      <c r="G19" s="561">
        <v>8</v>
      </c>
      <c r="H19" s="562">
        <f t="shared" si="2"/>
        <v>0.95284934211211958</v>
      </c>
    </row>
    <row r="20" spans="2:18" ht="20.100000000000001" customHeight="1" x14ac:dyDescent="0.2">
      <c r="B20" s="556" t="s">
        <v>135</v>
      </c>
      <c r="C20" s="557">
        <v>142</v>
      </c>
      <c r="D20" s="558">
        <f t="shared" si="0"/>
        <v>16.913075822490125</v>
      </c>
      <c r="E20" s="559">
        <f>C20-G20</f>
        <v>136</v>
      </c>
      <c r="F20" s="560">
        <f t="shared" si="1"/>
        <v>16.198438815906034</v>
      </c>
      <c r="G20" s="561">
        <v>6</v>
      </c>
      <c r="H20" s="562">
        <f t="shared" si="2"/>
        <v>0.71463700658408968</v>
      </c>
    </row>
    <row r="21" spans="2:18" ht="20.100000000000001" customHeight="1" x14ac:dyDescent="0.2">
      <c r="B21" s="556" t="s">
        <v>118</v>
      </c>
      <c r="C21" s="557">
        <v>137</v>
      </c>
      <c r="D21" s="558">
        <f t="shared" si="0"/>
        <v>16.31754498367005</v>
      </c>
      <c r="E21" s="559">
        <f t="shared" si="3"/>
        <v>123</v>
      </c>
      <c r="F21" s="560">
        <f t="shared" si="1"/>
        <v>14.65005863497384</v>
      </c>
      <c r="G21" s="561">
        <v>14</v>
      </c>
      <c r="H21" s="562">
        <f t="shared" si="2"/>
        <v>1.6674863486962093</v>
      </c>
    </row>
    <row r="22" spans="2:18" ht="13.5" x14ac:dyDescent="0.2">
      <c r="B22" s="556" t="s">
        <v>136</v>
      </c>
      <c r="C22" s="557">
        <v>143</v>
      </c>
      <c r="D22" s="558">
        <f t="shared" si="0"/>
        <v>17.032181990254138</v>
      </c>
      <c r="E22" s="559">
        <f t="shared" si="3"/>
        <v>126</v>
      </c>
      <c r="F22" s="560">
        <f t="shared" si="1"/>
        <v>15.007377138265884</v>
      </c>
      <c r="G22" s="561">
        <v>17</v>
      </c>
      <c r="H22" s="562">
        <f t="shared" si="2"/>
        <v>2.0248048519882542</v>
      </c>
    </row>
    <row r="23" spans="2:18" ht="20.100000000000001" customHeight="1" x14ac:dyDescent="0.2">
      <c r="B23" s="556" t="s">
        <v>137</v>
      </c>
      <c r="C23" s="557">
        <v>138</v>
      </c>
      <c r="D23" s="558">
        <f t="shared" si="0"/>
        <v>16.436651151434063</v>
      </c>
      <c r="E23" s="559">
        <f t="shared" si="3"/>
        <v>124</v>
      </c>
      <c r="F23" s="560">
        <f t="shared" si="1"/>
        <v>14.769164802737855</v>
      </c>
      <c r="G23" s="561">
        <v>14</v>
      </c>
      <c r="H23" s="562">
        <f t="shared" si="2"/>
        <v>1.6674863486962093</v>
      </c>
    </row>
    <row r="24" spans="2:18" ht="20.100000000000001" customHeight="1" x14ac:dyDescent="0.2">
      <c r="B24" s="556" t="s">
        <v>138</v>
      </c>
      <c r="C24" s="557">
        <v>116</v>
      </c>
      <c r="D24" s="558">
        <f t="shared" si="0"/>
        <v>13.816315460625734</v>
      </c>
      <c r="E24" s="559">
        <f t="shared" si="3"/>
        <v>99</v>
      </c>
      <c r="F24" s="560">
        <f t="shared" si="1"/>
        <v>11.791510608637481</v>
      </c>
      <c r="G24" s="561">
        <v>17</v>
      </c>
      <c r="H24" s="562">
        <f t="shared" si="2"/>
        <v>2.0248048519882542</v>
      </c>
    </row>
    <row r="25" spans="2:18" ht="20.100000000000001" customHeight="1" x14ac:dyDescent="0.2">
      <c r="B25" s="556" t="s">
        <v>139</v>
      </c>
      <c r="C25" s="557">
        <v>140</v>
      </c>
      <c r="D25" s="558">
        <f t="shared" si="0"/>
        <v>16.674863486962092</v>
      </c>
      <c r="E25" s="559">
        <f t="shared" si="3"/>
        <v>133</v>
      </c>
      <c r="F25" s="560">
        <f t="shared" si="1"/>
        <v>15.841120312613988</v>
      </c>
      <c r="G25" s="561">
        <v>7</v>
      </c>
      <c r="H25" s="562">
        <f t="shared" si="2"/>
        <v>0.83374317434810463</v>
      </c>
    </row>
    <row r="26" spans="2:18" ht="20.100000000000001" customHeight="1" x14ac:dyDescent="0.2">
      <c r="B26" s="556" t="s">
        <v>140</v>
      </c>
      <c r="C26" s="557">
        <v>114</v>
      </c>
      <c r="D26" s="558">
        <f t="shared" si="0"/>
        <v>13.578103125097705</v>
      </c>
      <c r="E26" s="559">
        <f t="shared" si="3"/>
        <v>95</v>
      </c>
      <c r="F26" s="560">
        <f t="shared" si="1"/>
        <v>11.31508593758142</v>
      </c>
      <c r="G26" s="561">
        <v>19</v>
      </c>
      <c r="H26" s="562">
        <f t="shared" si="2"/>
        <v>2.2630171875162843</v>
      </c>
    </row>
    <row r="27" spans="2:18" ht="14.25" thickBot="1" x14ac:dyDescent="0.25">
      <c r="B27" s="563" t="s">
        <v>141</v>
      </c>
      <c r="C27" s="564">
        <v>161</v>
      </c>
      <c r="D27" s="565">
        <f t="shared" si="0"/>
        <v>19.176093010006408</v>
      </c>
      <c r="E27" s="566">
        <f t="shared" si="3"/>
        <v>141</v>
      </c>
      <c r="F27" s="567">
        <f t="shared" si="1"/>
        <v>16.793969654726109</v>
      </c>
      <c r="G27" s="568">
        <v>20</v>
      </c>
      <c r="H27" s="569">
        <f t="shared" si="2"/>
        <v>2.3821233552802989</v>
      </c>
    </row>
    <row r="28" spans="2:18" ht="20.100000000000001" customHeight="1" thickBot="1" x14ac:dyDescent="0.25">
      <c r="B28" s="39" t="s">
        <v>0</v>
      </c>
      <c r="C28" s="39">
        <f>SUM(C16:C27)</f>
        <v>1613</v>
      </c>
      <c r="D28" s="164">
        <f xml:space="preserve"> (100000/10075045)*(C28/12)*12</f>
        <v>16.009854050279674</v>
      </c>
      <c r="E28" s="39">
        <f>SUM(E16:E27)</f>
        <v>1445</v>
      </c>
      <c r="F28" s="164">
        <f xml:space="preserve"> (100000/10075045)*(E28/12)*12</f>
        <v>14.342367701583466</v>
      </c>
      <c r="G28" s="39">
        <f>SUM(G16:G27)</f>
        <v>168</v>
      </c>
      <c r="H28" s="165">
        <f xml:space="preserve"> (100000/10075045)*(G28/12)*12</f>
        <v>1.6674863486962095</v>
      </c>
    </row>
    <row r="29" spans="2:18" x14ac:dyDescent="0.2">
      <c r="B29" s="6"/>
    </row>
    <row r="30" spans="2:18" ht="14.25" x14ac:dyDescent="0.3">
      <c r="B30" s="131"/>
      <c r="C30" s="131"/>
      <c r="D30" s="131"/>
      <c r="E30" s="131"/>
      <c r="F30" s="131"/>
    </row>
    <row r="31" spans="2:18" ht="14.25" x14ac:dyDescent="0.3">
      <c r="B31" s="131"/>
      <c r="C31" s="163"/>
      <c r="D31" s="163"/>
      <c r="E31" s="163"/>
      <c r="F31" s="163"/>
      <c r="G31" s="5"/>
      <c r="H31" s="5"/>
      <c r="I31" s="5"/>
      <c r="J31" s="5"/>
      <c r="K31" s="5"/>
      <c r="L31" s="5"/>
      <c r="M31" s="5"/>
      <c r="N31" s="5"/>
    </row>
    <row r="32" spans="2:18" ht="14.25" x14ac:dyDescent="0.3">
      <c r="B32" s="131"/>
      <c r="C32" s="131"/>
      <c r="D32" s="131"/>
      <c r="E32" s="131"/>
      <c r="F32" s="131"/>
    </row>
    <row r="33" spans="2:6" ht="14.25" x14ac:dyDescent="0.3">
      <c r="B33" s="131"/>
      <c r="C33" s="131"/>
      <c r="D33" s="131"/>
      <c r="E33" s="131"/>
      <c r="F33" s="131"/>
    </row>
    <row r="34" spans="2:6" ht="14.25" x14ac:dyDescent="0.3">
      <c r="B34" s="131"/>
      <c r="C34" s="131"/>
      <c r="D34" s="131"/>
      <c r="E34" s="131"/>
      <c r="F34" s="131"/>
    </row>
  </sheetData>
  <mergeCells count="15">
    <mergeCell ref="A11:I11"/>
    <mergeCell ref="A6:I6"/>
    <mergeCell ref="A7:I7"/>
    <mergeCell ref="A8:I8"/>
    <mergeCell ref="A9:I9"/>
    <mergeCell ref="A10:I10"/>
    <mergeCell ref="A12:I12"/>
    <mergeCell ref="B13:C13"/>
    <mergeCell ref="B14:B15"/>
    <mergeCell ref="C14:C15"/>
    <mergeCell ref="D14:D15"/>
    <mergeCell ref="E14:E15"/>
    <mergeCell ref="F14:F15"/>
    <mergeCell ref="G14:G15"/>
    <mergeCell ref="H14:H15"/>
  </mergeCells>
  <pageMargins left="0.88500000000000001" right="0.3" top="0.3" bottom="0.3" header="0.39370078740157499" footer="0.39370078740157499"/>
  <pageSetup paperSize="9" scale="9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7"/>
  <sheetViews>
    <sheetView tabSelected="1" topLeftCell="A4" zoomScale="85" zoomScaleNormal="85" workbookViewId="0">
      <selection activeCell="C20" sqref="C20:P20"/>
    </sheetView>
  </sheetViews>
  <sheetFormatPr baseColWidth="10" defaultColWidth="11.42578125" defaultRowHeight="12.75" x14ac:dyDescent="0.2"/>
  <cols>
    <col min="1" max="1" width="1.5703125" style="166" customWidth="1"/>
    <col min="2" max="2" width="0.85546875" style="166" customWidth="1"/>
    <col min="3" max="3" width="10" style="166" customWidth="1"/>
    <col min="4" max="4" width="12.7109375" style="166" customWidth="1"/>
    <col min="5" max="5" width="5.5703125" style="166" customWidth="1"/>
    <col min="6" max="6" width="4.28515625" style="166" customWidth="1"/>
    <col min="7" max="7" width="4.42578125" style="166" customWidth="1"/>
    <col min="8" max="8" width="5.28515625" style="166" customWidth="1"/>
    <col min="9" max="9" width="4.85546875" style="166" customWidth="1"/>
    <col min="10" max="10" width="4" style="166" customWidth="1"/>
    <col min="11" max="11" width="4.140625" style="166" bestFit="1" customWidth="1"/>
    <col min="12" max="12" width="3.85546875" style="166" customWidth="1"/>
    <col min="13" max="13" width="6" style="166" customWidth="1"/>
    <col min="14" max="15" width="4.85546875" style="166" customWidth="1"/>
    <col min="16" max="16" width="4.140625" style="166" customWidth="1"/>
    <col min="17" max="17" width="12.28515625" style="166" customWidth="1"/>
    <col min="18" max="18" width="22.42578125" style="166" customWidth="1"/>
    <col min="19" max="19" width="10.140625" style="166" customWidth="1"/>
    <col min="20" max="20" width="18.5703125" style="166" customWidth="1"/>
    <col min="21" max="21" width="20.140625" style="166" customWidth="1"/>
    <col min="22" max="22" width="3.28515625" style="166" customWidth="1"/>
    <col min="23" max="16384" width="11.42578125" style="166"/>
  </cols>
  <sheetData>
    <row r="1" spans="2:21" x14ac:dyDescent="0.2"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</row>
    <row r="2" spans="2:21" x14ac:dyDescent="0.2"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</row>
    <row r="3" spans="2:21" x14ac:dyDescent="0.2"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</row>
    <row r="4" spans="2:21" x14ac:dyDescent="0.2"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</row>
    <row r="5" spans="2:21" x14ac:dyDescent="0.2"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</row>
    <row r="6" spans="2:21" x14ac:dyDescent="0.2"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</row>
    <row r="7" spans="2:21" ht="12.75" customHeight="1" x14ac:dyDescent="0.2">
      <c r="B7" s="646" t="s">
        <v>12</v>
      </c>
      <c r="C7" s="646"/>
      <c r="D7" s="646"/>
      <c r="E7" s="646"/>
      <c r="F7" s="646"/>
      <c r="G7" s="646"/>
      <c r="H7" s="646"/>
      <c r="I7" s="646"/>
      <c r="J7" s="646"/>
      <c r="K7" s="646"/>
      <c r="L7" s="646"/>
      <c r="M7" s="646"/>
      <c r="N7" s="646"/>
      <c r="O7" s="646"/>
      <c r="P7" s="646"/>
      <c r="Q7" s="646"/>
      <c r="R7" s="646"/>
      <c r="S7" s="646"/>
      <c r="T7" s="646"/>
      <c r="U7" s="646"/>
    </row>
    <row r="8" spans="2:21" ht="18" customHeight="1" x14ac:dyDescent="0.3">
      <c r="B8" s="647" t="s">
        <v>16</v>
      </c>
      <c r="C8" s="647"/>
      <c r="D8" s="647"/>
      <c r="E8" s="647"/>
      <c r="F8" s="647"/>
      <c r="G8" s="647"/>
      <c r="H8" s="647"/>
      <c r="I8" s="647"/>
      <c r="J8" s="647"/>
      <c r="K8" s="647"/>
      <c r="L8" s="647"/>
      <c r="M8" s="647"/>
      <c r="N8" s="647"/>
      <c r="O8" s="647"/>
      <c r="P8" s="647"/>
      <c r="Q8" s="647"/>
      <c r="R8" s="647"/>
      <c r="S8" s="647"/>
      <c r="T8" s="647"/>
      <c r="U8" s="647"/>
    </row>
    <row r="9" spans="2:21" ht="12.75" customHeight="1" x14ac:dyDescent="0.2">
      <c r="B9" s="648" t="s">
        <v>187</v>
      </c>
      <c r="C9" s="648"/>
      <c r="D9" s="648"/>
      <c r="E9" s="648"/>
      <c r="F9" s="648"/>
      <c r="G9" s="648"/>
      <c r="H9" s="648"/>
      <c r="I9" s="648"/>
      <c r="J9" s="648"/>
      <c r="K9" s="648"/>
      <c r="L9" s="648"/>
      <c r="M9" s="648"/>
      <c r="N9" s="648"/>
      <c r="O9" s="648"/>
      <c r="P9" s="648"/>
      <c r="Q9" s="648"/>
      <c r="R9" s="648"/>
      <c r="S9" s="648"/>
      <c r="T9" s="648"/>
      <c r="U9" s="648"/>
    </row>
    <row r="10" spans="2:21" ht="12.75" customHeight="1" x14ac:dyDescent="0.25">
      <c r="B10" s="363"/>
      <c r="C10" s="363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8"/>
      <c r="S10" s="207"/>
      <c r="T10" s="363"/>
      <c r="U10" s="363"/>
    </row>
    <row r="11" spans="2:21" ht="24" customHeight="1" x14ac:dyDescent="0.2">
      <c r="B11" s="649" t="s">
        <v>163</v>
      </c>
      <c r="C11" s="649"/>
      <c r="D11" s="649"/>
      <c r="E11" s="649"/>
      <c r="F11" s="649"/>
      <c r="G11" s="649"/>
      <c r="H11" s="649"/>
      <c r="I11" s="649"/>
      <c r="J11" s="649"/>
      <c r="K11" s="649"/>
      <c r="L11" s="649"/>
      <c r="M11" s="649"/>
      <c r="N11" s="649"/>
      <c r="O11" s="649"/>
      <c r="P11" s="649"/>
      <c r="Q11" s="649"/>
      <c r="R11" s="649"/>
      <c r="S11" s="649"/>
      <c r="T11" s="649"/>
      <c r="U11" s="649"/>
    </row>
    <row r="12" spans="2:21" ht="14.25" customHeight="1" x14ac:dyDescent="0.2"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</row>
    <row r="13" spans="2:21" ht="14.25" customHeight="1" x14ac:dyDescent="0.25"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</row>
    <row r="14" spans="2:21" ht="18.75" customHeight="1" x14ac:dyDescent="0.2">
      <c r="B14" s="650" t="s">
        <v>197</v>
      </c>
      <c r="C14" s="650"/>
      <c r="D14" s="650"/>
      <c r="E14" s="650"/>
      <c r="F14" s="650"/>
      <c r="G14" s="650"/>
      <c r="H14" s="650"/>
      <c r="I14" s="650"/>
      <c r="J14" s="650"/>
      <c r="K14" s="650"/>
      <c r="L14" s="650"/>
      <c r="M14" s="650"/>
      <c r="N14" s="650"/>
      <c r="O14" s="650"/>
      <c r="P14" s="650"/>
      <c r="Q14" s="650"/>
      <c r="R14" s="650"/>
      <c r="S14" s="650"/>
      <c r="T14" s="650"/>
      <c r="U14" s="650"/>
    </row>
    <row r="15" spans="2:21" ht="15" customHeight="1" x14ac:dyDescent="0.25">
      <c r="B15" s="651" t="s">
        <v>11</v>
      </c>
      <c r="C15" s="651"/>
      <c r="D15" s="651"/>
      <c r="E15" s="651"/>
      <c r="F15" s="651"/>
      <c r="G15" s="651"/>
      <c r="H15" s="651"/>
      <c r="I15" s="651"/>
      <c r="J15" s="651"/>
      <c r="K15" s="651"/>
      <c r="L15" s="651"/>
      <c r="M15" s="651"/>
      <c r="N15" s="651"/>
      <c r="O15" s="651"/>
      <c r="P15" s="651"/>
      <c r="Q15" s="651"/>
      <c r="R15" s="651"/>
      <c r="S15" s="651"/>
      <c r="T15" s="651"/>
      <c r="U15" s="651"/>
    </row>
    <row r="16" spans="2:21" ht="19.5" customHeight="1" x14ac:dyDescent="0.25">
      <c r="B16" s="645" t="s">
        <v>198</v>
      </c>
      <c r="C16" s="645"/>
      <c r="D16" s="645"/>
      <c r="E16" s="645"/>
      <c r="F16" s="645"/>
      <c r="G16" s="645"/>
      <c r="H16" s="645"/>
      <c r="I16" s="645"/>
      <c r="J16" s="645"/>
      <c r="K16" s="645"/>
      <c r="L16" s="645"/>
      <c r="M16" s="645"/>
      <c r="N16" s="645"/>
      <c r="O16" s="645"/>
      <c r="P16" s="645"/>
      <c r="Q16" s="645"/>
      <c r="R16" s="645"/>
      <c r="S16" s="645"/>
      <c r="T16" s="645"/>
      <c r="U16" s="645"/>
    </row>
    <row r="17" spans="2:21" ht="20.25" customHeight="1" thickBot="1" x14ac:dyDescent="0.3"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</row>
    <row r="18" spans="2:21" ht="77.25" customHeight="1" thickBot="1" x14ac:dyDescent="0.35">
      <c r="B18" s="362"/>
      <c r="C18" s="212" t="s">
        <v>164</v>
      </c>
      <c r="D18" s="212" t="s">
        <v>165</v>
      </c>
      <c r="E18" s="213" t="s">
        <v>131</v>
      </c>
      <c r="F18" s="213" t="s">
        <v>132</v>
      </c>
      <c r="G18" s="213" t="s">
        <v>133</v>
      </c>
      <c r="H18" s="213" t="s">
        <v>134</v>
      </c>
      <c r="I18" s="213" t="s">
        <v>135</v>
      </c>
      <c r="J18" s="213" t="s">
        <v>118</v>
      </c>
      <c r="K18" s="213" t="s">
        <v>136</v>
      </c>
      <c r="L18" s="213" t="s">
        <v>137</v>
      </c>
      <c r="M18" s="213" t="s">
        <v>138</v>
      </c>
      <c r="N18" s="213" t="s">
        <v>139</v>
      </c>
      <c r="O18" s="213" t="s">
        <v>140</v>
      </c>
      <c r="P18" s="213" t="s">
        <v>141</v>
      </c>
      <c r="Q18" s="211" t="s">
        <v>166</v>
      </c>
      <c r="R18" s="211" t="s">
        <v>117</v>
      </c>
      <c r="S18" s="388" t="s">
        <v>167</v>
      </c>
      <c r="T18" s="211" t="s">
        <v>168</v>
      </c>
      <c r="U18" s="211" t="s">
        <v>169</v>
      </c>
    </row>
    <row r="19" spans="2:21" ht="24.95" customHeight="1" x14ac:dyDescent="0.2">
      <c r="B19" s="362"/>
      <c r="C19" s="364" t="s">
        <v>185</v>
      </c>
      <c r="D19" s="365">
        <v>9980243</v>
      </c>
      <c r="E19" s="365">
        <v>163</v>
      </c>
      <c r="F19" s="365">
        <v>141</v>
      </c>
      <c r="G19" s="365">
        <v>159</v>
      </c>
      <c r="H19" s="365">
        <v>131</v>
      </c>
      <c r="I19" s="365">
        <v>140</v>
      </c>
      <c r="J19" s="365">
        <v>141</v>
      </c>
      <c r="K19" s="365">
        <v>148</v>
      </c>
      <c r="L19" s="365">
        <v>125</v>
      </c>
      <c r="M19" s="365">
        <v>122</v>
      </c>
      <c r="N19" s="365">
        <v>128</v>
      </c>
      <c r="O19" s="365">
        <v>135</v>
      </c>
      <c r="P19" s="365">
        <v>142</v>
      </c>
      <c r="Q19" s="365">
        <f>SUM(E19:P19)</f>
        <v>1675</v>
      </c>
      <c r="R19" s="366">
        <f xml:space="preserve"> (100000/D19)*(Q19/12)*12</f>
        <v>16.783158486221229</v>
      </c>
      <c r="S19" s="367">
        <v>152</v>
      </c>
      <c r="T19" s="368">
        <f>Q19-S19</f>
        <v>1523</v>
      </c>
      <c r="U19" s="369">
        <f xml:space="preserve"> (100000/D19)*(T19/12)*12</f>
        <v>15.260149477322344</v>
      </c>
    </row>
    <row r="20" spans="2:21" ht="25.5" customHeight="1" thickBot="1" x14ac:dyDescent="0.25">
      <c r="B20" s="370"/>
      <c r="C20" s="371" t="s">
        <v>186</v>
      </c>
      <c r="D20" s="372">
        <v>10075045</v>
      </c>
      <c r="E20" s="372">
        <v>142</v>
      </c>
      <c r="F20" s="372">
        <v>121</v>
      </c>
      <c r="G20" s="372">
        <v>139</v>
      </c>
      <c r="H20" s="372">
        <v>120</v>
      </c>
      <c r="I20" s="372">
        <v>142</v>
      </c>
      <c r="J20" s="372">
        <v>137</v>
      </c>
      <c r="K20" s="372">
        <v>143</v>
      </c>
      <c r="L20" s="372">
        <v>138</v>
      </c>
      <c r="M20" s="372">
        <v>116</v>
      </c>
      <c r="N20" s="372">
        <v>140</v>
      </c>
      <c r="O20" s="372">
        <v>114</v>
      </c>
      <c r="P20" s="372">
        <v>161</v>
      </c>
      <c r="Q20" s="373">
        <f>SUM(E20:P20)</f>
        <v>1613</v>
      </c>
      <c r="R20" s="374">
        <f xml:space="preserve"> (100000/D20)*(Q20/12)*12</f>
        <v>16.009854050279674</v>
      </c>
      <c r="S20" s="375">
        <v>168</v>
      </c>
      <c r="T20" s="376">
        <f>Q20-S20</f>
        <v>1445</v>
      </c>
      <c r="U20" s="377">
        <f xml:space="preserve"> (100000/D20)*(T20/12)*12</f>
        <v>14.342367701583466</v>
      </c>
    </row>
    <row r="21" spans="2:21" ht="20.25" customHeight="1" x14ac:dyDescent="0.2">
      <c r="B21" s="370"/>
      <c r="C21" s="362"/>
      <c r="D21" s="378"/>
      <c r="E21" s="389"/>
      <c r="F21" s="389"/>
      <c r="G21" s="389"/>
      <c r="H21" s="389"/>
      <c r="I21" s="389"/>
      <c r="J21" s="389"/>
      <c r="K21" s="379"/>
      <c r="L21" s="379"/>
      <c r="M21" s="379"/>
      <c r="N21" s="378"/>
      <c r="O21" s="378"/>
      <c r="P21" s="378"/>
      <c r="Q21" s="390"/>
      <c r="R21" s="380"/>
      <c r="S21" s="380"/>
      <c r="T21" s="380"/>
      <c r="U21" s="380"/>
    </row>
    <row r="22" spans="2:21" ht="12.95" customHeight="1" x14ac:dyDescent="0.25">
      <c r="B22" s="381"/>
      <c r="C22" s="215"/>
      <c r="D22" s="382"/>
      <c r="E22" s="382"/>
      <c r="F22" s="382"/>
      <c r="G22" s="382"/>
      <c r="H22" s="382"/>
      <c r="I22" s="383"/>
      <c r="J22" s="383"/>
      <c r="K22" s="370"/>
      <c r="L22" s="370"/>
      <c r="M22" s="362"/>
      <c r="N22" s="362"/>
      <c r="O22" s="362"/>
      <c r="P22" s="362"/>
      <c r="Q22" s="362"/>
      <c r="R22" s="362"/>
      <c r="S22" s="362"/>
      <c r="T22" s="384"/>
      <c r="U22" s="385"/>
    </row>
    <row r="23" spans="2:21" ht="12.95" customHeight="1" x14ac:dyDescent="0.25">
      <c r="B23" s="381"/>
      <c r="C23" s="382"/>
      <c r="D23" s="382"/>
      <c r="E23" s="382"/>
      <c r="F23" s="383"/>
      <c r="G23" s="383"/>
      <c r="H23" s="383"/>
      <c r="I23" s="383"/>
      <c r="J23" s="383"/>
      <c r="K23" s="370"/>
      <c r="L23" s="370"/>
      <c r="M23" s="370"/>
      <c r="N23" s="370"/>
      <c r="O23" s="370"/>
      <c r="P23" s="370"/>
      <c r="Q23" s="370"/>
      <c r="R23" s="370"/>
      <c r="S23" s="362"/>
      <c r="T23" s="384"/>
      <c r="U23" s="385"/>
    </row>
    <row r="24" spans="2:21" ht="12.95" customHeight="1" x14ac:dyDescent="0.2">
      <c r="B24" s="382"/>
      <c r="C24" s="382"/>
      <c r="D24" s="392"/>
      <c r="E24" s="392"/>
      <c r="F24" s="392"/>
      <c r="G24" s="392"/>
      <c r="H24" s="392"/>
      <c r="I24" s="392"/>
      <c r="J24" s="392"/>
      <c r="K24" s="393"/>
      <c r="L24" s="393"/>
      <c r="M24" s="393"/>
      <c r="N24" s="393"/>
      <c r="O24" s="393"/>
      <c r="P24" s="393"/>
      <c r="Q24" s="393"/>
      <c r="R24" s="362"/>
      <c r="S24" s="362"/>
      <c r="T24" s="362"/>
      <c r="U24" s="362"/>
    </row>
    <row r="25" spans="2:21" ht="12.95" customHeight="1" x14ac:dyDescent="0.2">
      <c r="B25" s="382"/>
      <c r="C25" s="382"/>
      <c r="D25" s="392"/>
      <c r="E25" s="394"/>
      <c r="F25" s="394"/>
      <c r="G25" s="394"/>
      <c r="H25" s="394"/>
      <c r="I25" s="394"/>
      <c r="J25" s="394"/>
      <c r="K25" s="393"/>
      <c r="L25" s="393"/>
      <c r="M25" s="393"/>
      <c r="N25" s="393"/>
      <c r="O25" s="393"/>
      <c r="P25" s="393"/>
      <c r="Q25" s="393"/>
      <c r="R25" s="362"/>
      <c r="S25" s="362"/>
      <c r="T25" s="362"/>
      <c r="U25" s="362"/>
    </row>
    <row r="26" spans="2:21" x14ac:dyDescent="0.2">
      <c r="B26" s="216"/>
      <c r="C26" s="216"/>
      <c r="D26" s="395"/>
      <c r="E26" s="395"/>
      <c r="F26" s="395"/>
      <c r="G26" s="395"/>
      <c r="H26" s="395"/>
      <c r="I26" s="395"/>
      <c r="J26" s="395"/>
      <c r="K26" s="396"/>
      <c r="L26" s="396"/>
      <c r="M26" s="396"/>
      <c r="N26" s="396"/>
      <c r="O26" s="396"/>
      <c r="P26" s="396"/>
      <c r="Q26" s="396"/>
    </row>
    <row r="27" spans="2:21" x14ac:dyDescent="0.2">
      <c r="D27" s="396"/>
      <c r="E27" s="396"/>
      <c r="F27" s="396"/>
      <c r="G27" s="396"/>
      <c r="H27" s="396"/>
      <c r="I27" s="396"/>
      <c r="J27" s="396"/>
      <c r="K27" s="396"/>
      <c r="L27" s="396"/>
      <c r="M27" s="396"/>
      <c r="N27" s="396"/>
      <c r="O27" s="396"/>
      <c r="P27" s="396"/>
      <c r="Q27" s="396"/>
    </row>
  </sheetData>
  <mergeCells count="7">
    <mergeCell ref="B16:U16"/>
    <mergeCell ref="B7:U7"/>
    <mergeCell ref="B8:U8"/>
    <mergeCell ref="B9:U9"/>
    <mergeCell ref="B11:U11"/>
    <mergeCell ref="B14:U14"/>
    <mergeCell ref="B15:U15"/>
  </mergeCells>
  <pageMargins left="0.39370078740157483" right="0.19685039370078741" top="0.39370078740157483" bottom="0.19685039370078741" header="0.39370078740157483" footer="0.39370078740157483"/>
  <pageSetup scale="8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topLeftCell="A13" zoomScaleNormal="100" zoomScaleSheetLayoutView="100" workbookViewId="0">
      <selection activeCell="O29" sqref="O29"/>
    </sheetView>
  </sheetViews>
  <sheetFormatPr baseColWidth="10" defaultRowHeight="12.75" x14ac:dyDescent="0.2"/>
  <cols>
    <col min="1" max="1" width="18.7109375" style="222" customWidth="1"/>
    <col min="2" max="2" width="4.7109375" style="222" customWidth="1"/>
    <col min="3" max="3" width="4.28515625" style="222" customWidth="1"/>
    <col min="4" max="4" width="4.7109375" style="222" customWidth="1"/>
    <col min="5" max="5" width="3.85546875" style="222" customWidth="1"/>
    <col min="6" max="6" width="3.5703125" style="222" customWidth="1"/>
    <col min="7" max="9" width="3.7109375" style="222" customWidth="1"/>
    <col min="10" max="10" width="4.7109375" style="222" customWidth="1"/>
    <col min="11" max="11" width="4.28515625" style="222" customWidth="1"/>
    <col min="12" max="12" width="6.140625" style="222" customWidth="1"/>
    <col min="13" max="13" width="3.7109375" style="222" customWidth="1"/>
    <col min="14" max="14" width="10" style="222" customWidth="1"/>
    <col min="15" max="15" width="11.28515625" style="222" customWidth="1"/>
    <col min="16" max="16" width="13.28515625" style="222" customWidth="1"/>
    <col min="17" max="17" width="3.42578125" style="222" customWidth="1"/>
    <col min="18" max="18" width="3.7109375" style="222" customWidth="1"/>
    <col min="19" max="19" width="3.140625" style="222" customWidth="1"/>
    <col min="20" max="24" width="3.28515625" style="222" customWidth="1"/>
    <col min="25" max="28" width="4.140625" style="222" customWidth="1"/>
    <col min="29" max="29" width="6.140625" style="222" customWidth="1"/>
    <col min="30" max="30" width="10.42578125" style="222" customWidth="1"/>
    <col min="31" max="31" width="19" style="222" customWidth="1"/>
    <col min="32" max="32" width="1.42578125" style="166" customWidth="1"/>
    <col min="33" max="16384" width="11.42578125" style="166"/>
  </cols>
  <sheetData>
    <row r="1" spans="1:34" ht="15" x14ac:dyDescent="0.25">
      <c r="A1" s="217" t="s">
        <v>170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</row>
    <row r="2" spans="1:34" ht="12.75" customHeight="1" x14ac:dyDescent="0.2">
      <c r="A2" s="218" t="s">
        <v>55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</row>
    <row r="3" spans="1:34" ht="15" x14ac:dyDescent="0.25">
      <c r="A3" s="219" t="s">
        <v>199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</row>
    <row r="4" spans="1:34" ht="15.75" thickBot="1" x14ac:dyDescent="0.3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</row>
    <row r="5" spans="1:34" ht="12.95" customHeight="1" x14ac:dyDescent="0.2">
      <c r="A5" s="652" t="s">
        <v>171</v>
      </c>
      <c r="B5" s="652" t="s">
        <v>188</v>
      </c>
      <c r="C5" s="652"/>
      <c r="D5" s="652"/>
      <c r="E5" s="652"/>
      <c r="F5" s="652"/>
      <c r="G5" s="652"/>
      <c r="H5" s="652"/>
      <c r="I5" s="652"/>
      <c r="J5" s="652"/>
      <c r="K5" s="652"/>
      <c r="L5" s="652"/>
      <c r="M5" s="652"/>
      <c r="N5" s="652"/>
      <c r="O5" s="652"/>
      <c r="P5" s="654"/>
      <c r="Q5" s="655" t="s">
        <v>148</v>
      </c>
      <c r="R5" s="656"/>
      <c r="S5" s="656"/>
      <c r="T5" s="656"/>
      <c r="U5" s="656"/>
      <c r="V5" s="656"/>
      <c r="W5" s="656"/>
      <c r="X5" s="656"/>
      <c r="Y5" s="656"/>
      <c r="Z5" s="656"/>
      <c r="AA5" s="656"/>
      <c r="AB5" s="656"/>
      <c r="AC5" s="657"/>
      <c r="AD5" s="413"/>
      <c r="AE5" s="413"/>
    </row>
    <row r="6" spans="1:34" ht="22.5" customHeight="1" thickBot="1" x14ac:dyDescent="0.25">
      <c r="A6" s="653"/>
      <c r="B6" s="653"/>
      <c r="C6" s="653"/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  <c r="O6" s="653"/>
      <c r="P6" s="654"/>
      <c r="Q6" s="658"/>
      <c r="R6" s="659"/>
      <c r="S6" s="659"/>
      <c r="T6" s="659"/>
      <c r="U6" s="659"/>
      <c r="V6" s="659"/>
      <c r="W6" s="659"/>
      <c r="X6" s="659"/>
      <c r="Y6" s="659"/>
      <c r="Z6" s="659"/>
      <c r="AA6" s="659"/>
      <c r="AB6" s="659"/>
      <c r="AC6" s="660"/>
      <c r="AD6" s="414"/>
      <c r="AE6" s="414"/>
    </row>
    <row r="7" spans="1:34" ht="57" customHeight="1" thickBot="1" x14ac:dyDescent="0.35">
      <c r="A7" s="415" t="s">
        <v>116</v>
      </c>
      <c r="B7" s="416" t="s">
        <v>131</v>
      </c>
      <c r="C7" s="416" t="s">
        <v>132</v>
      </c>
      <c r="D7" s="416" t="s">
        <v>133</v>
      </c>
      <c r="E7" s="416" t="s">
        <v>134</v>
      </c>
      <c r="F7" s="416" t="s">
        <v>135</v>
      </c>
      <c r="G7" s="416" t="s">
        <v>118</v>
      </c>
      <c r="H7" s="416" t="s">
        <v>136</v>
      </c>
      <c r="I7" s="416" t="s">
        <v>137</v>
      </c>
      <c r="J7" s="416" t="s">
        <v>138</v>
      </c>
      <c r="K7" s="416" t="s">
        <v>139</v>
      </c>
      <c r="L7" s="416" t="s">
        <v>140</v>
      </c>
      <c r="M7" s="416" t="s">
        <v>141</v>
      </c>
      <c r="N7" s="417" t="s">
        <v>7</v>
      </c>
      <c r="O7" s="418" t="s">
        <v>165</v>
      </c>
      <c r="P7" s="419" t="s">
        <v>172</v>
      </c>
      <c r="Q7" s="420" t="s">
        <v>131</v>
      </c>
      <c r="R7" s="420" t="s">
        <v>132</v>
      </c>
      <c r="S7" s="420" t="s">
        <v>133</v>
      </c>
      <c r="T7" s="420" t="s">
        <v>134</v>
      </c>
      <c r="U7" s="420" t="s">
        <v>135</v>
      </c>
      <c r="V7" s="420" t="s">
        <v>118</v>
      </c>
      <c r="W7" s="420" t="s">
        <v>136</v>
      </c>
      <c r="X7" s="420" t="s">
        <v>137</v>
      </c>
      <c r="Y7" s="420" t="s">
        <v>138</v>
      </c>
      <c r="Z7" s="420" t="s">
        <v>139</v>
      </c>
      <c r="AA7" s="420" t="s">
        <v>140</v>
      </c>
      <c r="AB7" s="420" t="s">
        <v>141</v>
      </c>
      <c r="AC7" s="418" t="s">
        <v>0</v>
      </c>
      <c r="AD7" s="418" t="s">
        <v>173</v>
      </c>
      <c r="AE7" s="418" t="s">
        <v>174</v>
      </c>
    </row>
    <row r="8" spans="1:34" s="214" customFormat="1" ht="18" customHeight="1" x14ac:dyDescent="0.2">
      <c r="A8" s="515" t="s">
        <v>19</v>
      </c>
      <c r="B8" s="516">
        <v>5</v>
      </c>
      <c r="C8" s="516"/>
      <c r="D8" s="516">
        <v>3</v>
      </c>
      <c r="E8" s="516">
        <v>2</v>
      </c>
      <c r="F8" s="516">
        <v>2</v>
      </c>
      <c r="G8" s="516"/>
      <c r="H8" s="516">
        <v>1</v>
      </c>
      <c r="I8" s="532">
        <v>1</v>
      </c>
      <c r="J8" s="516">
        <v>1</v>
      </c>
      <c r="K8" s="516">
        <v>2</v>
      </c>
      <c r="L8" s="516">
        <v>2</v>
      </c>
      <c r="M8" s="516">
        <v>2</v>
      </c>
      <c r="N8" s="516">
        <f>SUM(B8:M8)</f>
        <v>21</v>
      </c>
      <c r="O8" s="517">
        <v>219856</v>
      </c>
      <c r="P8" s="518">
        <f xml:space="preserve"> (100000/O8)*(N8/12)*12</f>
        <v>9.5517065715741225</v>
      </c>
      <c r="Q8" s="519"/>
      <c r="R8" s="519"/>
      <c r="S8" s="519"/>
      <c r="T8" s="519"/>
      <c r="U8" s="519"/>
      <c r="V8" s="519"/>
      <c r="W8" s="519"/>
      <c r="X8" s="519"/>
      <c r="Y8" s="519"/>
      <c r="Z8" s="519"/>
      <c r="AA8" s="519"/>
      <c r="AB8" s="519"/>
      <c r="AC8" s="516">
        <f>SUM(Q8:AB8)</f>
        <v>0</v>
      </c>
      <c r="AD8" s="520">
        <f>'PROVINCIAS 2015-16 (2)'!$N8-'PROVINCIAS 2015-16 (2)'!$AC8</f>
        <v>21</v>
      </c>
      <c r="AE8" s="521">
        <f>(100000/O8)*(AD8/12)*12</f>
        <v>9.5517065715741225</v>
      </c>
    </row>
    <row r="9" spans="1:34" s="214" customFormat="1" ht="18" customHeight="1" x14ac:dyDescent="0.2">
      <c r="A9" s="514" t="s">
        <v>20</v>
      </c>
      <c r="B9" s="220">
        <v>5</v>
      </c>
      <c r="C9" s="220">
        <v>1</v>
      </c>
      <c r="D9" s="220">
        <v>2</v>
      </c>
      <c r="E9" s="220">
        <v>3</v>
      </c>
      <c r="F9" s="220"/>
      <c r="G9" s="220">
        <v>1</v>
      </c>
      <c r="H9" s="220">
        <v>2</v>
      </c>
      <c r="I9" s="304">
        <v>3</v>
      </c>
      <c r="J9" s="220">
        <v>1</v>
      </c>
      <c r="K9" s="220">
        <v>5</v>
      </c>
      <c r="L9" s="220">
        <v>1</v>
      </c>
      <c r="M9" s="220">
        <v>1</v>
      </c>
      <c r="N9" s="220">
        <f t="shared" ref="N9:N39" si="0">SUM(B9:M9)</f>
        <v>25</v>
      </c>
      <c r="O9" s="297">
        <v>99607</v>
      </c>
      <c r="P9" s="522">
        <f t="shared" ref="P9:P39" si="1" xml:space="preserve"> (100000/O9)*(N9/12)*12</f>
        <v>25.098637645948578</v>
      </c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220">
        <f t="shared" ref="AC9:AC39" si="2">SUM(Q9:AB9)</f>
        <v>0</v>
      </c>
      <c r="AD9" s="221">
        <f>'PROVINCIAS 2015-16 (2)'!$N9-'PROVINCIAS 2015-16 (2)'!$AC9</f>
        <v>25</v>
      </c>
      <c r="AE9" s="523">
        <f t="shared" ref="AE9:AE38" si="3">(100000/O9)*(AD9/12)*12</f>
        <v>25.098637645948578</v>
      </c>
    </row>
    <row r="10" spans="1:34" ht="18" customHeight="1" x14ac:dyDescent="0.2">
      <c r="A10" s="514" t="s">
        <v>21</v>
      </c>
      <c r="B10" s="220">
        <v>2</v>
      </c>
      <c r="C10" s="220">
        <v>4</v>
      </c>
      <c r="D10" s="220">
        <v>4</v>
      </c>
      <c r="E10" s="220">
        <v>2</v>
      </c>
      <c r="F10" s="220">
        <v>4</v>
      </c>
      <c r="G10" s="220">
        <v>4</v>
      </c>
      <c r="H10" s="220">
        <v>3</v>
      </c>
      <c r="I10" s="304">
        <v>3</v>
      </c>
      <c r="J10" s="220">
        <v>1</v>
      </c>
      <c r="K10" s="220">
        <v>1</v>
      </c>
      <c r="L10" s="220">
        <v>1</v>
      </c>
      <c r="M10" s="220">
        <v>2</v>
      </c>
      <c r="N10" s="220">
        <f t="shared" si="0"/>
        <v>31</v>
      </c>
      <c r="O10" s="297">
        <v>188820</v>
      </c>
      <c r="P10" s="522">
        <f t="shared" si="1"/>
        <v>16.417752356741872</v>
      </c>
      <c r="Q10" s="303"/>
      <c r="R10" s="303"/>
      <c r="S10" s="303"/>
      <c r="T10" s="303"/>
      <c r="U10" s="303"/>
      <c r="V10" s="303"/>
      <c r="W10" s="303">
        <v>1</v>
      </c>
      <c r="X10" s="303"/>
      <c r="Y10" s="303"/>
      <c r="Z10" s="303"/>
      <c r="AA10" s="303"/>
      <c r="AB10" s="303"/>
      <c r="AC10" s="220">
        <f t="shared" si="2"/>
        <v>1</v>
      </c>
      <c r="AD10" s="221">
        <f>'PROVINCIAS 2015-16 (2)'!$N10-'PROVINCIAS 2015-16 (2)'!$AC10</f>
        <v>30</v>
      </c>
      <c r="AE10" s="523">
        <f t="shared" si="3"/>
        <v>15.888147442008261</v>
      </c>
      <c r="AH10" s="214"/>
    </row>
    <row r="11" spans="1:34" ht="18" customHeight="1" x14ac:dyDescent="0.2">
      <c r="A11" s="514" t="s">
        <v>184</v>
      </c>
      <c r="B11" s="220">
        <v>3</v>
      </c>
      <c r="C11" s="220"/>
      <c r="D11" s="220"/>
      <c r="E11" s="220">
        <v>1</v>
      </c>
      <c r="F11" s="220">
        <v>2</v>
      </c>
      <c r="G11" s="220"/>
      <c r="H11" s="220">
        <v>2</v>
      </c>
      <c r="I11" s="304"/>
      <c r="J11" s="220">
        <v>1</v>
      </c>
      <c r="K11" s="220">
        <v>1</v>
      </c>
      <c r="L11" s="220"/>
      <c r="M11" s="220">
        <v>3</v>
      </c>
      <c r="N11" s="220">
        <f t="shared" si="0"/>
        <v>13</v>
      </c>
      <c r="O11" s="297">
        <v>65519</v>
      </c>
      <c r="P11" s="522">
        <f t="shared" si="1"/>
        <v>19.841572673575602</v>
      </c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220">
        <f t="shared" si="2"/>
        <v>0</v>
      </c>
      <c r="AD11" s="221">
        <f>'PROVINCIAS 2015-16 (2)'!$N11-'PROVINCIAS 2015-16 (2)'!$AC11</f>
        <v>13</v>
      </c>
      <c r="AE11" s="523">
        <f t="shared" si="3"/>
        <v>19.841572673575602</v>
      </c>
      <c r="AH11" s="214"/>
    </row>
    <row r="12" spans="1:34" ht="18" customHeight="1" x14ac:dyDescent="0.2">
      <c r="A12" s="514" t="s">
        <v>200</v>
      </c>
      <c r="B12" s="220">
        <v>13</v>
      </c>
      <c r="C12" s="220">
        <v>14</v>
      </c>
      <c r="D12" s="220">
        <v>28</v>
      </c>
      <c r="E12" s="220">
        <v>15</v>
      </c>
      <c r="F12" s="220">
        <v>20</v>
      </c>
      <c r="G12" s="220">
        <v>17</v>
      </c>
      <c r="H12" s="220">
        <v>18</v>
      </c>
      <c r="I12" s="304">
        <v>16</v>
      </c>
      <c r="J12" s="220">
        <v>12</v>
      </c>
      <c r="K12" s="220">
        <v>21</v>
      </c>
      <c r="L12" s="220">
        <v>19</v>
      </c>
      <c r="M12" s="220">
        <v>30</v>
      </c>
      <c r="N12" s="220">
        <f t="shared" si="0"/>
        <v>223</v>
      </c>
      <c r="O12" s="297">
        <v>1015150</v>
      </c>
      <c r="P12" s="522">
        <f t="shared" si="1"/>
        <v>21.96719696596562</v>
      </c>
      <c r="Q12" s="303">
        <v>1</v>
      </c>
      <c r="R12" s="303">
        <v>1</v>
      </c>
      <c r="S12" s="303">
        <v>8</v>
      </c>
      <c r="T12" s="303">
        <v>1</v>
      </c>
      <c r="U12" s="303">
        <v>3</v>
      </c>
      <c r="V12" s="303">
        <v>1</v>
      </c>
      <c r="W12" s="303"/>
      <c r="X12" s="303">
        <v>1</v>
      </c>
      <c r="Y12" s="303">
        <v>3</v>
      </c>
      <c r="Z12" s="303">
        <v>2</v>
      </c>
      <c r="AA12" s="303">
        <v>6</v>
      </c>
      <c r="AB12" s="303">
        <v>3</v>
      </c>
      <c r="AC12" s="220">
        <f t="shared" si="2"/>
        <v>30</v>
      </c>
      <c r="AD12" s="221">
        <f>'PROVINCIAS 2015-16 (2)'!$N12-'PROVINCIAS 2015-16 (2)'!$AC12</f>
        <v>193</v>
      </c>
      <c r="AE12" s="523">
        <f t="shared" si="3"/>
        <v>19.01196867458011</v>
      </c>
      <c r="AH12" s="214"/>
    </row>
    <row r="13" spans="1:34" ht="18" customHeight="1" x14ac:dyDescent="0.2">
      <c r="A13" s="514" t="s">
        <v>22</v>
      </c>
      <c r="B13" s="220">
        <v>1</v>
      </c>
      <c r="C13" s="220">
        <v>10</v>
      </c>
      <c r="D13" s="220">
        <v>3</v>
      </c>
      <c r="E13" s="220">
        <v>3</v>
      </c>
      <c r="F13" s="220">
        <v>7</v>
      </c>
      <c r="G13" s="220">
        <v>10</v>
      </c>
      <c r="H13" s="220">
        <v>7</v>
      </c>
      <c r="I13" s="304">
        <v>4</v>
      </c>
      <c r="J13" s="220">
        <v>5</v>
      </c>
      <c r="K13" s="220">
        <v>9</v>
      </c>
      <c r="L13" s="220">
        <v>4</v>
      </c>
      <c r="M13" s="220">
        <v>4</v>
      </c>
      <c r="N13" s="220">
        <f t="shared" si="0"/>
        <v>67</v>
      </c>
      <c r="O13" s="297">
        <v>295741</v>
      </c>
      <c r="P13" s="522">
        <f t="shared" si="1"/>
        <v>22.65495822358077</v>
      </c>
      <c r="Q13" s="303"/>
      <c r="R13" s="303">
        <v>1</v>
      </c>
      <c r="S13" s="303"/>
      <c r="T13" s="303"/>
      <c r="U13" s="303"/>
      <c r="V13" s="303">
        <v>4</v>
      </c>
      <c r="W13" s="303">
        <v>1</v>
      </c>
      <c r="X13" s="303"/>
      <c r="Y13" s="303"/>
      <c r="Z13" s="303"/>
      <c r="AA13" s="303">
        <v>1</v>
      </c>
      <c r="AB13" s="303">
        <v>1</v>
      </c>
      <c r="AC13" s="220">
        <f t="shared" si="2"/>
        <v>8</v>
      </c>
      <c r="AD13" s="221">
        <f>'PROVINCIAS 2015-16 (2)'!$N13-'PROVINCIAS 2015-16 (2)'!$AC13</f>
        <v>59</v>
      </c>
      <c r="AE13" s="523">
        <f t="shared" si="3"/>
        <v>19.949888584944262</v>
      </c>
      <c r="AH13" s="214"/>
    </row>
    <row r="14" spans="1:34" ht="18" customHeight="1" x14ac:dyDescent="0.2">
      <c r="A14" s="514" t="s">
        <v>176</v>
      </c>
      <c r="B14" s="220">
        <v>2</v>
      </c>
      <c r="C14" s="220"/>
      <c r="D14" s="220">
        <v>1</v>
      </c>
      <c r="E14" s="220">
        <v>1</v>
      </c>
      <c r="F14" s="220">
        <v>2</v>
      </c>
      <c r="G14" s="220">
        <v>2</v>
      </c>
      <c r="H14" s="220">
        <v>3</v>
      </c>
      <c r="I14" s="304">
        <v>3</v>
      </c>
      <c r="J14" s="220">
        <v>1</v>
      </c>
      <c r="K14" s="220"/>
      <c r="L14" s="220">
        <v>1</v>
      </c>
      <c r="M14" s="220"/>
      <c r="N14" s="220">
        <f t="shared" si="0"/>
        <v>16</v>
      </c>
      <c r="O14" s="297">
        <v>91256</v>
      </c>
      <c r="P14" s="522">
        <f t="shared" si="1"/>
        <v>17.533093714385902</v>
      </c>
      <c r="Q14" s="303"/>
      <c r="R14" s="303"/>
      <c r="S14" s="303">
        <v>1</v>
      </c>
      <c r="T14" s="303"/>
      <c r="U14" s="303"/>
      <c r="V14" s="303"/>
      <c r="W14" s="303">
        <v>1</v>
      </c>
      <c r="X14" s="303"/>
      <c r="Y14" s="303"/>
      <c r="Z14" s="303"/>
      <c r="AA14" s="303"/>
      <c r="AB14" s="303"/>
      <c r="AC14" s="220">
        <f t="shared" si="2"/>
        <v>2</v>
      </c>
      <c r="AD14" s="221">
        <f>'PROVINCIAS 2015-16 (2)'!$N14-'PROVINCIAS 2015-16 (2)'!$AC14</f>
        <v>14</v>
      </c>
      <c r="AE14" s="523">
        <f t="shared" si="3"/>
        <v>15.341457000087667</v>
      </c>
      <c r="AH14" s="214"/>
    </row>
    <row r="15" spans="1:34" ht="18" customHeight="1" x14ac:dyDescent="0.2">
      <c r="A15" s="514" t="s">
        <v>201</v>
      </c>
      <c r="B15" s="220"/>
      <c r="C15" s="220"/>
      <c r="D15" s="220"/>
      <c r="E15" s="220">
        <v>1</v>
      </c>
      <c r="F15" s="220"/>
      <c r="G15" s="220"/>
      <c r="H15" s="220">
        <v>4</v>
      </c>
      <c r="I15" s="304"/>
      <c r="J15" s="220">
        <v>1</v>
      </c>
      <c r="K15" s="220">
        <v>1</v>
      </c>
      <c r="L15" s="220">
        <v>1</v>
      </c>
      <c r="M15" s="220">
        <v>2</v>
      </c>
      <c r="N15" s="220">
        <f t="shared" si="0"/>
        <v>10</v>
      </c>
      <c r="O15" s="297">
        <v>63449</v>
      </c>
      <c r="P15" s="522">
        <f t="shared" si="1"/>
        <v>15.760689687780738</v>
      </c>
      <c r="Q15" s="303"/>
      <c r="R15" s="303"/>
      <c r="S15" s="303"/>
      <c r="T15" s="303"/>
      <c r="U15" s="303"/>
      <c r="V15" s="303"/>
      <c r="W15" s="303"/>
      <c r="X15" s="303"/>
      <c r="Y15" s="303">
        <v>1</v>
      </c>
      <c r="Z15" s="303"/>
      <c r="AA15" s="303"/>
      <c r="AB15" s="303"/>
      <c r="AC15" s="220">
        <f t="shared" si="2"/>
        <v>1</v>
      </c>
      <c r="AD15" s="221">
        <f>'PROVINCIAS 2015-16 (2)'!$N15-'PROVINCIAS 2015-16 (2)'!$AC15</f>
        <v>9</v>
      </c>
      <c r="AE15" s="523">
        <f t="shared" si="3"/>
        <v>14.184620719002663</v>
      </c>
      <c r="AH15" s="214"/>
    </row>
    <row r="16" spans="1:34" ht="18" customHeight="1" x14ac:dyDescent="0.2">
      <c r="A16" s="514" t="s">
        <v>23</v>
      </c>
      <c r="B16" s="220">
        <v>3</v>
      </c>
      <c r="C16" s="220">
        <v>3</v>
      </c>
      <c r="D16" s="220">
        <v>8</v>
      </c>
      <c r="E16" s="220">
        <v>1</v>
      </c>
      <c r="F16" s="220">
        <v>4</v>
      </c>
      <c r="G16" s="220">
        <v>1</v>
      </c>
      <c r="H16" s="220">
        <v>3</v>
      </c>
      <c r="I16" s="304">
        <v>2</v>
      </c>
      <c r="J16" s="220">
        <v>2</v>
      </c>
      <c r="K16" s="220"/>
      <c r="L16" s="220">
        <v>3</v>
      </c>
      <c r="M16" s="220">
        <v>3</v>
      </c>
      <c r="N16" s="220">
        <f t="shared" si="0"/>
        <v>33</v>
      </c>
      <c r="O16" s="297">
        <v>237169</v>
      </c>
      <c r="P16" s="522">
        <f t="shared" si="1"/>
        <v>13.914128743638502</v>
      </c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220">
        <f t="shared" si="2"/>
        <v>0</v>
      </c>
      <c r="AD16" s="221">
        <f>'PROVINCIAS 2015-16 (2)'!$N16-'PROVINCIAS 2015-16 (2)'!$AC16</f>
        <v>33</v>
      </c>
      <c r="AE16" s="523">
        <f t="shared" si="3"/>
        <v>13.914128743638502</v>
      </c>
      <c r="AH16" s="214"/>
    </row>
    <row r="17" spans="1:34" ht="18" customHeight="1" x14ac:dyDescent="0.2">
      <c r="A17" s="514" t="s">
        <v>18</v>
      </c>
      <c r="B17" s="220">
        <v>1</v>
      </c>
      <c r="C17" s="220">
        <v>1</v>
      </c>
      <c r="D17" s="220"/>
      <c r="E17" s="220"/>
      <c r="F17" s="220"/>
      <c r="G17" s="220">
        <v>3</v>
      </c>
      <c r="H17" s="220">
        <v>4</v>
      </c>
      <c r="I17" s="304"/>
      <c r="J17" s="220"/>
      <c r="K17" s="220"/>
      <c r="L17" s="220"/>
      <c r="M17" s="220"/>
      <c r="N17" s="220">
        <f t="shared" si="0"/>
        <v>9</v>
      </c>
      <c r="O17" s="297">
        <v>85610</v>
      </c>
      <c r="P17" s="522">
        <f t="shared" si="1"/>
        <v>10.512790561850252</v>
      </c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220">
        <f t="shared" si="2"/>
        <v>0</v>
      </c>
      <c r="AD17" s="221">
        <f>'PROVINCIAS 2015-16 (2)'!$N17-'PROVINCIAS 2015-16 (2)'!$AC17</f>
        <v>9</v>
      </c>
      <c r="AE17" s="523">
        <f t="shared" si="3"/>
        <v>10.512790561850252</v>
      </c>
      <c r="AH17" s="214"/>
    </row>
    <row r="18" spans="1:34" ht="18" customHeight="1" x14ac:dyDescent="0.2">
      <c r="A18" s="514" t="s">
        <v>123</v>
      </c>
      <c r="B18" s="220">
        <v>1</v>
      </c>
      <c r="C18" s="220">
        <v>2</v>
      </c>
      <c r="D18" s="220">
        <v>1</v>
      </c>
      <c r="E18" s="220"/>
      <c r="F18" s="220">
        <v>1</v>
      </c>
      <c r="G18" s="220"/>
      <c r="H18" s="533"/>
      <c r="I18" s="304"/>
      <c r="J18" s="220">
        <v>2</v>
      </c>
      <c r="K18" s="220">
        <v>1</v>
      </c>
      <c r="L18" s="220">
        <v>1</v>
      </c>
      <c r="M18" s="220">
        <v>1</v>
      </c>
      <c r="N18" s="220">
        <f t="shared" si="0"/>
        <v>10</v>
      </c>
      <c r="O18" s="297">
        <v>92353</v>
      </c>
      <c r="P18" s="522">
        <f t="shared" si="1"/>
        <v>10.828018580879887</v>
      </c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>
        <v>1</v>
      </c>
      <c r="AC18" s="220">
        <f t="shared" si="2"/>
        <v>1</v>
      </c>
      <c r="AD18" s="221">
        <f>'PROVINCIAS 2015-16 (2)'!$N18-'PROVINCIAS 2015-16 (2)'!$AC18</f>
        <v>9</v>
      </c>
      <c r="AE18" s="523">
        <f t="shared" si="3"/>
        <v>9.7452167227918967</v>
      </c>
      <c r="AH18" s="214"/>
    </row>
    <row r="19" spans="1:34" s="214" customFormat="1" ht="18" customHeight="1" x14ac:dyDescent="0.2">
      <c r="A19" s="514" t="s">
        <v>24</v>
      </c>
      <c r="B19" s="220"/>
      <c r="C19" s="220"/>
      <c r="D19" s="220">
        <v>1</v>
      </c>
      <c r="E19" s="220">
        <v>2</v>
      </c>
      <c r="F19" s="220"/>
      <c r="G19" s="220">
        <v>1</v>
      </c>
      <c r="H19" s="220">
        <v>1</v>
      </c>
      <c r="I19" s="304">
        <v>2</v>
      </c>
      <c r="J19" s="220"/>
      <c r="K19" s="220">
        <v>1</v>
      </c>
      <c r="L19" s="220">
        <v>1</v>
      </c>
      <c r="M19" s="220"/>
      <c r="N19" s="220">
        <f t="shared" si="0"/>
        <v>9</v>
      </c>
      <c r="O19" s="297">
        <v>56203</v>
      </c>
      <c r="P19" s="522">
        <f t="shared" si="1"/>
        <v>16.013380068679609</v>
      </c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>
        <v>1</v>
      </c>
      <c r="AB19" s="303"/>
      <c r="AC19" s="220">
        <f t="shared" si="2"/>
        <v>1</v>
      </c>
      <c r="AD19" s="221">
        <f>'PROVINCIAS 2015-16 (2)'!$N19-'PROVINCIAS 2015-16 (2)'!$AC19</f>
        <v>8</v>
      </c>
      <c r="AE19" s="523">
        <f t="shared" si="3"/>
        <v>14.234115616604095</v>
      </c>
    </row>
    <row r="20" spans="1:34" ht="18" customHeight="1" x14ac:dyDescent="0.2">
      <c r="A20" s="514" t="s">
        <v>25</v>
      </c>
      <c r="B20" s="220">
        <v>9</v>
      </c>
      <c r="C20" s="220">
        <v>2</v>
      </c>
      <c r="D20" s="220">
        <v>3</v>
      </c>
      <c r="E20" s="220">
        <v>5</v>
      </c>
      <c r="F20" s="220">
        <v>7</v>
      </c>
      <c r="G20" s="220">
        <v>8</v>
      </c>
      <c r="H20" s="220">
        <v>5</v>
      </c>
      <c r="I20" s="533">
        <v>6</v>
      </c>
      <c r="J20" s="220">
        <v>4</v>
      </c>
      <c r="K20" s="220">
        <v>5</v>
      </c>
      <c r="L20" s="220">
        <v>5</v>
      </c>
      <c r="M20" s="220">
        <v>11</v>
      </c>
      <c r="N20" s="220">
        <f t="shared" si="0"/>
        <v>70</v>
      </c>
      <c r="O20" s="297">
        <v>322653</v>
      </c>
      <c r="P20" s="522">
        <f t="shared" si="1"/>
        <v>21.69513378149281</v>
      </c>
      <c r="Q20" s="303">
        <v>1</v>
      </c>
      <c r="R20" s="303"/>
      <c r="S20" s="303"/>
      <c r="T20" s="303"/>
      <c r="U20" s="303">
        <v>3</v>
      </c>
      <c r="V20" s="303"/>
      <c r="W20" s="303"/>
      <c r="X20" s="303"/>
      <c r="Y20" s="303"/>
      <c r="Z20" s="303"/>
      <c r="AA20" s="303">
        <v>1</v>
      </c>
      <c r="AB20" s="303">
        <v>2</v>
      </c>
      <c r="AC20" s="220">
        <f t="shared" si="2"/>
        <v>7</v>
      </c>
      <c r="AD20" s="221">
        <f>'PROVINCIAS 2015-16 (2)'!$N20-'PROVINCIAS 2015-16 (2)'!$AC20</f>
        <v>63</v>
      </c>
      <c r="AE20" s="523">
        <f t="shared" si="3"/>
        <v>19.525620403343531</v>
      </c>
      <c r="AH20" s="214"/>
    </row>
    <row r="21" spans="1:34" s="214" customFormat="1" ht="18" customHeight="1" x14ac:dyDescent="0.2">
      <c r="A21" s="514" t="s">
        <v>26</v>
      </c>
      <c r="B21" s="220">
        <v>3</v>
      </c>
      <c r="C21" s="220">
        <v>2</v>
      </c>
      <c r="D21" s="220">
        <v>3</v>
      </c>
      <c r="E21" s="220">
        <v>1</v>
      </c>
      <c r="F21" s="220">
        <v>4</v>
      </c>
      <c r="G21" s="220">
        <v>1</v>
      </c>
      <c r="H21" s="220">
        <v>3</v>
      </c>
      <c r="I21" s="304">
        <v>3</v>
      </c>
      <c r="J21" s="220">
        <v>2</v>
      </c>
      <c r="K21" s="220">
        <v>4</v>
      </c>
      <c r="L21" s="220">
        <v>2</v>
      </c>
      <c r="M21" s="220">
        <v>8</v>
      </c>
      <c r="N21" s="220">
        <f t="shared" si="0"/>
        <v>36</v>
      </c>
      <c r="O21" s="297">
        <v>262551</v>
      </c>
      <c r="P21" s="522">
        <f t="shared" si="1"/>
        <v>13.711621742061544</v>
      </c>
      <c r="Q21" s="303"/>
      <c r="R21" s="303"/>
      <c r="S21" s="303">
        <v>2</v>
      </c>
      <c r="T21" s="303"/>
      <c r="U21" s="303"/>
      <c r="V21" s="303"/>
      <c r="W21" s="303"/>
      <c r="X21" s="303"/>
      <c r="Y21" s="303">
        <v>1</v>
      </c>
      <c r="Z21" s="303"/>
      <c r="AA21" s="303"/>
      <c r="AB21" s="303">
        <v>1</v>
      </c>
      <c r="AC21" s="220">
        <f t="shared" si="2"/>
        <v>4</v>
      </c>
      <c r="AD21" s="221">
        <f>'PROVINCIAS 2015-16 (2)'!$N21-'PROVINCIAS 2015-16 (2)'!$AC21</f>
        <v>32</v>
      </c>
      <c r="AE21" s="523">
        <f t="shared" si="3"/>
        <v>12.188108215165816</v>
      </c>
    </row>
    <row r="22" spans="1:34" ht="18" customHeight="1" x14ac:dyDescent="0.2">
      <c r="A22" s="514" t="s">
        <v>27</v>
      </c>
      <c r="B22" s="220">
        <v>7</v>
      </c>
      <c r="C22" s="220">
        <v>6</v>
      </c>
      <c r="D22" s="220">
        <v>3</v>
      </c>
      <c r="E22" s="220">
        <v>4</v>
      </c>
      <c r="F22" s="220">
        <v>4</v>
      </c>
      <c r="G22" s="220">
        <v>2</v>
      </c>
      <c r="H22" s="220">
        <v>3</v>
      </c>
      <c r="I22" s="304">
        <v>5</v>
      </c>
      <c r="J22" s="220">
        <v>4</v>
      </c>
      <c r="K22" s="220">
        <v>3</v>
      </c>
      <c r="L22" s="220">
        <v>4</v>
      </c>
      <c r="M22" s="220">
        <v>7</v>
      </c>
      <c r="N22" s="220">
        <f t="shared" si="0"/>
        <v>52</v>
      </c>
      <c r="O22" s="297">
        <v>405510</v>
      </c>
      <c r="P22" s="522">
        <f t="shared" si="1"/>
        <v>12.823358240240683</v>
      </c>
      <c r="Q22" s="303"/>
      <c r="R22" s="303">
        <v>1</v>
      </c>
      <c r="S22" s="303"/>
      <c r="T22" s="303"/>
      <c r="U22" s="303"/>
      <c r="V22" s="303"/>
      <c r="W22" s="303"/>
      <c r="X22" s="303">
        <v>1</v>
      </c>
      <c r="Y22" s="303">
        <v>2</v>
      </c>
      <c r="Z22" s="303"/>
      <c r="AA22" s="303">
        <v>1</v>
      </c>
      <c r="AB22" s="303">
        <v>1</v>
      </c>
      <c r="AC22" s="220">
        <f t="shared" si="2"/>
        <v>6</v>
      </c>
      <c r="AD22" s="221">
        <f>'PROVINCIAS 2015-16 (2)'!$N22-'PROVINCIAS 2015-16 (2)'!$AC22</f>
        <v>46</v>
      </c>
      <c r="AE22" s="523">
        <f t="shared" si="3"/>
        <v>11.343739981751375</v>
      </c>
      <c r="AH22" s="214"/>
    </row>
    <row r="23" spans="1:34" ht="18" customHeight="1" x14ac:dyDescent="0.2">
      <c r="A23" s="514" t="s">
        <v>202</v>
      </c>
      <c r="B23" s="220">
        <v>5</v>
      </c>
      <c r="C23" s="220">
        <v>3</v>
      </c>
      <c r="D23" s="220">
        <v>1</v>
      </c>
      <c r="E23" s="220">
        <v>2</v>
      </c>
      <c r="F23" s="220">
        <v>2</v>
      </c>
      <c r="G23" s="220"/>
      <c r="H23" s="220"/>
      <c r="I23" s="304">
        <v>4</v>
      </c>
      <c r="J23" s="220"/>
      <c r="K23" s="220"/>
      <c r="L23" s="220"/>
      <c r="M23" s="220">
        <v>3</v>
      </c>
      <c r="N23" s="220">
        <f t="shared" si="0"/>
        <v>20</v>
      </c>
      <c r="O23" s="297">
        <v>141331</v>
      </c>
      <c r="P23" s="522">
        <f t="shared" si="1"/>
        <v>14.151177024148984</v>
      </c>
      <c r="Q23" s="303"/>
      <c r="R23" s="303">
        <v>1</v>
      </c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220">
        <f t="shared" si="2"/>
        <v>1</v>
      </c>
      <c r="AD23" s="221">
        <f>'PROVINCIAS 2015-16 (2)'!$N23-'PROVINCIAS 2015-16 (2)'!$AC23</f>
        <v>19</v>
      </c>
      <c r="AE23" s="523">
        <f t="shared" si="3"/>
        <v>13.443618172941534</v>
      </c>
      <c r="AH23" s="214"/>
    </row>
    <row r="24" spans="1:34" s="214" customFormat="1" ht="18" customHeight="1" x14ac:dyDescent="0.2">
      <c r="A24" s="514" t="s">
        <v>28</v>
      </c>
      <c r="B24" s="220">
        <v>2</v>
      </c>
      <c r="C24" s="220">
        <v>1</v>
      </c>
      <c r="D24" s="220">
        <v>2</v>
      </c>
      <c r="E24" s="220">
        <v>3</v>
      </c>
      <c r="F24" s="220">
        <v>3</v>
      </c>
      <c r="G24" s="220">
        <v>5</v>
      </c>
      <c r="H24" s="220">
        <v>1</v>
      </c>
      <c r="I24" s="304">
        <v>3</v>
      </c>
      <c r="J24" s="220">
        <v>2</v>
      </c>
      <c r="K24" s="220">
        <v>2</v>
      </c>
      <c r="L24" s="220"/>
      <c r="M24" s="220">
        <v>5</v>
      </c>
      <c r="N24" s="220">
        <f t="shared" si="0"/>
        <v>29</v>
      </c>
      <c r="O24" s="297">
        <v>171040</v>
      </c>
      <c r="P24" s="522">
        <f t="shared" si="1"/>
        <v>16.955098222637979</v>
      </c>
      <c r="Q24" s="303"/>
      <c r="R24" s="303">
        <v>1</v>
      </c>
      <c r="S24" s="303"/>
      <c r="T24" s="303">
        <v>1</v>
      </c>
      <c r="U24" s="303"/>
      <c r="V24" s="303">
        <v>2</v>
      </c>
      <c r="W24" s="303"/>
      <c r="X24" s="303">
        <v>1</v>
      </c>
      <c r="Y24" s="303"/>
      <c r="Z24" s="303"/>
      <c r="AA24" s="303"/>
      <c r="AB24" s="303">
        <v>3</v>
      </c>
      <c r="AC24" s="220">
        <f t="shared" si="2"/>
        <v>8</v>
      </c>
      <c r="AD24" s="221">
        <f>'PROVINCIAS 2015-16 (2)'!$N24-'PROVINCIAS 2015-16 (2)'!$AC24</f>
        <v>21</v>
      </c>
      <c r="AE24" s="523">
        <f t="shared" si="3"/>
        <v>12.277829747427504</v>
      </c>
    </row>
    <row r="25" spans="1:34" ht="18" customHeight="1" x14ac:dyDescent="0.2">
      <c r="A25" s="514" t="s">
        <v>181</v>
      </c>
      <c r="B25" s="220">
        <v>2</v>
      </c>
      <c r="C25" s="220">
        <v>2</v>
      </c>
      <c r="D25" s="220">
        <v>3</v>
      </c>
      <c r="E25" s="220">
        <v>1</v>
      </c>
      <c r="F25" s="220">
        <v>3</v>
      </c>
      <c r="G25" s="220">
        <v>3</v>
      </c>
      <c r="H25" s="220">
        <v>2</v>
      </c>
      <c r="I25" s="304">
        <v>4</v>
      </c>
      <c r="J25" s="524">
        <v>3</v>
      </c>
      <c r="K25" s="220"/>
      <c r="L25" s="220">
        <v>5</v>
      </c>
      <c r="M25" s="220">
        <v>1</v>
      </c>
      <c r="N25" s="220">
        <f t="shared" si="0"/>
        <v>29</v>
      </c>
      <c r="O25" s="297">
        <v>114624</v>
      </c>
      <c r="P25" s="522">
        <f t="shared" si="1"/>
        <v>25.300111669458403</v>
      </c>
      <c r="Q25" s="386">
        <v>1</v>
      </c>
      <c r="R25" s="386"/>
      <c r="S25" s="386"/>
      <c r="T25" s="386"/>
      <c r="U25" s="386"/>
      <c r="V25" s="386"/>
      <c r="W25" s="386"/>
      <c r="X25" s="386"/>
      <c r="Y25" s="386"/>
      <c r="Z25" s="386"/>
      <c r="AA25" s="386"/>
      <c r="AB25" s="386"/>
      <c r="AC25" s="220">
        <f t="shared" si="2"/>
        <v>1</v>
      </c>
      <c r="AD25" s="387">
        <f>'PROVINCIAS 2015-16 (2)'!$N25-'PROVINCIAS 2015-16 (2)'!$AC25</f>
        <v>28</v>
      </c>
      <c r="AE25" s="523">
        <f t="shared" si="3"/>
        <v>24.427694025683977</v>
      </c>
      <c r="AH25" s="214"/>
    </row>
    <row r="26" spans="1:34" ht="18" customHeight="1" x14ac:dyDescent="0.2">
      <c r="A26" s="514" t="s">
        <v>29</v>
      </c>
      <c r="B26" s="220">
        <v>2</v>
      </c>
      <c r="C26" s="220"/>
      <c r="D26" s="220">
        <v>4</v>
      </c>
      <c r="E26" s="220">
        <v>5</v>
      </c>
      <c r="F26" s="220">
        <v>3</v>
      </c>
      <c r="G26" s="220">
        <v>2</v>
      </c>
      <c r="H26" s="220"/>
      <c r="I26" s="304">
        <v>3</v>
      </c>
      <c r="J26" s="524">
        <v>1</v>
      </c>
      <c r="K26" s="220">
        <v>4</v>
      </c>
      <c r="L26" s="220">
        <v>2</v>
      </c>
      <c r="M26" s="220">
        <v>2</v>
      </c>
      <c r="N26" s="220">
        <f t="shared" si="0"/>
        <v>28</v>
      </c>
      <c r="O26" s="297">
        <v>189166</v>
      </c>
      <c r="P26" s="522">
        <f t="shared" si="1"/>
        <v>14.80181427952169</v>
      </c>
      <c r="Q26" s="303"/>
      <c r="R26" s="303"/>
      <c r="S26" s="303">
        <v>1</v>
      </c>
      <c r="T26" s="303">
        <v>1</v>
      </c>
      <c r="U26" s="303"/>
      <c r="V26" s="303"/>
      <c r="W26" s="303"/>
      <c r="X26" s="303">
        <v>1</v>
      </c>
      <c r="Y26" s="303">
        <v>1</v>
      </c>
      <c r="Z26" s="303"/>
      <c r="AA26" s="303"/>
      <c r="AB26" s="303"/>
      <c r="AC26" s="220">
        <f t="shared" si="2"/>
        <v>4</v>
      </c>
      <c r="AD26" s="221">
        <f>'PROVINCIAS 2015-16 (2)'!$N26-'PROVINCIAS 2015-16 (2)'!$AC26</f>
        <v>24</v>
      </c>
      <c r="AE26" s="523">
        <f t="shared" si="3"/>
        <v>12.687269382447163</v>
      </c>
      <c r="AH26" s="214"/>
    </row>
    <row r="27" spans="1:34" s="214" customFormat="1" ht="18" customHeight="1" x14ac:dyDescent="0.2">
      <c r="A27" s="514" t="s">
        <v>30</v>
      </c>
      <c r="B27" s="220">
        <v>1</v>
      </c>
      <c r="C27" s="220"/>
      <c r="D27" s="220"/>
      <c r="E27" s="220"/>
      <c r="F27" s="220"/>
      <c r="G27" s="220"/>
      <c r="H27" s="220">
        <v>1</v>
      </c>
      <c r="I27" s="304"/>
      <c r="J27" s="220"/>
      <c r="K27" s="220"/>
      <c r="L27" s="220"/>
      <c r="M27" s="220"/>
      <c r="N27" s="220">
        <f t="shared" si="0"/>
        <v>2</v>
      </c>
      <c r="O27" s="297">
        <v>33755</v>
      </c>
      <c r="P27" s="522">
        <f t="shared" si="1"/>
        <v>5.9250481410161457</v>
      </c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220">
        <f t="shared" si="2"/>
        <v>0</v>
      </c>
      <c r="AD27" s="221">
        <f>'PROVINCIAS 2015-16 (2)'!$N27-'PROVINCIAS 2015-16 (2)'!$AC27</f>
        <v>2</v>
      </c>
      <c r="AE27" s="523">
        <f t="shared" si="3"/>
        <v>5.9250481410161457</v>
      </c>
    </row>
    <row r="28" spans="1:34" ht="18" customHeight="1" x14ac:dyDescent="0.2">
      <c r="A28" s="514" t="s">
        <v>31</v>
      </c>
      <c r="B28" s="220">
        <v>7</v>
      </c>
      <c r="C28" s="220">
        <v>7</v>
      </c>
      <c r="D28" s="220">
        <v>3</v>
      </c>
      <c r="E28" s="220"/>
      <c r="F28" s="220">
        <v>1</v>
      </c>
      <c r="G28" s="220">
        <v>1</v>
      </c>
      <c r="H28" s="220">
        <v>2</v>
      </c>
      <c r="I28" s="304">
        <v>4</v>
      </c>
      <c r="J28" s="220">
        <v>3</v>
      </c>
      <c r="K28" s="220">
        <v>2</v>
      </c>
      <c r="L28" s="220">
        <v>2</v>
      </c>
      <c r="M28" s="220">
        <v>3</v>
      </c>
      <c r="N28" s="220">
        <f t="shared" si="0"/>
        <v>35</v>
      </c>
      <c r="O28" s="297">
        <v>192660</v>
      </c>
      <c r="P28" s="522">
        <f t="shared" si="1"/>
        <v>18.166718571576872</v>
      </c>
      <c r="Q28" s="303">
        <v>3</v>
      </c>
      <c r="R28" s="303"/>
      <c r="S28" s="303">
        <v>1</v>
      </c>
      <c r="T28" s="303"/>
      <c r="U28" s="303"/>
      <c r="V28" s="303"/>
      <c r="W28" s="303"/>
      <c r="X28" s="303"/>
      <c r="Y28" s="303">
        <v>1</v>
      </c>
      <c r="Z28" s="303"/>
      <c r="AA28" s="303">
        <v>1</v>
      </c>
      <c r="AB28" s="303">
        <v>2</v>
      </c>
      <c r="AC28" s="220">
        <f t="shared" si="2"/>
        <v>8</v>
      </c>
      <c r="AD28" s="221">
        <f>'PROVINCIAS 2015-16 (2)'!$N28-'PROVINCIAS 2015-16 (2)'!$AC28</f>
        <v>27</v>
      </c>
      <c r="AE28" s="523">
        <f t="shared" si="3"/>
        <v>14.014325755216444</v>
      </c>
      <c r="AH28" s="214"/>
    </row>
    <row r="29" spans="1:34" ht="18" customHeight="1" x14ac:dyDescent="0.2">
      <c r="A29" s="514" t="s">
        <v>32</v>
      </c>
      <c r="B29" s="220">
        <v>4</v>
      </c>
      <c r="C29" s="220">
        <v>4</v>
      </c>
      <c r="D29" s="220">
        <v>4</v>
      </c>
      <c r="E29" s="220">
        <v>2</v>
      </c>
      <c r="F29" s="220">
        <v>2</v>
      </c>
      <c r="G29" s="220">
        <v>4</v>
      </c>
      <c r="H29" s="220">
        <v>6</v>
      </c>
      <c r="I29" s="304">
        <v>3</v>
      </c>
      <c r="J29" s="220">
        <v>3</v>
      </c>
      <c r="K29" s="220">
        <v>1</v>
      </c>
      <c r="L29" s="220">
        <v>2</v>
      </c>
      <c r="M29" s="220">
        <v>3</v>
      </c>
      <c r="N29" s="220">
        <f t="shared" si="0"/>
        <v>38</v>
      </c>
      <c r="O29" s="297">
        <v>329482</v>
      </c>
      <c r="P29" s="522">
        <f t="shared" si="1"/>
        <v>11.533255230938259</v>
      </c>
      <c r="Q29" s="303"/>
      <c r="R29" s="303">
        <v>1</v>
      </c>
      <c r="S29" s="303"/>
      <c r="T29" s="303"/>
      <c r="U29" s="303"/>
      <c r="V29" s="303"/>
      <c r="W29" s="303">
        <v>1</v>
      </c>
      <c r="X29" s="303">
        <v>1</v>
      </c>
      <c r="Y29" s="303"/>
      <c r="Z29" s="303"/>
      <c r="AA29" s="303"/>
      <c r="AB29" s="303"/>
      <c r="AC29" s="220">
        <f t="shared" si="2"/>
        <v>3</v>
      </c>
      <c r="AD29" s="221">
        <f>'PROVINCIAS 2015-16 (2)'!$N29-'PROVINCIAS 2015-16 (2)'!$AC29</f>
        <v>35</v>
      </c>
      <c r="AE29" s="523">
        <f t="shared" si="3"/>
        <v>10.622735081127345</v>
      </c>
      <c r="AH29" s="214"/>
    </row>
    <row r="30" spans="1:34" ht="18" customHeight="1" x14ac:dyDescent="0.2">
      <c r="A30" s="514" t="s">
        <v>203</v>
      </c>
      <c r="B30" s="220">
        <v>2</v>
      </c>
      <c r="C30" s="220"/>
      <c r="D30" s="220">
        <v>4</v>
      </c>
      <c r="E30" s="220"/>
      <c r="F30" s="220">
        <v>1</v>
      </c>
      <c r="G30" s="220"/>
      <c r="H30" s="220"/>
      <c r="I30" s="304">
        <v>2</v>
      </c>
      <c r="J30" s="220">
        <v>1</v>
      </c>
      <c r="K30" s="220">
        <v>1</v>
      </c>
      <c r="L30" s="220"/>
      <c r="M30" s="220"/>
      <c r="N30" s="220">
        <f t="shared" si="0"/>
        <v>11</v>
      </c>
      <c r="O30" s="297">
        <v>108238</v>
      </c>
      <c r="P30" s="522">
        <f t="shared" si="1"/>
        <v>10.162789408525656</v>
      </c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220">
        <f t="shared" si="2"/>
        <v>0</v>
      </c>
      <c r="AD30" s="221">
        <f>'PROVINCIAS 2015-16 (2)'!$N30-'PROVINCIAS 2015-16 (2)'!$AC30</f>
        <v>11</v>
      </c>
      <c r="AE30" s="523">
        <f t="shared" si="3"/>
        <v>10.162789408525656</v>
      </c>
      <c r="AH30" s="214"/>
    </row>
    <row r="31" spans="1:34" ht="18" customHeight="1" x14ac:dyDescent="0.2">
      <c r="A31" s="514" t="s">
        <v>204</v>
      </c>
      <c r="B31" s="220">
        <v>9</v>
      </c>
      <c r="C31" s="220">
        <v>9</v>
      </c>
      <c r="D31" s="220">
        <v>5</v>
      </c>
      <c r="E31" s="220">
        <v>3</v>
      </c>
      <c r="F31" s="220">
        <v>5</v>
      </c>
      <c r="G31" s="220">
        <v>6</v>
      </c>
      <c r="H31" s="220">
        <v>8</v>
      </c>
      <c r="I31" s="304">
        <v>7</v>
      </c>
      <c r="J31" s="220">
        <v>8</v>
      </c>
      <c r="K31" s="220">
        <v>4</v>
      </c>
      <c r="L31" s="220">
        <v>7</v>
      </c>
      <c r="M31" s="220">
        <v>3</v>
      </c>
      <c r="N31" s="220">
        <f t="shared" si="0"/>
        <v>74</v>
      </c>
      <c r="O31" s="297">
        <v>611677</v>
      </c>
      <c r="P31" s="522">
        <f t="shared" si="1"/>
        <v>12.097888264557927</v>
      </c>
      <c r="Q31" s="303">
        <v>1</v>
      </c>
      <c r="R31" s="303">
        <v>1</v>
      </c>
      <c r="S31" s="303">
        <v>1</v>
      </c>
      <c r="T31" s="303"/>
      <c r="U31" s="303"/>
      <c r="V31" s="303">
        <v>1</v>
      </c>
      <c r="W31" s="303">
        <v>2</v>
      </c>
      <c r="X31" s="303">
        <v>3</v>
      </c>
      <c r="Y31" s="303">
        <v>2</v>
      </c>
      <c r="Z31" s="303"/>
      <c r="AA31" s="303">
        <v>2</v>
      </c>
      <c r="AB31" s="303"/>
      <c r="AC31" s="220">
        <f t="shared" si="2"/>
        <v>13</v>
      </c>
      <c r="AD31" s="221">
        <f>'PROVINCIAS 2015-16 (2)'!$N31-'PROVINCIAS 2015-16 (2)'!$AC31</f>
        <v>61</v>
      </c>
      <c r="AE31" s="523">
        <f t="shared" si="3"/>
        <v>9.972583569432885</v>
      </c>
      <c r="AH31" s="214"/>
    </row>
    <row r="32" spans="1:34" ht="18" customHeight="1" x14ac:dyDescent="0.2">
      <c r="A32" s="514" t="s">
        <v>205</v>
      </c>
      <c r="B32" s="220"/>
      <c r="C32" s="220">
        <v>1</v>
      </c>
      <c r="D32" s="220">
        <v>1</v>
      </c>
      <c r="E32" s="220"/>
      <c r="F32" s="220"/>
      <c r="G32" s="220">
        <v>1</v>
      </c>
      <c r="H32" s="220"/>
      <c r="I32" s="304">
        <v>1</v>
      </c>
      <c r="J32" s="220"/>
      <c r="K32" s="220">
        <v>2</v>
      </c>
      <c r="L32" s="220"/>
      <c r="M32" s="220">
        <v>1</v>
      </c>
      <c r="N32" s="220">
        <f t="shared" si="0"/>
        <v>7</v>
      </c>
      <c r="O32" s="297">
        <v>56565</v>
      </c>
      <c r="P32" s="522">
        <f t="shared" si="1"/>
        <v>12.375143640060109</v>
      </c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220">
        <f t="shared" si="2"/>
        <v>0</v>
      </c>
      <c r="AD32" s="221">
        <f>'PROVINCIAS 2015-16 (2)'!$N32-'PROVINCIAS 2015-16 (2)'!$AC32</f>
        <v>7</v>
      </c>
      <c r="AE32" s="523">
        <f t="shared" si="3"/>
        <v>12.375143640060109</v>
      </c>
      <c r="AH32" s="214"/>
    </row>
    <row r="33" spans="1:34" ht="18" customHeight="1" x14ac:dyDescent="0.2">
      <c r="A33" s="514" t="s">
        <v>33</v>
      </c>
      <c r="B33" s="220">
        <v>1</v>
      </c>
      <c r="C33" s="220">
        <v>5</v>
      </c>
      <c r="D33" s="220">
        <v>3</v>
      </c>
      <c r="E33" s="220">
        <v>2</v>
      </c>
      <c r="F33" s="220">
        <v>6</v>
      </c>
      <c r="G33" s="220">
        <v>5</v>
      </c>
      <c r="H33" s="220">
        <v>6</v>
      </c>
      <c r="I33" s="304">
        <v>6</v>
      </c>
      <c r="J33" s="220">
        <v>1</v>
      </c>
      <c r="K33" s="220">
        <v>4</v>
      </c>
      <c r="L33" s="220">
        <v>7</v>
      </c>
      <c r="M33" s="220">
        <v>7</v>
      </c>
      <c r="N33" s="220">
        <f t="shared" si="0"/>
        <v>53</v>
      </c>
      <c r="O33" s="297">
        <v>226484</v>
      </c>
      <c r="P33" s="522">
        <f t="shared" si="1"/>
        <v>23.401211564613838</v>
      </c>
      <c r="Q33" s="303"/>
      <c r="R33" s="303">
        <v>1</v>
      </c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220">
        <f t="shared" si="2"/>
        <v>1</v>
      </c>
      <c r="AD33" s="221">
        <f>'PROVINCIAS 2015-16 (2)'!$N33-'PROVINCIAS 2015-16 (2)'!$AC33</f>
        <v>52</v>
      </c>
      <c r="AE33" s="523">
        <f t="shared" si="3"/>
        <v>22.959679270941876</v>
      </c>
      <c r="AH33" s="214"/>
    </row>
    <row r="34" spans="1:34" ht="18" customHeight="1" x14ac:dyDescent="0.2">
      <c r="A34" s="514" t="s">
        <v>182</v>
      </c>
      <c r="B34" s="220">
        <v>3</v>
      </c>
      <c r="C34" s="220">
        <v>2</v>
      </c>
      <c r="D34" s="220">
        <v>7</v>
      </c>
      <c r="E34" s="220">
        <v>5</v>
      </c>
      <c r="F34" s="220">
        <v>7</v>
      </c>
      <c r="G34" s="220">
        <v>7</v>
      </c>
      <c r="H34" s="220">
        <v>5</v>
      </c>
      <c r="I34" s="304">
        <v>4</v>
      </c>
      <c r="J34" s="220">
        <v>1</v>
      </c>
      <c r="K34" s="220">
        <v>5</v>
      </c>
      <c r="L34" s="220">
        <v>3</v>
      </c>
      <c r="M34" s="220">
        <v>1</v>
      </c>
      <c r="N34" s="220">
        <f t="shared" si="0"/>
        <v>50</v>
      </c>
      <c r="O34" s="297">
        <v>299933</v>
      </c>
      <c r="P34" s="522">
        <f t="shared" si="1"/>
        <v>16.670389720370885</v>
      </c>
      <c r="Q34" s="303"/>
      <c r="R34" s="303"/>
      <c r="S34" s="303"/>
      <c r="T34" s="303"/>
      <c r="U34" s="303"/>
      <c r="V34" s="303"/>
      <c r="W34" s="303">
        <v>1</v>
      </c>
      <c r="X34" s="303"/>
      <c r="Y34" s="303"/>
      <c r="Z34" s="303"/>
      <c r="AA34" s="303">
        <v>1</v>
      </c>
      <c r="AB34" s="303"/>
      <c r="AC34" s="220">
        <f t="shared" si="2"/>
        <v>2</v>
      </c>
      <c r="AD34" s="221">
        <f>'PROVINCIAS 2015-16 (2)'!$N34-'PROVINCIAS 2015-16 (2)'!$AC34</f>
        <v>48</v>
      </c>
      <c r="AE34" s="523">
        <f t="shared" si="3"/>
        <v>16.003574131556046</v>
      </c>
      <c r="AH34" s="214"/>
    </row>
    <row r="35" spans="1:34" s="214" customFormat="1" ht="18" customHeight="1" x14ac:dyDescent="0.2">
      <c r="A35" s="514" t="s">
        <v>206</v>
      </c>
      <c r="B35" s="220">
        <v>3</v>
      </c>
      <c r="C35" s="220">
        <v>2</v>
      </c>
      <c r="D35" s="220">
        <v>1</v>
      </c>
      <c r="E35" s="220">
        <v>4</v>
      </c>
      <c r="F35" s="220">
        <v>2</v>
      </c>
      <c r="G35" s="220"/>
      <c r="H35" s="533">
        <v>4</v>
      </c>
      <c r="I35" s="304"/>
      <c r="J35" s="220">
        <v>3</v>
      </c>
      <c r="K35" s="220">
        <v>5</v>
      </c>
      <c r="L35" s="220"/>
      <c r="M35" s="220">
        <v>1</v>
      </c>
      <c r="N35" s="220">
        <f t="shared" si="0"/>
        <v>25</v>
      </c>
      <c r="O35" s="297">
        <v>152036</v>
      </c>
      <c r="P35" s="522">
        <f t="shared" si="1"/>
        <v>16.443473914072985</v>
      </c>
      <c r="Q35" s="303">
        <v>1</v>
      </c>
      <c r="R35" s="303"/>
      <c r="S35" s="303"/>
      <c r="T35" s="303">
        <v>1</v>
      </c>
      <c r="U35" s="303"/>
      <c r="V35" s="303"/>
      <c r="W35" s="303">
        <v>1</v>
      </c>
      <c r="X35" s="303"/>
      <c r="Y35" s="303">
        <v>1</v>
      </c>
      <c r="Z35" s="303"/>
      <c r="AA35" s="303"/>
      <c r="AB35" s="303"/>
      <c r="AC35" s="220">
        <f t="shared" si="2"/>
        <v>4</v>
      </c>
      <c r="AD35" s="221">
        <f>'PROVINCIAS 2015-16 (2)'!$N35-'PROVINCIAS 2015-16 (2)'!$AC35</f>
        <v>21</v>
      </c>
      <c r="AE35" s="523">
        <f t="shared" si="3"/>
        <v>13.812518087821307</v>
      </c>
    </row>
    <row r="36" spans="1:34" ht="18" customHeight="1" x14ac:dyDescent="0.2">
      <c r="A36" s="514" t="s">
        <v>5</v>
      </c>
      <c r="B36" s="220">
        <v>14</v>
      </c>
      <c r="C36" s="220">
        <v>13</v>
      </c>
      <c r="D36" s="220">
        <v>13</v>
      </c>
      <c r="E36" s="220">
        <v>19</v>
      </c>
      <c r="F36" s="220">
        <v>18</v>
      </c>
      <c r="G36" s="220">
        <v>19</v>
      </c>
      <c r="H36" s="524">
        <v>17</v>
      </c>
      <c r="I36" s="304">
        <v>15</v>
      </c>
      <c r="J36" s="220">
        <v>14</v>
      </c>
      <c r="K36" s="220">
        <v>16</v>
      </c>
      <c r="L36" s="220">
        <v>11</v>
      </c>
      <c r="M36" s="220">
        <v>20</v>
      </c>
      <c r="N36" s="220">
        <f t="shared" si="0"/>
        <v>189</v>
      </c>
      <c r="O36" s="297">
        <v>1015397</v>
      </c>
      <c r="P36" s="522">
        <f t="shared" si="1"/>
        <v>18.613409336446729</v>
      </c>
      <c r="Q36" s="303">
        <v>1</v>
      </c>
      <c r="R36" s="303">
        <v>1</v>
      </c>
      <c r="S36" s="303">
        <v>4</v>
      </c>
      <c r="T36" s="303">
        <v>1</v>
      </c>
      <c r="U36" s="303"/>
      <c r="V36" s="303">
        <v>1</v>
      </c>
      <c r="W36" s="303">
        <v>4</v>
      </c>
      <c r="X36" s="303">
        <v>1</v>
      </c>
      <c r="Y36" s="303">
        <v>3</v>
      </c>
      <c r="Z36" s="303">
        <v>2</v>
      </c>
      <c r="AA36" s="303">
        <v>2</v>
      </c>
      <c r="AB36" s="303">
        <v>3</v>
      </c>
      <c r="AC36" s="220">
        <f t="shared" si="2"/>
        <v>23</v>
      </c>
      <c r="AD36" s="221">
        <f>'PROVINCIAS 2015-16 (2)'!$N36-'PROVINCIAS 2015-16 (2)'!$AC36</f>
        <v>166</v>
      </c>
      <c r="AE36" s="523">
        <f t="shared" si="3"/>
        <v>16.348285448942629</v>
      </c>
      <c r="AH36" s="214"/>
    </row>
    <row r="37" spans="1:34" ht="18" customHeight="1" x14ac:dyDescent="0.2">
      <c r="A37" s="514" t="s">
        <v>207</v>
      </c>
      <c r="B37" s="220"/>
      <c r="C37" s="220">
        <v>1</v>
      </c>
      <c r="D37" s="220"/>
      <c r="E37" s="220">
        <v>1</v>
      </c>
      <c r="F37" s="220">
        <v>2</v>
      </c>
      <c r="G37" s="220"/>
      <c r="H37" s="220"/>
      <c r="I37" s="304"/>
      <c r="J37" s="220"/>
      <c r="K37" s="220"/>
      <c r="L37" s="220"/>
      <c r="M37" s="220">
        <v>1</v>
      </c>
      <c r="N37" s="220">
        <f t="shared" si="0"/>
        <v>5</v>
      </c>
      <c r="O37" s="297">
        <v>57428</v>
      </c>
      <c r="P37" s="522">
        <f t="shared" si="1"/>
        <v>8.7065542940725784</v>
      </c>
      <c r="Q37" s="303"/>
      <c r="R37" s="303">
        <v>1</v>
      </c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220">
        <f t="shared" si="2"/>
        <v>1</v>
      </c>
      <c r="AD37" s="221">
        <f>'PROVINCIAS 2015-16 (2)'!$N37-'PROVINCIAS 2015-16 (2)'!$AC37</f>
        <v>4</v>
      </c>
      <c r="AE37" s="523">
        <f t="shared" si="3"/>
        <v>6.9652434352580626</v>
      </c>
      <c r="AH37" s="214"/>
    </row>
    <row r="38" spans="1:34" ht="18" customHeight="1" x14ac:dyDescent="0.2">
      <c r="A38" s="514" t="s">
        <v>17</v>
      </c>
      <c r="B38" s="220">
        <v>29</v>
      </c>
      <c r="C38" s="220">
        <v>25</v>
      </c>
      <c r="D38" s="220">
        <v>23</v>
      </c>
      <c r="E38" s="220">
        <v>27</v>
      </c>
      <c r="F38" s="220">
        <v>29</v>
      </c>
      <c r="G38" s="220">
        <v>32</v>
      </c>
      <c r="H38" s="533">
        <v>30</v>
      </c>
      <c r="I38" s="533">
        <v>32</v>
      </c>
      <c r="J38" s="220">
        <v>39</v>
      </c>
      <c r="K38" s="220">
        <v>36</v>
      </c>
      <c r="L38" s="220">
        <v>29</v>
      </c>
      <c r="M38" s="220">
        <v>35</v>
      </c>
      <c r="N38" s="220">
        <f t="shared" si="0"/>
        <v>366</v>
      </c>
      <c r="O38" s="297">
        <v>2702028</v>
      </c>
      <c r="P38" s="522">
        <f t="shared" si="1"/>
        <v>13.545381469029929</v>
      </c>
      <c r="Q38" s="303">
        <v>4</v>
      </c>
      <c r="R38" s="303">
        <v>4</v>
      </c>
      <c r="S38" s="303"/>
      <c r="T38" s="303">
        <v>3</v>
      </c>
      <c r="U38" s="303"/>
      <c r="V38" s="303">
        <v>5</v>
      </c>
      <c r="W38" s="303">
        <v>5</v>
      </c>
      <c r="X38" s="303">
        <v>5</v>
      </c>
      <c r="Y38" s="303">
        <v>2</v>
      </c>
      <c r="Z38" s="303">
        <v>1</v>
      </c>
      <c r="AA38" s="303">
        <v>3</v>
      </c>
      <c r="AB38" s="303">
        <v>3</v>
      </c>
      <c r="AC38" s="220">
        <f t="shared" si="2"/>
        <v>35</v>
      </c>
      <c r="AD38" s="221">
        <f>'PROVINCIAS 2015-16 (2)'!$N38-'PROVINCIAS 2015-16 (2)'!$AC38</f>
        <v>331</v>
      </c>
      <c r="AE38" s="523">
        <f t="shared" si="3"/>
        <v>12.250058104505209</v>
      </c>
      <c r="AH38" s="214"/>
    </row>
    <row r="39" spans="1:34" ht="18" customHeight="1" thickBot="1" x14ac:dyDescent="0.25">
      <c r="A39" s="525" t="s">
        <v>35</v>
      </c>
      <c r="B39" s="526">
        <v>3</v>
      </c>
      <c r="C39" s="526">
        <v>1</v>
      </c>
      <c r="D39" s="526">
        <v>5</v>
      </c>
      <c r="E39" s="526">
        <v>5</v>
      </c>
      <c r="F39" s="526">
        <v>1</v>
      </c>
      <c r="G39" s="526">
        <v>2</v>
      </c>
      <c r="H39" s="534">
        <v>2</v>
      </c>
      <c r="I39" s="535">
        <v>2</v>
      </c>
      <c r="J39" s="526"/>
      <c r="K39" s="526">
        <v>4</v>
      </c>
      <c r="L39" s="526">
        <v>1</v>
      </c>
      <c r="M39" s="526">
        <v>1</v>
      </c>
      <c r="N39" s="526">
        <f t="shared" si="0"/>
        <v>27</v>
      </c>
      <c r="O39" s="527">
        <v>171754</v>
      </c>
      <c r="P39" s="528">
        <f t="shared" si="1"/>
        <v>15.720157900252687</v>
      </c>
      <c r="Q39" s="529"/>
      <c r="R39" s="529">
        <v>1</v>
      </c>
      <c r="S39" s="529"/>
      <c r="T39" s="529"/>
      <c r="U39" s="529"/>
      <c r="V39" s="529"/>
      <c r="W39" s="529"/>
      <c r="X39" s="529"/>
      <c r="Y39" s="529"/>
      <c r="Z39" s="529">
        <v>2</v>
      </c>
      <c r="AA39" s="529"/>
      <c r="AB39" s="529"/>
      <c r="AC39" s="526">
        <f t="shared" si="2"/>
        <v>3</v>
      </c>
      <c r="AD39" s="530">
        <f>'PROVINCIAS 2015-16 (2)'!$N39-'PROVINCIAS 2015-16 (2)'!$AC39</f>
        <v>24</v>
      </c>
      <c r="AE39" s="531">
        <f>(100000/O39)*(AD39/12)*12</f>
        <v>13.973473689113499</v>
      </c>
      <c r="AH39" s="214"/>
    </row>
    <row r="40" spans="1:34" ht="18" customHeight="1" thickBot="1" x14ac:dyDescent="0.25">
      <c r="A40" s="300" t="s">
        <v>175</v>
      </c>
      <c r="B40" s="300">
        <f t="shared" ref="B40:O40" si="4">SUM(B8:B39)</f>
        <v>142</v>
      </c>
      <c r="C40" s="300">
        <f t="shared" si="4"/>
        <v>121</v>
      </c>
      <c r="D40" s="300">
        <f t="shared" si="4"/>
        <v>139</v>
      </c>
      <c r="E40" s="300">
        <f>SUM(E8:E39)</f>
        <v>120</v>
      </c>
      <c r="F40" s="300">
        <f t="shared" si="4"/>
        <v>142</v>
      </c>
      <c r="G40" s="300">
        <f t="shared" si="4"/>
        <v>137</v>
      </c>
      <c r="H40" s="300">
        <f t="shared" si="4"/>
        <v>143</v>
      </c>
      <c r="I40" s="300">
        <f t="shared" si="4"/>
        <v>138</v>
      </c>
      <c r="J40" s="300">
        <f t="shared" si="4"/>
        <v>116</v>
      </c>
      <c r="K40" s="300">
        <f t="shared" si="4"/>
        <v>140</v>
      </c>
      <c r="L40" s="300">
        <f t="shared" si="4"/>
        <v>114</v>
      </c>
      <c r="M40" s="300">
        <f t="shared" si="4"/>
        <v>161</v>
      </c>
      <c r="N40" s="300">
        <f t="shared" si="4"/>
        <v>1613</v>
      </c>
      <c r="O40" s="302">
        <f t="shared" si="4"/>
        <v>10075045</v>
      </c>
      <c r="P40" s="301">
        <f xml:space="preserve"> (100000/O40)*(N40/12)*12</f>
        <v>16.009854050279674</v>
      </c>
      <c r="Q40" s="300">
        <f t="shared" ref="Q40:T40" si="5">SUM(Q8:Q39)</f>
        <v>13</v>
      </c>
      <c r="R40" s="300">
        <f t="shared" si="5"/>
        <v>15</v>
      </c>
      <c r="S40" s="300">
        <f t="shared" si="5"/>
        <v>18</v>
      </c>
      <c r="T40" s="300">
        <f t="shared" si="5"/>
        <v>8</v>
      </c>
      <c r="U40" s="300">
        <f t="shared" ref="U40:AD40" si="6">SUM(U8:U39)</f>
        <v>6</v>
      </c>
      <c r="V40" s="300">
        <f t="shared" si="6"/>
        <v>14</v>
      </c>
      <c r="W40" s="300">
        <f t="shared" si="6"/>
        <v>17</v>
      </c>
      <c r="X40" s="300">
        <f t="shared" si="6"/>
        <v>14</v>
      </c>
      <c r="Y40" s="300">
        <f t="shared" si="6"/>
        <v>17</v>
      </c>
      <c r="Z40" s="300">
        <f t="shared" si="6"/>
        <v>7</v>
      </c>
      <c r="AA40" s="300">
        <f t="shared" si="6"/>
        <v>19</v>
      </c>
      <c r="AB40" s="300">
        <f t="shared" si="6"/>
        <v>20</v>
      </c>
      <c r="AC40" s="300">
        <f t="shared" si="6"/>
        <v>168</v>
      </c>
      <c r="AD40" s="299">
        <f t="shared" si="6"/>
        <v>1445</v>
      </c>
      <c r="AE40" s="298">
        <f>(100000/O40)*(AD40/12)*12</f>
        <v>14.342367701583466</v>
      </c>
    </row>
    <row r="41" spans="1:34" x14ac:dyDescent="0.2">
      <c r="N41" s="391"/>
    </row>
  </sheetData>
  <mergeCells count="4">
    <mergeCell ref="A5:A6"/>
    <mergeCell ref="B5:O6"/>
    <mergeCell ref="P5:P6"/>
    <mergeCell ref="Q5:AC6"/>
  </mergeCells>
  <conditionalFormatting sqref="P8:P40">
    <cfRule type="cellIs" dxfId="4" priority="4" stopIfTrue="1" operator="greaterThan">
      <formula>39.99</formula>
    </cfRule>
    <cfRule type="cellIs" dxfId="3" priority="5" operator="between">
      <formula>30</formula>
      <formula>39.99</formula>
    </cfRule>
  </conditionalFormatting>
  <conditionalFormatting sqref="AE8:AE39">
    <cfRule type="cellIs" dxfId="2" priority="2" operator="between">
      <formula>40</formula>
      <formula>50</formula>
    </cfRule>
    <cfRule type="cellIs" dxfId="1" priority="3" operator="between">
      <formula>30</formula>
      <formula>39</formula>
    </cfRule>
  </conditionalFormatting>
  <conditionalFormatting sqref="P8:P39">
    <cfRule type="top10" dxfId="0" priority="1" bottom="1" rank="5"/>
  </conditionalFormatting>
  <printOptions horizontalCentered="1"/>
  <pageMargins left="0.19685039370078741" right="7.874015748031496E-2" top="0.19685039370078741" bottom="0.19685039370078741" header="0.19685039370078741" footer="0.19685039370078741"/>
  <pageSetup scale="7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98"/>
  <sheetViews>
    <sheetView zoomScaleNormal="100" workbookViewId="0">
      <selection activeCell="U8" sqref="U8"/>
    </sheetView>
  </sheetViews>
  <sheetFormatPr baseColWidth="10" defaultRowHeight="12.75" x14ac:dyDescent="0.2"/>
  <cols>
    <col min="1" max="1" width="5.28515625" style="166" customWidth="1"/>
    <col min="2" max="2" width="28.42578125" style="166" customWidth="1"/>
    <col min="3" max="3" width="3.7109375" style="166" customWidth="1"/>
    <col min="4" max="6" width="3.7109375" style="167" customWidth="1"/>
    <col min="7" max="7" width="3.7109375" style="168" customWidth="1"/>
    <col min="8" max="12" width="3.7109375" style="167" customWidth="1"/>
    <col min="13" max="13" width="4.140625" style="167" customWidth="1"/>
    <col min="14" max="14" width="3.7109375" style="167" customWidth="1"/>
    <col min="15" max="15" width="9" style="166" customWidth="1"/>
    <col min="16" max="16" width="0.85546875" style="166" customWidth="1"/>
    <col min="17" max="17" width="4.140625" style="166" customWidth="1"/>
    <col min="18" max="18" width="0.7109375" style="166" customWidth="1"/>
    <col min="19" max="19" width="1.42578125" style="166" customWidth="1"/>
    <col min="20" max="20" width="1.7109375" style="166" hidden="1" customWidth="1"/>
    <col min="21" max="16384" width="11.42578125" style="166"/>
  </cols>
  <sheetData>
    <row r="4" spans="1:20" ht="21" customHeight="1" x14ac:dyDescent="0.2">
      <c r="I4" s="169"/>
    </row>
    <row r="5" spans="1:20" ht="12.75" customHeight="1" x14ac:dyDescent="0.25">
      <c r="A5" s="585" t="s">
        <v>113</v>
      </c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</row>
    <row r="6" spans="1:20" ht="18.75" customHeight="1" x14ac:dyDescent="0.3">
      <c r="A6" s="586" t="s">
        <v>16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</row>
    <row r="7" spans="1:20" ht="12.75" customHeight="1" x14ac:dyDescent="0.25">
      <c r="A7" s="587" t="s">
        <v>187</v>
      </c>
      <c r="B7" s="587"/>
      <c r="C7" s="587"/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587"/>
      <c r="O7" s="587"/>
      <c r="P7" s="587"/>
      <c r="Q7" s="587"/>
      <c r="R7" s="587"/>
      <c r="S7" s="587"/>
      <c r="T7" s="587"/>
    </row>
    <row r="8" spans="1:20" ht="8.25" customHeight="1" x14ac:dyDescent="0.2"/>
    <row r="9" spans="1:20" ht="15" x14ac:dyDescent="0.2">
      <c r="A9" s="589" t="s">
        <v>55</v>
      </c>
      <c r="B9" s="589"/>
      <c r="C9" s="589"/>
      <c r="D9" s="589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</row>
    <row r="10" spans="1:20" ht="15" x14ac:dyDescent="0.2">
      <c r="A10" s="589" t="s">
        <v>178</v>
      </c>
      <c r="B10" s="589"/>
      <c r="C10" s="589"/>
      <c r="D10" s="589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</row>
    <row r="11" spans="1:20" ht="15" x14ac:dyDescent="0.2">
      <c r="A11" s="661" t="s">
        <v>189</v>
      </c>
      <c r="B11" s="661"/>
      <c r="C11" s="661"/>
      <c r="D11" s="661"/>
      <c r="E11" s="661"/>
      <c r="F11" s="661"/>
      <c r="G11" s="661"/>
      <c r="H11" s="661"/>
      <c r="I11" s="661"/>
      <c r="J11" s="661"/>
      <c r="K11" s="661"/>
      <c r="L11" s="661"/>
      <c r="M11" s="661"/>
      <c r="N11" s="661"/>
      <c r="O11" s="661"/>
      <c r="P11" s="661"/>
      <c r="Q11" s="661"/>
      <c r="R11" s="661"/>
      <c r="S11" s="661"/>
      <c r="T11" s="661"/>
    </row>
    <row r="12" spans="1:20" ht="15" x14ac:dyDescent="0.3">
      <c r="A12" s="584" t="s">
        <v>14</v>
      </c>
      <c r="B12" s="584"/>
      <c r="C12" s="584"/>
      <c r="D12" s="584"/>
      <c r="E12" s="584"/>
      <c r="F12" s="584"/>
      <c r="G12" s="584"/>
      <c r="H12" s="584"/>
      <c r="I12" s="584"/>
      <c r="J12" s="584"/>
      <c r="K12" s="584"/>
      <c r="L12" s="584"/>
      <c r="M12" s="584"/>
      <c r="N12" s="584"/>
      <c r="O12" s="584"/>
      <c r="P12" s="584"/>
      <c r="Q12" s="584"/>
      <c r="R12" s="584"/>
      <c r="S12" s="584"/>
      <c r="T12" s="584"/>
    </row>
    <row r="13" spans="1:20" ht="13.5" customHeight="1" thickBot="1" x14ac:dyDescent="0.35">
      <c r="B13" s="193"/>
      <c r="C13" s="193"/>
      <c r="D13" s="193"/>
      <c r="E13" s="193"/>
      <c r="F13" s="193"/>
      <c r="G13" s="170"/>
      <c r="H13" s="193"/>
      <c r="I13" s="193"/>
      <c r="J13" s="193"/>
      <c r="K13" s="193"/>
      <c r="L13" s="193"/>
      <c r="M13" s="193"/>
      <c r="N13" s="193"/>
    </row>
    <row r="14" spans="1:20" ht="71.25" thickBot="1" x14ac:dyDescent="0.25">
      <c r="B14" s="455" t="s">
        <v>179</v>
      </c>
      <c r="C14" s="442" t="s">
        <v>131</v>
      </c>
      <c r="D14" s="421" t="s">
        <v>132</v>
      </c>
      <c r="E14" s="421" t="s">
        <v>133</v>
      </c>
      <c r="F14" s="421" t="s">
        <v>134</v>
      </c>
      <c r="G14" s="421" t="s">
        <v>135</v>
      </c>
      <c r="H14" s="421" t="s">
        <v>118</v>
      </c>
      <c r="I14" s="421" t="s">
        <v>136</v>
      </c>
      <c r="J14" s="421" t="s">
        <v>137</v>
      </c>
      <c r="K14" s="421" t="s">
        <v>138</v>
      </c>
      <c r="L14" s="421" t="s">
        <v>139</v>
      </c>
      <c r="M14" s="421" t="s">
        <v>140</v>
      </c>
      <c r="N14" s="422" t="s">
        <v>141</v>
      </c>
      <c r="O14" s="423" t="s">
        <v>0</v>
      </c>
    </row>
    <row r="15" spans="1:20" ht="20.100000000000001" customHeight="1" x14ac:dyDescent="0.2">
      <c r="B15" s="447" t="s">
        <v>208</v>
      </c>
      <c r="C15" s="443"/>
      <c r="D15" s="424">
        <v>1</v>
      </c>
      <c r="E15" s="424">
        <v>2</v>
      </c>
      <c r="F15" s="424"/>
      <c r="G15" s="425"/>
      <c r="H15" s="426"/>
      <c r="I15" s="426">
        <v>1</v>
      </c>
      <c r="J15" s="426"/>
      <c r="K15" s="426"/>
      <c r="L15" s="426"/>
      <c r="M15" s="426"/>
      <c r="N15" s="474"/>
      <c r="O15" s="478">
        <f t="shared" ref="O15:O38" si="0">SUM(C15:N15)</f>
        <v>4</v>
      </c>
    </row>
    <row r="16" spans="1:20" ht="20.100000000000001" customHeight="1" x14ac:dyDescent="0.2">
      <c r="B16" s="448" t="s">
        <v>209</v>
      </c>
      <c r="C16" s="444"/>
      <c r="D16" s="429"/>
      <c r="E16" s="429"/>
      <c r="F16" s="429"/>
      <c r="G16" s="430">
        <v>1</v>
      </c>
      <c r="H16" s="427"/>
      <c r="I16" s="427"/>
      <c r="J16" s="427"/>
      <c r="K16" s="427"/>
      <c r="L16" s="427"/>
      <c r="M16" s="427"/>
      <c r="N16" s="475"/>
      <c r="O16" s="479">
        <f t="shared" si="0"/>
        <v>1</v>
      </c>
    </row>
    <row r="17" spans="2:15" ht="20.100000000000001" customHeight="1" x14ac:dyDescent="0.2">
      <c r="B17" s="449" t="s">
        <v>285</v>
      </c>
      <c r="C17" s="472"/>
      <c r="D17" s="450"/>
      <c r="E17" s="450"/>
      <c r="F17" s="450">
        <v>1</v>
      </c>
      <c r="G17" s="451">
        <v>1</v>
      </c>
      <c r="H17" s="450"/>
      <c r="I17" s="450"/>
      <c r="J17" s="450">
        <v>3</v>
      </c>
      <c r="K17" s="450"/>
      <c r="L17" s="450">
        <v>2</v>
      </c>
      <c r="M17" s="450">
        <v>1</v>
      </c>
      <c r="N17" s="476">
        <v>1</v>
      </c>
      <c r="O17" s="479">
        <f t="shared" si="0"/>
        <v>9</v>
      </c>
    </row>
    <row r="18" spans="2:15" ht="20.100000000000001" customHeight="1" x14ac:dyDescent="0.2">
      <c r="B18" s="449" t="s">
        <v>286</v>
      </c>
      <c r="C18" s="472"/>
      <c r="D18" s="450">
        <v>1</v>
      </c>
      <c r="E18" s="450"/>
      <c r="F18" s="450"/>
      <c r="G18" s="451">
        <v>1</v>
      </c>
      <c r="H18" s="450"/>
      <c r="I18" s="450"/>
      <c r="J18" s="450"/>
      <c r="K18" s="450"/>
      <c r="L18" s="450"/>
      <c r="M18" s="450"/>
      <c r="N18" s="476"/>
      <c r="O18" s="479">
        <f t="shared" si="0"/>
        <v>2</v>
      </c>
    </row>
    <row r="19" spans="2:15" ht="20.100000000000001" customHeight="1" x14ac:dyDescent="0.2">
      <c r="B19" s="448" t="s">
        <v>210</v>
      </c>
      <c r="C19" s="444"/>
      <c r="D19" s="429"/>
      <c r="E19" s="429"/>
      <c r="F19" s="429"/>
      <c r="G19" s="430">
        <v>1</v>
      </c>
      <c r="H19" s="427">
        <v>1</v>
      </c>
      <c r="I19" s="427"/>
      <c r="J19" s="427"/>
      <c r="K19" s="427"/>
      <c r="L19" s="427"/>
      <c r="M19" s="427"/>
      <c r="N19" s="475">
        <v>1</v>
      </c>
      <c r="O19" s="479">
        <f t="shared" si="0"/>
        <v>3</v>
      </c>
    </row>
    <row r="20" spans="2:15" ht="20.100000000000001" customHeight="1" x14ac:dyDescent="0.2">
      <c r="B20" s="448" t="s">
        <v>211</v>
      </c>
      <c r="C20" s="444"/>
      <c r="D20" s="429"/>
      <c r="E20" s="429"/>
      <c r="F20" s="429"/>
      <c r="G20" s="430"/>
      <c r="H20" s="427"/>
      <c r="I20" s="427"/>
      <c r="J20" s="427">
        <v>1</v>
      </c>
      <c r="K20" s="427"/>
      <c r="L20" s="427"/>
      <c r="M20" s="427"/>
      <c r="N20" s="475"/>
      <c r="O20" s="479">
        <f t="shared" si="0"/>
        <v>1</v>
      </c>
    </row>
    <row r="21" spans="2:15" ht="20.100000000000001" customHeight="1" x14ac:dyDescent="0.2">
      <c r="B21" s="448" t="s">
        <v>212</v>
      </c>
      <c r="C21" s="444">
        <v>1</v>
      </c>
      <c r="D21" s="429">
        <v>1</v>
      </c>
      <c r="E21" s="429">
        <v>1</v>
      </c>
      <c r="F21" s="429"/>
      <c r="G21" s="430">
        <v>1</v>
      </c>
      <c r="H21" s="427">
        <v>2</v>
      </c>
      <c r="I21" s="427"/>
      <c r="J21" s="427">
        <v>2</v>
      </c>
      <c r="K21" s="427">
        <v>1</v>
      </c>
      <c r="L21" s="427">
        <v>1</v>
      </c>
      <c r="M21" s="427">
        <v>1</v>
      </c>
      <c r="N21" s="475">
        <v>2</v>
      </c>
      <c r="O21" s="479">
        <f t="shared" si="0"/>
        <v>13</v>
      </c>
    </row>
    <row r="22" spans="2:15" ht="20.100000000000001" customHeight="1" x14ac:dyDescent="0.2">
      <c r="B22" s="448" t="s">
        <v>213</v>
      </c>
      <c r="C22" s="444"/>
      <c r="D22" s="429"/>
      <c r="E22" s="429"/>
      <c r="F22" s="429"/>
      <c r="G22" s="430"/>
      <c r="H22" s="427"/>
      <c r="I22" s="427"/>
      <c r="J22" s="427"/>
      <c r="K22" s="427"/>
      <c r="L22" s="427"/>
      <c r="M22" s="427">
        <v>1</v>
      </c>
      <c r="N22" s="475"/>
      <c r="O22" s="479">
        <f t="shared" si="0"/>
        <v>1</v>
      </c>
    </row>
    <row r="23" spans="2:15" ht="20.100000000000001" customHeight="1" x14ac:dyDescent="0.2">
      <c r="B23" s="448" t="s">
        <v>214</v>
      </c>
      <c r="C23" s="444"/>
      <c r="D23" s="429"/>
      <c r="E23" s="429"/>
      <c r="F23" s="429">
        <v>2</v>
      </c>
      <c r="G23" s="430"/>
      <c r="H23" s="427"/>
      <c r="I23" s="427">
        <v>1</v>
      </c>
      <c r="J23" s="427">
        <v>2</v>
      </c>
      <c r="K23" s="427"/>
      <c r="L23" s="427">
        <v>2</v>
      </c>
      <c r="M23" s="427"/>
      <c r="N23" s="475"/>
      <c r="O23" s="479">
        <f t="shared" si="0"/>
        <v>7</v>
      </c>
    </row>
    <row r="24" spans="2:15" ht="20.100000000000001" customHeight="1" x14ac:dyDescent="0.2">
      <c r="B24" s="448" t="s">
        <v>215</v>
      </c>
      <c r="C24" s="444"/>
      <c r="D24" s="429"/>
      <c r="E24" s="429"/>
      <c r="F24" s="429"/>
      <c r="G24" s="430"/>
      <c r="H24" s="427"/>
      <c r="I24" s="427"/>
      <c r="J24" s="427"/>
      <c r="K24" s="427"/>
      <c r="L24" s="427"/>
      <c r="M24" s="427">
        <v>2</v>
      </c>
      <c r="N24" s="475"/>
      <c r="O24" s="479">
        <f t="shared" si="0"/>
        <v>2</v>
      </c>
    </row>
    <row r="25" spans="2:15" ht="20.100000000000001" customHeight="1" x14ac:dyDescent="0.2">
      <c r="B25" s="448" t="s">
        <v>216</v>
      </c>
      <c r="C25" s="444"/>
      <c r="D25" s="429"/>
      <c r="E25" s="429"/>
      <c r="F25" s="429"/>
      <c r="G25" s="430"/>
      <c r="H25" s="427">
        <v>1</v>
      </c>
      <c r="I25" s="427"/>
      <c r="J25" s="427"/>
      <c r="K25" s="427"/>
      <c r="L25" s="427"/>
      <c r="M25" s="427"/>
      <c r="N25" s="475"/>
      <c r="O25" s="479">
        <f t="shared" si="0"/>
        <v>1</v>
      </c>
    </row>
    <row r="26" spans="2:15" ht="20.100000000000001" customHeight="1" x14ac:dyDescent="0.2">
      <c r="B26" s="448" t="s">
        <v>217</v>
      </c>
      <c r="C26" s="444"/>
      <c r="D26" s="429"/>
      <c r="E26" s="429"/>
      <c r="F26" s="429"/>
      <c r="G26" s="430">
        <v>1</v>
      </c>
      <c r="H26" s="427"/>
      <c r="I26" s="427"/>
      <c r="J26" s="427"/>
      <c r="K26" s="427"/>
      <c r="L26" s="427"/>
      <c r="M26" s="427"/>
      <c r="N26" s="475"/>
      <c r="O26" s="479">
        <f t="shared" si="0"/>
        <v>1</v>
      </c>
    </row>
    <row r="27" spans="2:15" ht="20.100000000000001" customHeight="1" x14ac:dyDescent="0.2">
      <c r="B27" s="448" t="s">
        <v>218</v>
      </c>
      <c r="C27" s="444"/>
      <c r="D27" s="429"/>
      <c r="E27" s="429"/>
      <c r="F27" s="429"/>
      <c r="G27" s="430"/>
      <c r="H27" s="427"/>
      <c r="I27" s="427"/>
      <c r="J27" s="427">
        <v>1</v>
      </c>
      <c r="K27" s="427"/>
      <c r="L27" s="427"/>
      <c r="M27" s="427"/>
      <c r="N27" s="475"/>
      <c r="O27" s="479">
        <f t="shared" si="0"/>
        <v>1</v>
      </c>
    </row>
    <row r="28" spans="2:15" ht="20.100000000000001" customHeight="1" x14ac:dyDescent="0.2">
      <c r="B28" s="448" t="s">
        <v>219</v>
      </c>
      <c r="C28" s="445"/>
      <c r="D28" s="427"/>
      <c r="E28" s="430"/>
      <c r="F28" s="427"/>
      <c r="G28" s="430"/>
      <c r="H28" s="427"/>
      <c r="I28" s="430"/>
      <c r="J28" s="427"/>
      <c r="K28" s="427"/>
      <c r="L28" s="427">
        <v>1</v>
      </c>
      <c r="M28" s="430"/>
      <c r="N28" s="475"/>
      <c r="O28" s="479">
        <f t="shared" si="0"/>
        <v>1</v>
      </c>
    </row>
    <row r="29" spans="2:15" ht="20.100000000000001" customHeight="1" x14ac:dyDescent="0.2">
      <c r="B29" s="448" t="s">
        <v>220</v>
      </c>
      <c r="C29" s="445"/>
      <c r="D29" s="427"/>
      <c r="E29" s="430"/>
      <c r="F29" s="427"/>
      <c r="G29" s="430"/>
      <c r="H29" s="427">
        <v>1</v>
      </c>
      <c r="I29" s="430"/>
      <c r="J29" s="427"/>
      <c r="K29" s="427"/>
      <c r="L29" s="427"/>
      <c r="M29" s="430"/>
      <c r="N29" s="475"/>
      <c r="O29" s="479">
        <f t="shared" si="0"/>
        <v>1</v>
      </c>
    </row>
    <row r="30" spans="2:15" ht="20.100000000000001" customHeight="1" x14ac:dyDescent="0.2">
      <c r="B30" s="448" t="s">
        <v>221</v>
      </c>
      <c r="C30" s="445"/>
      <c r="D30" s="427"/>
      <c r="E30" s="430"/>
      <c r="F30" s="427"/>
      <c r="G30" s="430"/>
      <c r="H30" s="427"/>
      <c r="I30" s="430"/>
      <c r="J30" s="427"/>
      <c r="K30" s="427">
        <v>1</v>
      </c>
      <c r="L30" s="427"/>
      <c r="M30" s="430"/>
      <c r="N30" s="475"/>
      <c r="O30" s="479">
        <f t="shared" si="0"/>
        <v>1</v>
      </c>
    </row>
    <row r="31" spans="2:15" ht="20.100000000000001" customHeight="1" x14ac:dyDescent="0.2">
      <c r="B31" s="448" t="s">
        <v>222</v>
      </c>
      <c r="C31" s="444"/>
      <c r="D31" s="429"/>
      <c r="E31" s="429"/>
      <c r="F31" s="429"/>
      <c r="G31" s="430"/>
      <c r="H31" s="427"/>
      <c r="I31" s="427"/>
      <c r="J31" s="427"/>
      <c r="K31" s="427"/>
      <c r="L31" s="427"/>
      <c r="M31" s="427"/>
      <c r="N31" s="475">
        <v>1</v>
      </c>
      <c r="O31" s="479">
        <f t="shared" si="0"/>
        <v>1</v>
      </c>
    </row>
    <row r="32" spans="2:15" ht="20.100000000000001" customHeight="1" x14ac:dyDescent="0.2">
      <c r="B32" s="448" t="s">
        <v>223</v>
      </c>
      <c r="C32" s="444"/>
      <c r="D32" s="429"/>
      <c r="E32" s="429"/>
      <c r="F32" s="429">
        <v>1</v>
      </c>
      <c r="G32" s="430"/>
      <c r="H32" s="427"/>
      <c r="I32" s="427"/>
      <c r="J32" s="427"/>
      <c r="K32" s="427"/>
      <c r="L32" s="427"/>
      <c r="M32" s="427"/>
      <c r="N32" s="475"/>
      <c r="O32" s="479">
        <f t="shared" si="0"/>
        <v>1</v>
      </c>
    </row>
    <row r="33" spans="2:15" ht="20.100000000000001" customHeight="1" x14ac:dyDescent="0.2">
      <c r="B33" s="448" t="s">
        <v>224</v>
      </c>
      <c r="C33" s="444"/>
      <c r="D33" s="429"/>
      <c r="E33" s="429"/>
      <c r="F33" s="429"/>
      <c r="G33" s="430"/>
      <c r="H33" s="427"/>
      <c r="I33" s="427"/>
      <c r="J33" s="427"/>
      <c r="K33" s="427">
        <v>4</v>
      </c>
      <c r="L33" s="427">
        <v>1</v>
      </c>
      <c r="M33" s="427">
        <v>2</v>
      </c>
      <c r="N33" s="475"/>
      <c r="O33" s="479">
        <f t="shared" si="0"/>
        <v>7</v>
      </c>
    </row>
    <row r="34" spans="2:15" ht="20.100000000000001" customHeight="1" x14ac:dyDescent="0.2">
      <c r="B34" s="448" t="s">
        <v>225</v>
      </c>
      <c r="C34" s="444"/>
      <c r="D34" s="429"/>
      <c r="E34" s="429"/>
      <c r="F34" s="429"/>
      <c r="G34" s="430"/>
      <c r="H34" s="427">
        <v>1</v>
      </c>
      <c r="I34" s="427"/>
      <c r="J34" s="427"/>
      <c r="K34" s="427"/>
      <c r="L34" s="427"/>
      <c r="M34" s="427"/>
      <c r="N34" s="475"/>
      <c r="O34" s="479">
        <f t="shared" si="0"/>
        <v>1</v>
      </c>
    </row>
    <row r="35" spans="2:15" ht="20.100000000000001" customHeight="1" x14ac:dyDescent="0.2">
      <c r="B35" s="448" t="s">
        <v>226</v>
      </c>
      <c r="C35" s="444"/>
      <c r="D35" s="429">
        <v>1</v>
      </c>
      <c r="E35" s="429"/>
      <c r="F35" s="429"/>
      <c r="G35" s="430"/>
      <c r="H35" s="427"/>
      <c r="I35" s="427"/>
      <c r="J35" s="427"/>
      <c r="K35" s="427"/>
      <c r="L35" s="427"/>
      <c r="M35" s="427"/>
      <c r="N35" s="475"/>
      <c r="O35" s="479">
        <f t="shared" si="0"/>
        <v>1</v>
      </c>
    </row>
    <row r="36" spans="2:15" ht="20.100000000000001" customHeight="1" x14ac:dyDescent="0.2">
      <c r="B36" s="448" t="s">
        <v>227</v>
      </c>
      <c r="C36" s="444"/>
      <c r="D36" s="429"/>
      <c r="E36" s="429"/>
      <c r="F36" s="429"/>
      <c r="G36" s="430"/>
      <c r="H36" s="427"/>
      <c r="I36" s="427"/>
      <c r="J36" s="427">
        <v>1</v>
      </c>
      <c r="K36" s="427"/>
      <c r="L36" s="427"/>
      <c r="M36" s="427"/>
      <c r="N36" s="475"/>
      <c r="O36" s="479">
        <f t="shared" si="0"/>
        <v>1</v>
      </c>
    </row>
    <row r="37" spans="2:15" ht="20.100000000000001" customHeight="1" x14ac:dyDescent="0.2">
      <c r="B37" s="448" t="s">
        <v>228</v>
      </c>
      <c r="C37" s="444"/>
      <c r="D37" s="429"/>
      <c r="E37" s="429">
        <v>1</v>
      </c>
      <c r="F37" s="429"/>
      <c r="G37" s="430"/>
      <c r="H37" s="427"/>
      <c r="I37" s="427"/>
      <c r="J37" s="427"/>
      <c r="K37" s="427"/>
      <c r="L37" s="427"/>
      <c r="M37" s="427"/>
      <c r="N37" s="475"/>
      <c r="O37" s="479">
        <f t="shared" si="0"/>
        <v>1</v>
      </c>
    </row>
    <row r="38" spans="2:15" ht="20.100000000000001" customHeight="1" thickBot="1" x14ac:dyDescent="0.25">
      <c r="B38" s="458" t="s">
        <v>229</v>
      </c>
      <c r="C38" s="459"/>
      <c r="D38" s="432">
        <v>1</v>
      </c>
      <c r="E38" s="432"/>
      <c r="F38" s="432"/>
      <c r="G38" s="433"/>
      <c r="H38" s="434"/>
      <c r="I38" s="434"/>
      <c r="J38" s="434"/>
      <c r="K38" s="434"/>
      <c r="L38" s="434"/>
      <c r="M38" s="434"/>
      <c r="N38" s="477"/>
      <c r="O38" s="480">
        <f t="shared" si="0"/>
        <v>1</v>
      </c>
    </row>
    <row r="39" spans="2:15" ht="20.100000000000001" customHeight="1" x14ac:dyDescent="0.2">
      <c r="B39" s="462"/>
      <c r="C39" s="463"/>
      <c r="D39" s="463"/>
      <c r="E39" s="463"/>
      <c r="F39" s="463"/>
      <c r="G39" s="464"/>
      <c r="H39" s="465"/>
      <c r="I39" s="465"/>
      <c r="J39" s="465"/>
      <c r="K39" s="465"/>
      <c r="L39" s="465"/>
      <c r="M39" s="465"/>
      <c r="N39" s="465"/>
      <c r="O39" s="466"/>
    </row>
    <row r="40" spans="2:15" ht="20.100000000000001" customHeight="1" thickBot="1" x14ac:dyDescent="0.25">
      <c r="B40" s="467"/>
      <c r="C40" s="468"/>
      <c r="D40" s="468"/>
      <c r="E40" s="468"/>
      <c r="F40" s="468"/>
      <c r="G40" s="469"/>
      <c r="H40" s="470"/>
      <c r="I40" s="470"/>
      <c r="J40" s="470"/>
      <c r="K40" s="470"/>
      <c r="L40" s="470"/>
      <c r="M40" s="470"/>
      <c r="N40" s="470"/>
      <c r="O40" s="471"/>
    </row>
    <row r="41" spans="2:15" ht="20.100000000000001" customHeight="1" x14ac:dyDescent="0.2">
      <c r="B41" s="460" t="s">
        <v>230</v>
      </c>
      <c r="C41" s="461"/>
      <c r="D41" s="436">
        <v>1</v>
      </c>
      <c r="E41" s="436"/>
      <c r="F41" s="436"/>
      <c r="G41" s="437"/>
      <c r="H41" s="438"/>
      <c r="I41" s="438"/>
      <c r="J41" s="438"/>
      <c r="K41" s="438"/>
      <c r="L41" s="438"/>
      <c r="M41" s="438"/>
      <c r="N41" s="481"/>
      <c r="O41" s="478">
        <f t="shared" ref="O41:O76" si="1">SUM(C41:N41)</f>
        <v>1</v>
      </c>
    </row>
    <row r="42" spans="2:15" ht="20.100000000000001" customHeight="1" x14ac:dyDescent="0.2">
      <c r="B42" s="448" t="s">
        <v>231</v>
      </c>
      <c r="C42" s="444"/>
      <c r="D42" s="429"/>
      <c r="E42" s="429"/>
      <c r="F42" s="429"/>
      <c r="G42" s="430"/>
      <c r="H42" s="427"/>
      <c r="I42" s="427"/>
      <c r="J42" s="427">
        <v>1</v>
      </c>
      <c r="K42" s="427"/>
      <c r="L42" s="427"/>
      <c r="M42" s="427"/>
      <c r="N42" s="475"/>
      <c r="O42" s="479">
        <f t="shared" si="1"/>
        <v>1</v>
      </c>
    </row>
    <row r="43" spans="2:15" ht="20.100000000000001" customHeight="1" x14ac:dyDescent="0.2">
      <c r="B43" s="448" t="s">
        <v>232</v>
      </c>
      <c r="C43" s="444">
        <v>2</v>
      </c>
      <c r="D43" s="429">
        <v>1</v>
      </c>
      <c r="E43" s="429"/>
      <c r="F43" s="429"/>
      <c r="G43" s="430"/>
      <c r="H43" s="427">
        <v>1</v>
      </c>
      <c r="I43" s="427"/>
      <c r="J43" s="427"/>
      <c r="K43" s="427"/>
      <c r="L43" s="427"/>
      <c r="M43" s="427">
        <v>1</v>
      </c>
      <c r="N43" s="475"/>
      <c r="O43" s="479">
        <f t="shared" si="1"/>
        <v>5</v>
      </c>
    </row>
    <row r="44" spans="2:15" ht="20.100000000000001" customHeight="1" x14ac:dyDescent="0.2">
      <c r="B44" s="448" t="s">
        <v>233</v>
      </c>
      <c r="C44" s="444"/>
      <c r="D44" s="429"/>
      <c r="E44" s="429"/>
      <c r="F44" s="429"/>
      <c r="G44" s="430">
        <v>1</v>
      </c>
      <c r="H44" s="427"/>
      <c r="I44" s="427"/>
      <c r="J44" s="427">
        <v>1</v>
      </c>
      <c r="K44" s="427"/>
      <c r="L44" s="427"/>
      <c r="M44" s="427"/>
      <c r="N44" s="475">
        <v>1</v>
      </c>
      <c r="O44" s="479">
        <f t="shared" si="1"/>
        <v>3</v>
      </c>
    </row>
    <row r="45" spans="2:15" ht="20.100000000000001" customHeight="1" x14ac:dyDescent="0.2">
      <c r="B45" s="448" t="s">
        <v>234</v>
      </c>
      <c r="C45" s="444"/>
      <c r="D45" s="429"/>
      <c r="E45" s="429"/>
      <c r="F45" s="429"/>
      <c r="G45" s="430"/>
      <c r="H45" s="427">
        <v>1</v>
      </c>
      <c r="I45" s="427"/>
      <c r="J45" s="427"/>
      <c r="K45" s="427"/>
      <c r="L45" s="427"/>
      <c r="M45" s="427"/>
      <c r="N45" s="475"/>
      <c r="O45" s="479">
        <f t="shared" si="1"/>
        <v>1</v>
      </c>
    </row>
    <row r="46" spans="2:15" ht="20.100000000000001" customHeight="1" x14ac:dyDescent="0.2">
      <c r="B46" s="448" t="s">
        <v>235</v>
      </c>
      <c r="C46" s="444"/>
      <c r="D46" s="429"/>
      <c r="E46" s="429"/>
      <c r="F46" s="429">
        <v>1</v>
      </c>
      <c r="G46" s="430"/>
      <c r="H46" s="427"/>
      <c r="I46" s="427">
        <v>1</v>
      </c>
      <c r="J46" s="427"/>
      <c r="K46" s="427">
        <v>1</v>
      </c>
      <c r="L46" s="427"/>
      <c r="M46" s="427"/>
      <c r="N46" s="475"/>
      <c r="O46" s="479">
        <f t="shared" si="1"/>
        <v>3</v>
      </c>
    </row>
    <row r="47" spans="2:15" ht="20.100000000000001" customHeight="1" x14ac:dyDescent="0.2">
      <c r="B47" s="448" t="s">
        <v>236</v>
      </c>
      <c r="C47" s="444"/>
      <c r="D47" s="429"/>
      <c r="E47" s="429"/>
      <c r="F47" s="429"/>
      <c r="G47" s="430"/>
      <c r="H47" s="427"/>
      <c r="I47" s="427"/>
      <c r="J47" s="427"/>
      <c r="K47" s="427">
        <v>1</v>
      </c>
      <c r="L47" s="427"/>
      <c r="M47" s="427"/>
      <c r="N47" s="475"/>
      <c r="O47" s="479">
        <f t="shared" si="1"/>
        <v>1</v>
      </c>
    </row>
    <row r="48" spans="2:15" ht="20.100000000000001" customHeight="1" x14ac:dyDescent="0.2">
      <c r="B48" s="448" t="s">
        <v>237</v>
      </c>
      <c r="C48" s="445"/>
      <c r="D48" s="427"/>
      <c r="E48" s="430"/>
      <c r="F48" s="427"/>
      <c r="G48" s="430"/>
      <c r="H48" s="427"/>
      <c r="I48" s="430"/>
      <c r="J48" s="427"/>
      <c r="K48" s="430">
        <v>1</v>
      </c>
      <c r="L48" s="427"/>
      <c r="M48" s="430"/>
      <c r="N48" s="475"/>
      <c r="O48" s="479">
        <f t="shared" si="1"/>
        <v>1</v>
      </c>
    </row>
    <row r="49" spans="2:15" ht="20.100000000000001" customHeight="1" x14ac:dyDescent="0.2">
      <c r="B49" s="448" t="s">
        <v>238</v>
      </c>
      <c r="C49" s="445">
        <v>6</v>
      </c>
      <c r="D49" s="427"/>
      <c r="E49" s="430">
        <v>1</v>
      </c>
      <c r="F49" s="427">
        <v>2</v>
      </c>
      <c r="G49" s="430">
        <v>3</v>
      </c>
      <c r="H49" s="427"/>
      <c r="I49" s="430">
        <v>2</v>
      </c>
      <c r="J49" s="427">
        <v>5</v>
      </c>
      <c r="K49" s="430">
        <v>1</v>
      </c>
      <c r="L49" s="427">
        <v>1</v>
      </c>
      <c r="M49" s="430">
        <v>1</v>
      </c>
      <c r="N49" s="475">
        <v>3</v>
      </c>
      <c r="O49" s="479">
        <f t="shared" si="1"/>
        <v>25</v>
      </c>
    </row>
    <row r="50" spans="2:15" ht="20.100000000000001" customHeight="1" x14ac:dyDescent="0.2">
      <c r="B50" s="448" t="s">
        <v>239</v>
      </c>
      <c r="C50" s="445"/>
      <c r="D50" s="427"/>
      <c r="E50" s="430"/>
      <c r="F50" s="427">
        <v>1</v>
      </c>
      <c r="G50" s="430"/>
      <c r="H50" s="427"/>
      <c r="I50" s="430">
        <v>1</v>
      </c>
      <c r="J50" s="427"/>
      <c r="K50" s="430">
        <v>1</v>
      </c>
      <c r="L50" s="427"/>
      <c r="M50" s="430">
        <v>1</v>
      </c>
      <c r="N50" s="475"/>
      <c r="O50" s="479">
        <f t="shared" si="1"/>
        <v>4</v>
      </c>
    </row>
    <row r="51" spans="2:15" ht="20.100000000000001" customHeight="1" x14ac:dyDescent="0.2">
      <c r="B51" s="448" t="s">
        <v>240</v>
      </c>
      <c r="C51" s="445"/>
      <c r="D51" s="427"/>
      <c r="E51" s="430"/>
      <c r="F51" s="427"/>
      <c r="G51" s="430"/>
      <c r="H51" s="427">
        <v>1</v>
      </c>
      <c r="I51" s="430"/>
      <c r="J51" s="427"/>
      <c r="K51" s="430">
        <v>2</v>
      </c>
      <c r="L51" s="427"/>
      <c r="M51" s="430"/>
      <c r="N51" s="475"/>
      <c r="O51" s="479">
        <f t="shared" si="1"/>
        <v>3</v>
      </c>
    </row>
    <row r="52" spans="2:15" ht="20.100000000000001" customHeight="1" x14ac:dyDescent="0.2">
      <c r="B52" s="448" t="s">
        <v>241</v>
      </c>
      <c r="C52" s="445"/>
      <c r="D52" s="427"/>
      <c r="E52" s="430"/>
      <c r="F52" s="427"/>
      <c r="G52" s="430"/>
      <c r="H52" s="427">
        <v>1</v>
      </c>
      <c r="I52" s="430"/>
      <c r="J52" s="427"/>
      <c r="K52" s="430"/>
      <c r="L52" s="427"/>
      <c r="M52" s="430"/>
      <c r="N52" s="475"/>
      <c r="O52" s="479">
        <f t="shared" si="1"/>
        <v>1</v>
      </c>
    </row>
    <row r="53" spans="2:15" ht="20.100000000000001" customHeight="1" x14ac:dyDescent="0.2">
      <c r="B53" s="448" t="s">
        <v>242</v>
      </c>
      <c r="C53" s="445"/>
      <c r="D53" s="427"/>
      <c r="E53" s="430">
        <v>1</v>
      </c>
      <c r="F53" s="427"/>
      <c r="G53" s="430">
        <v>1</v>
      </c>
      <c r="H53" s="427">
        <v>2</v>
      </c>
      <c r="I53" s="430"/>
      <c r="J53" s="427"/>
      <c r="K53" s="430"/>
      <c r="L53" s="427"/>
      <c r="M53" s="430"/>
      <c r="N53" s="475"/>
      <c r="O53" s="479">
        <f t="shared" si="1"/>
        <v>4</v>
      </c>
    </row>
    <row r="54" spans="2:15" ht="20.100000000000001" customHeight="1" x14ac:dyDescent="0.2">
      <c r="B54" s="448" t="s">
        <v>243</v>
      </c>
      <c r="C54" s="445"/>
      <c r="D54" s="427"/>
      <c r="E54" s="430"/>
      <c r="F54" s="427"/>
      <c r="G54" s="430"/>
      <c r="H54" s="427"/>
      <c r="I54" s="430"/>
      <c r="J54" s="427"/>
      <c r="K54" s="430"/>
      <c r="L54" s="427">
        <v>1</v>
      </c>
      <c r="M54" s="430"/>
      <c r="N54" s="475"/>
      <c r="O54" s="479">
        <f t="shared" si="1"/>
        <v>1</v>
      </c>
    </row>
    <row r="55" spans="2:15" ht="20.100000000000001" customHeight="1" x14ac:dyDescent="0.2">
      <c r="B55" s="448" t="s">
        <v>244</v>
      </c>
      <c r="C55" s="444"/>
      <c r="D55" s="429"/>
      <c r="E55" s="429"/>
      <c r="F55" s="429"/>
      <c r="G55" s="430"/>
      <c r="H55" s="427"/>
      <c r="I55" s="427"/>
      <c r="J55" s="427"/>
      <c r="K55" s="427"/>
      <c r="L55" s="427">
        <v>1</v>
      </c>
      <c r="M55" s="427"/>
      <c r="N55" s="475"/>
      <c r="O55" s="479">
        <f t="shared" si="1"/>
        <v>1</v>
      </c>
    </row>
    <row r="56" spans="2:15" ht="20.100000000000001" customHeight="1" x14ac:dyDescent="0.2">
      <c r="B56" s="448" t="s">
        <v>245</v>
      </c>
      <c r="C56" s="444">
        <v>1</v>
      </c>
      <c r="D56" s="429">
        <v>1</v>
      </c>
      <c r="E56" s="429"/>
      <c r="F56" s="429"/>
      <c r="G56" s="430"/>
      <c r="H56" s="427"/>
      <c r="I56" s="427"/>
      <c r="J56" s="427">
        <v>1</v>
      </c>
      <c r="K56" s="427"/>
      <c r="L56" s="427">
        <v>1</v>
      </c>
      <c r="M56" s="427"/>
      <c r="N56" s="475"/>
      <c r="O56" s="479">
        <f t="shared" si="1"/>
        <v>4</v>
      </c>
    </row>
    <row r="57" spans="2:15" ht="20.100000000000001" customHeight="1" x14ac:dyDescent="0.2">
      <c r="B57" s="448" t="s">
        <v>246</v>
      </c>
      <c r="C57" s="446"/>
      <c r="D57" s="427">
        <v>1</v>
      </c>
      <c r="E57" s="427"/>
      <c r="F57" s="427">
        <v>1</v>
      </c>
      <c r="G57" s="427">
        <v>1</v>
      </c>
      <c r="H57" s="427"/>
      <c r="I57" s="427">
        <v>1</v>
      </c>
      <c r="J57" s="427"/>
      <c r="K57" s="427">
        <v>1</v>
      </c>
      <c r="L57" s="427"/>
      <c r="M57" s="427"/>
      <c r="N57" s="475">
        <v>1</v>
      </c>
      <c r="O57" s="479">
        <f t="shared" si="1"/>
        <v>6</v>
      </c>
    </row>
    <row r="58" spans="2:15" ht="20.100000000000001" customHeight="1" x14ac:dyDescent="0.2">
      <c r="B58" s="448" t="s">
        <v>247</v>
      </c>
      <c r="C58" s="446"/>
      <c r="D58" s="427">
        <v>1</v>
      </c>
      <c r="E58" s="427"/>
      <c r="F58" s="427"/>
      <c r="G58" s="427"/>
      <c r="H58" s="427"/>
      <c r="I58" s="427"/>
      <c r="J58" s="427"/>
      <c r="K58" s="427"/>
      <c r="L58" s="427"/>
      <c r="M58" s="427">
        <v>1</v>
      </c>
      <c r="N58" s="475"/>
      <c r="O58" s="479">
        <f t="shared" si="1"/>
        <v>2</v>
      </c>
    </row>
    <row r="59" spans="2:15" ht="20.100000000000001" customHeight="1" x14ac:dyDescent="0.2">
      <c r="B59" s="448" t="s">
        <v>248</v>
      </c>
      <c r="C59" s="444"/>
      <c r="D59" s="429"/>
      <c r="E59" s="429"/>
      <c r="F59" s="429"/>
      <c r="G59" s="430"/>
      <c r="H59" s="427"/>
      <c r="I59" s="427"/>
      <c r="J59" s="427"/>
      <c r="K59" s="427"/>
      <c r="L59" s="427">
        <v>1</v>
      </c>
      <c r="M59" s="427"/>
      <c r="N59" s="475"/>
      <c r="O59" s="479">
        <f t="shared" si="1"/>
        <v>1</v>
      </c>
    </row>
    <row r="60" spans="2:15" ht="20.100000000000001" customHeight="1" x14ac:dyDescent="0.2">
      <c r="B60" s="448" t="s">
        <v>249</v>
      </c>
      <c r="C60" s="444">
        <v>4</v>
      </c>
      <c r="D60" s="429">
        <v>3</v>
      </c>
      <c r="E60" s="429">
        <v>2</v>
      </c>
      <c r="F60" s="429">
        <v>4</v>
      </c>
      <c r="G60" s="430">
        <v>4</v>
      </c>
      <c r="H60" s="427">
        <v>5</v>
      </c>
      <c r="I60" s="427">
        <v>6</v>
      </c>
      <c r="J60" s="427">
        <v>5</v>
      </c>
      <c r="K60" s="427">
        <v>7</v>
      </c>
      <c r="L60" s="427">
        <v>4</v>
      </c>
      <c r="M60" s="427">
        <v>3</v>
      </c>
      <c r="N60" s="475">
        <v>6</v>
      </c>
      <c r="O60" s="479">
        <f t="shared" si="1"/>
        <v>53</v>
      </c>
    </row>
    <row r="61" spans="2:15" ht="20.100000000000001" customHeight="1" x14ac:dyDescent="0.2">
      <c r="B61" s="448" t="s">
        <v>250</v>
      </c>
      <c r="C61" s="444"/>
      <c r="D61" s="429"/>
      <c r="E61" s="429"/>
      <c r="F61" s="429"/>
      <c r="G61" s="430"/>
      <c r="H61" s="427"/>
      <c r="I61" s="427"/>
      <c r="J61" s="427">
        <v>2</v>
      </c>
      <c r="K61" s="427"/>
      <c r="L61" s="427">
        <v>2</v>
      </c>
      <c r="M61" s="427"/>
      <c r="N61" s="475">
        <v>1</v>
      </c>
      <c r="O61" s="479">
        <f t="shared" si="1"/>
        <v>5</v>
      </c>
    </row>
    <row r="62" spans="2:15" ht="20.100000000000001" customHeight="1" x14ac:dyDescent="0.2">
      <c r="B62" s="448" t="s">
        <v>251</v>
      </c>
      <c r="C62" s="444"/>
      <c r="D62" s="429">
        <v>1</v>
      </c>
      <c r="E62" s="429"/>
      <c r="F62" s="429"/>
      <c r="G62" s="430"/>
      <c r="H62" s="427"/>
      <c r="I62" s="427"/>
      <c r="J62" s="427"/>
      <c r="K62" s="427">
        <v>2</v>
      </c>
      <c r="L62" s="427"/>
      <c r="M62" s="427"/>
      <c r="N62" s="475"/>
      <c r="O62" s="479">
        <f t="shared" si="1"/>
        <v>3</v>
      </c>
    </row>
    <row r="63" spans="2:15" ht="20.100000000000001" customHeight="1" x14ac:dyDescent="0.2">
      <c r="B63" s="448" t="s">
        <v>252</v>
      </c>
      <c r="C63" s="444"/>
      <c r="D63" s="429">
        <v>1</v>
      </c>
      <c r="E63" s="429">
        <v>4</v>
      </c>
      <c r="F63" s="429">
        <v>2</v>
      </c>
      <c r="G63" s="430">
        <v>1</v>
      </c>
      <c r="H63" s="427">
        <v>3</v>
      </c>
      <c r="I63" s="427">
        <v>2</v>
      </c>
      <c r="J63" s="427">
        <v>1</v>
      </c>
      <c r="K63" s="427">
        <v>1</v>
      </c>
      <c r="L63" s="427">
        <v>3</v>
      </c>
      <c r="M63" s="427">
        <v>3</v>
      </c>
      <c r="N63" s="475">
        <v>1</v>
      </c>
      <c r="O63" s="479">
        <f t="shared" si="1"/>
        <v>22</v>
      </c>
    </row>
    <row r="64" spans="2:15" ht="20.100000000000001" customHeight="1" x14ac:dyDescent="0.2">
      <c r="B64" s="448" t="s">
        <v>253</v>
      </c>
      <c r="C64" s="446">
        <v>1</v>
      </c>
      <c r="D64" s="427"/>
      <c r="E64" s="427"/>
      <c r="F64" s="427"/>
      <c r="G64" s="427">
        <v>1</v>
      </c>
      <c r="H64" s="427"/>
      <c r="I64" s="427"/>
      <c r="J64" s="427">
        <v>1</v>
      </c>
      <c r="K64" s="427">
        <v>1</v>
      </c>
      <c r="L64" s="427"/>
      <c r="M64" s="427"/>
      <c r="N64" s="475"/>
      <c r="O64" s="479">
        <f t="shared" si="1"/>
        <v>4</v>
      </c>
    </row>
    <row r="65" spans="2:23" ht="20.100000000000001" customHeight="1" x14ac:dyDescent="0.2">
      <c r="B65" s="448" t="s">
        <v>254</v>
      </c>
      <c r="C65" s="446">
        <v>1</v>
      </c>
      <c r="D65" s="427">
        <v>2</v>
      </c>
      <c r="E65" s="427">
        <v>1</v>
      </c>
      <c r="F65" s="427">
        <v>2</v>
      </c>
      <c r="G65" s="427">
        <v>2</v>
      </c>
      <c r="H65" s="427">
        <v>1</v>
      </c>
      <c r="I65" s="427">
        <v>2</v>
      </c>
      <c r="J65" s="427"/>
      <c r="K65" s="427">
        <v>1</v>
      </c>
      <c r="L65" s="427">
        <v>4</v>
      </c>
      <c r="M65" s="427">
        <v>1</v>
      </c>
      <c r="N65" s="475"/>
      <c r="O65" s="479">
        <f t="shared" si="1"/>
        <v>17</v>
      </c>
    </row>
    <row r="66" spans="2:23" ht="20.100000000000001" customHeight="1" x14ac:dyDescent="0.2">
      <c r="B66" s="448" t="s">
        <v>255</v>
      </c>
      <c r="C66" s="446"/>
      <c r="D66" s="427"/>
      <c r="E66" s="427"/>
      <c r="F66" s="427">
        <v>2</v>
      </c>
      <c r="G66" s="427"/>
      <c r="H66" s="427"/>
      <c r="I66" s="427">
        <v>2</v>
      </c>
      <c r="J66" s="427"/>
      <c r="K66" s="427"/>
      <c r="L66" s="427"/>
      <c r="M66" s="427"/>
      <c r="N66" s="475">
        <v>1</v>
      </c>
      <c r="O66" s="479">
        <f t="shared" si="1"/>
        <v>5</v>
      </c>
    </row>
    <row r="67" spans="2:23" ht="20.100000000000001" customHeight="1" x14ac:dyDescent="0.2">
      <c r="B67" s="448" t="s">
        <v>256</v>
      </c>
      <c r="C67" s="446"/>
      <c r="D67" s="427">
        <v>1</v>
      </c>
      <c r="E67" s="427"/>
      <c r="F67" s="427"/>
      <c r="G67" s="427"/>
      <c r="H67" s="427"/>
      <c r="I67" s="427"/>
      <c r="J67" s="427"/>
      <c r="K67" s="427"/>
      <c r="L67" s="427"/>
      <c r="M67" s="427"/>
      <c r="N67" s="475"/>
      <c r="O67" s="479">
        <f t="shared" si="1"/>
        <v>1</v>
      </c>
    </row>
    <row r="68" spans="2:23" ht="20.100000000000001" customHeight="1" x14ac:dyDescent="0.2">
      <c r="B68" s="448" t="s">
        <v>257</v>
      </c>
      <c r="C68" s="446"/>
      <c r="D68" s="427"/>
      <c r="E68" s="427"/>
      <c r="F68" s="427"/>
      <c r="G68" s="427"/>
      <c r="H68" s="427"/>
      <c r="I68" s="427">
        <v>1</v>
      </c>
      <c r="J68" s="427">
        <v>1</v>
      </c>
      <c r="K68" s="427"/>
      <c r="L68" s="427"/>
      <c r="M68" s="427">
        <v>2</v>
      </c>
      <c r="N68" s="475"/>
      <c r="O68" s="479">
        <f t="shared" si="1"/>
        <v>4</v>
      </c>
    </row>
    <row r="69" spans="2:23" ht="20.100000000000001" customHeight="1" x14ac:dyDescent="0.2">
      <c r="B69" s="448" t="s">
        <v>258</v>
      </c>
      <c r="C69" s="446"/>
      <c r="D69" s="427"/>
      <c r="E69" s="427"/>
      <c r="F69" s="427"/>
      <c r="G69" s="427"/>
      <c r="H69" s="427"/>
      <c r="I69" s="427"/>
      <c r="J69" s="427"/>
      <c r="K69" s="427"/>
      <c r="L69" s="427"/>
      <c r="M69" s="427"/>
      <c r="N69" s="475">
        <v>1</v>
      </c>
      <c r="O69" s="479">
        <f t="shared" si="1"/>
        <v>1</v>
      </c>
    </row>
    <row r="70" spans="2:23" ht="20.100000000000001" customHeight="1" x14ac:dyDescent="0.2">
      <c r="B70" s="448" t="s">
        <v>259</v>
      </c>
      <c r="C70" s="446"/>
      <c r="D70" s="427"/>
      <c r="E70" s="427"/>
      <c r="F70" s="427"/>
      <c r="G70" s="427"/>
      <c r="H70" s="427"/>
      <c r="I70" s="427"/>
      <c r="J70" s="427"/>
      <c r="K70" s="427">
        <v>1</v>
      </c>
      <c r="L70" s="427"/>
      <c r="M70" s="427"/>
      <c r="N70" s="475"/>
      <c r="O70" s="479">
        <f t="shared" si="1"/>
        <v>1</v>
      </c>
    </row>
    <row r="71" spans="2:23" ht="20.100000000000001" customHeight="1" x14ac:dyDescent="0.2">
      <c r="B71" s="448" t="s">
        <v>260</v>
      </c>
      <c r="C71" s="446"/>
      <c r="D71" s="427"/>
      <c r="E71" s="427"/>
      <c r="F71" s="427"/>
      <c r="G71" s="427"/>
      <c r="H71" s="427"/>
      <c r="I71" s="427"/>
      <c r="J71" s="427"/>
      <c r="K71" s="427"/>
      <c r="L71" s="427"/>
      <c r="M71" s="427">
        <v>1</v>
      </c>
      <c r="N71" s="475"/>
      <c r="O71" s="479">
        <f t="shared" si="1"/>
        <v>1</v>
      </c>
    </row>
    <row r="72" spans="2:23" ht="20.100000000000001" customHeight="1" x14ac:dyDescent="0.2">
      <c r="B72" s="448" t="s">
        <v>261</v>
      </c>
      <c r="C72" s="444">
        <v>2</v>
      </c>
      <c r="D72" s="429">
        <v>1</v>
      </c>
      <c r="E72" s="429"/>
      <c r="F72" s="429"/>
      <c r="G72" s="430"/>
      <c r="H72" s="427">
        <v>3</v>
      </c>
      <c r="I72" s="427"/>
      <c r="J72" s="427"/>
      <c r="K72" s="427"/>
      <c r="L72" s="427">
        <v>1</v>
      </c>
      <c r="M72" s="427">
        <v>1</v>
      </c>
      <c r="N72" s="475"/>
      <c r="O72" s="479">
        <f t="shared" si="1"/>
        <v>8</v>
      </c>
    </row>
    <row r="73" spans="2:23" ht="20.100000000000001" customHeight="1" x14ac:dyDescent="0.2">
      <c r="B73" s="448" t="s">
        <v>262</v>
      </c>
      <c r="C73" s="444"/>
      <c r="D73" s="429"/>
      <c r="E73" s="429"/>
      <c r="F73" s="429"/>
      <c r="G73" s="430"/>
      <c r="H73" s="427"/>
      <c r="I73" s="427">
        <v>2</v>
      </c>
      <c r="J73" s="427">
        <v>1</v>
      </c>
      <c r="K73" s="427"/>
      <c r="L73" s="427"/>
      <c r="M73" s="427">
        <v>1</v>
      </c>
      <c r="N73" s="475"/>
      <c r="O73" s="479">
        <f t="shared" si="1"/>
        <v>4</v>
      </c>
    </row>
    <row r="74" spans="2:23" ht="20.100000000000001" customHeight="1" x14ac:dyDescent="0.2">
      <c r="B74" s="448" t="s">
        <v>263</v>
      </c>
      <c r="C74" s="444"/>
      <c r="D74" s="429"/>
      <c r="E74" s="429"/>
      <c r="F74" s="429"/>
      <c r="G74" s="430"/>
      <c r="H74" s="427">
        <v>1</v>
      </c>
      <c r="I74" s="427"/>
      <c r="J74" s="427"/>
      <c r="K74" s="427"/>
      <c r="L74" s="427"/>
      <c r="M74" s="427"/>
      <c r="N74" s="475"/>
      <c r="O74" s="479">
        <f t="shared" si="1"/>
        <v>1</v>
      </c>
    </row>
    <row r="75" spans="2:23" ht="20.100000000000001" customHeight="1" x14ac:dyDescent="0.2">
      <c r="B75" s="448" t="s">
        <v>264</v>
      </c>
      <c r="C75" s="444"/>
      <c r="D75" s="429"/>
      <c r="E75" s="429"/>
      <c r="F75" s="429"/>
      <c r="G75" s="430"/>
      <c r="H75" s="427"/>
      <c r="I75" s="427"/>
      <c r="J75" s="427"/>
      <c r="K75" s="427"/>
      <c r="L75" s="427"/>
      <c r="M75" s="427"/>
      <c r="N75" s="475">
        <v>1</v>
      </c>
      <c r="O75" s="479">
        <f t="shared" si="1"/>
        <v>1</v>
      </c>
    </row>
    <row r="76" spans="2:23" ht="20.100000000000001" customHeight="1" thickBot="1" x14ac:dyDescent="0.25">
      <c r="B76" s="458" t="s">
        <v>265</v>
      </c>
      <c r="C76" s="459"/>
      <c r="D76" s="432"/>
      <c r="E76" s="432"/>
      <c r="F76" s="432">
        <v>1</v>
      </c>
      <c r="G76" s="433"/>
      <c r="H76" s="434"/>
      <c r="I76" s="434"/>
      <c r="J76" s="434">
        <v>1</v>
      </c>
      <c r="K76" s="434"/>
      <c r="L76" s="434"/>
      <c r="M76" s="434"/>
      <c r="N76" s="477">
        <v>1</v>
      </c>
      <c r="O76" s="480">
        <f t="shared" si="1"/>
        <v>3</v>
      </c>
    </row>
    <row r="77" spans="2:23" ht="20.100000000000001" customHeight="1" x14ac:dyDescent="0.2">
      <c r="B77" s="462"/>
      <c r="C77" s="463"/>
      <c r="D77" s="463"/>
      <c r="E77" s="463"/>
      <c r="F77" s="463"/>
      <c r="G77" s="464"/>
      <c r="H77" s="465"/>
      <c r="I77" s="465"/>
      <c r="J77" s="465"/>
      <c r="K77" s="465"/>
      <c r="L77" s="465"/>
      <c r="M77" s="465"/>
      <c r="N77" s="465"/>
      <c r="O77" s="466"/>
    </row>
    <row r="78" spans="2:23" ht="20.100000000000001" customHeight="1" thickBot="1" x14ac:dyDescent="0.25">
      <c r="B78" s="467"/>
      <c r="C78" s="468"/>
      <c r="D78" s="468"/>
      <c r="E78" s="468"/>
      <c r="F78" s="468"/>
      <c r="G78" s="469"/>
      <c r="H78" s="470"/>
      <c r="I78" s="470"/>
      <c r="J78" s="470"/>
      <c r="K78" s="470"/>
      <c r="L78" s="470"/>
      <c r="M78" s="470"/>
      <c r="N78" s="470"/>
      <c r="O78" s="471"/>
    </row>
    <row r="79" spans="2:23" ht="20.100000000000001" customHeight="1" x14ac:dyDescent="0.2">
      <c r="B79" s="460" t="s">
        <v>266</v>
      </c>
      <c r="C79" s="461"/>
      <c r="D79" s="436"/>
      <c r="E79" s="436"/>
      <c r="F79" s="436"/>
      <c r="G79" s="437"/>
      <c r="H79" s="438"/>
      <c r="I79" s="438">
        <v>1</v>
      </c>
      <c r="J79" s="438"/>
      <c r="K79" s="438"/>
      <c r="L79" s="438"/>
      <c r="M79" s="438"/>
      <c r="N79" s="481"/>
      <c r="O79" s="478">
        <f t="shared" ref="O79:O97" si="2">SUM(C79:N79)</f>
        <v>1</v>
      </c>
    </row>
    <row r="80" spans="2:23" ht="20.100000000000001" customHeight="1" x14ac:dyDescent="0.2">
      <c r="B80" s="448" t="s">
        <v>267</v>
      </c>
      <c r="C80" s="446"/>
      <c r="D80" s="427"/>
      <c r="E80" s="427"/>
      <c r="F80" s="427"/>
      <c r="G80" s="427"/>
      <c r="H80" s="427"/>
      <c r="I80" s="427"/>
      <c r="J80" s="427"/>
      <c r="K80" s="427"/>
      <c r="L80" s="427">
        <v>1</v>
      </c>
      <c r="M80" s="427"/>
      <c r="N80" s="475"/>
      <c r="O80" s="479">
        <f t="shared" si="2"/>
        <v>1</v>
      </c>
      <c r="V80" s="167"/>
      <c r="W80" s="167"/>
    </row>
    <row r="81" spans="2:23" ht="20.100000000000001" customHeight="1" x14ac:dyDescent="0.2">
      <c r="B81" s="448" t="s">
        <v>268</v>
      </c>
      <c r="C81" s="446"/>
      <c r="D81" s="427">
        <v>1</v>
      </c>
      <c r="E81" s="427"/>
      <c r="F81" s="427"/>
      <c r="G81" s="427"/>
      <c r="H81" s="427"/>
      <c r="I81" s="427"/>
      <c r="J81" s="427"/>
      <c r="K81" s="427"/>
      <c r="L81" s="427"/>
      <c r="M81" s="427"/>
      <c r="N81" s="475"/>
      <c r="O81" s="479">
        <f t="shared" si="2"/>
        <v>1</v>
      </c>
      <c r="V81" s="167"/>
      <c r="W81" s="167"/>
    </row>
    <row r="82" spans="2:23" ht="20.100000000000001" customHeight="1" x14ac:dyDescent="0.2">
      <c r="B82" s="448" t="s">
        <v>269</v>
      </c>
      <c r="C82" s="444"/>
      <c r="D82" s="429"/>
      <c r="E82" s="429"/>
      <c r="F82" s="429"/>
      <c r="G82" s="430"/>
      <c r="H82" s="427">
        <v>1</v>
      </c>
      <c r="I82" s="427"/>
      <c r="J82" s="427"/>
      <c r="K82" s="427"/>
      <c r="L82" s="427"/>
      <c r="M82" s="427"/>
      <c r="N82" s="475"/>
      <c r="O82" s="479">
        <f t="shared" si="2"/>
        <v>1</v>
      </c>
      <c r="V82" s="167"/>
      <c r="W82" s="167"/>
    </row>
    <row r="83" spans="2:23" ht="20.100000000000001" customHeight="1" x14ac:dyDescent="0.2">
      <c r="B83" s="448" t="s">
        <v>270</v>
      </c>
      <c r="C83" s="444">
        <v>1</v>
      </c>
      <c r="D83" s="429"/>
      <c r="E83" s="429">
        <v>3</v>
      </c>
      <c r="F83" s="429">
        <v>1</v>
      </c>
      <c r="G83" s="430">
        <v>2</v>
      </c>
      <c r="H83" s="427">
        <v>1</v>
      </c>
      <c r="I83" s="427">
        <v>1</v>
      </c>
      <c r="J83" s="427">
        <v>1</v>
      </c>
      <c r="K83" s="427"/>
      <c r="L83" s="427">
        <v>2</v>
      </c>
      <c r="M83" s="427">
        <v>1</v>
      </c>
      <c r="N83" s="475">
        <v>1</v>
      </c>
      <c r="O83" s="479">
        <f t="shared" si="2"/>
        <v>14</v>
      </c>
      <c r="V83" s="167"/>
      <c r="W83" s="167"/>
    </row>
    <row r="84" spans="2:23" ht="20.100000000000001" customHeight="1" x14ac:dyDescent="0.2">
      <c r="B84" s="448" t="s">
        <v>271</v>
      </c>
      <c r="C84" s="444"/>
      <c r="D84" s="429"/>
      <c r="E84" s="429"/>
      <c r="F84" s="429"/>
      <c r="G84" s="430"/>
      <c r="H84" s="427"/>
      <c r="I84" s="427"/>
      <c r="J84" s="427"/>
      <c r="K84" s="427"/>
      <c r="L84" s="427">
        <v>1</v>
      </c>
      <c r="M84" s="427">
        <v>1</v>
      </c>
      <c r="N84" s="475">
        <v>1</v>
      </c>
      <c r="O84" s="479">
        <f t="shared" si="2"/>
        <v>3</v>
      </c>
      <c r="V84" s="167"/>
      <c r="W84" s="167"/>
    </row>
    <row r="85" spans="2:23" ht="20.100000000000001" customHeight="1" x14ac:dyDescent="0.2">
      <c r="B85" s="448" t="s">
        <v>272</v>
      </c>
      <c r="C85" s="445">
        <v>1</v>
      </c>
      <c r="D85" s="427">
        <v>1</v>
      </c>
      <c r="E85" s="430"/>
      <c r="F85" s="427">
        <v>1</v>
      </c>
      <c r="G85" s="430">
        <v>1</v>
      </c>
      <c r="H85" s="427"/>
      <c r="I85" s="430"/>
      <c r="J85" s="427"/>
      <c r="K85" s="427">
        <v>1</v>
      </c>
      <c r="L85" s="427"/>
      <c r="M85" s="430"/>
      <c r="N85" s="475">
        <v>2</v>
      </c>
      <c r="O85" s="479">
        <f t="shared" si="2"/>
        <v>7</v>
      </c>
    </row>
    <row r="86" spans="2:23" ht="20.100000000000001" customHeight="1" x14ac:dyDescent="0.2">
      <c r="B86" s="448" t="s">
        <v>273</v>
      </c>
      <c r="C86" s="445"/>
      <c r="D86" s="427"/>
      <c r="E86" s="430"/>
      <c r="F86" s="427"/>
      <c r="G86" s="430">
        <v>1</v>
      </c>
      <c r="H86" s="427"/>
      <c r="I86" s="430"/>
      <c r="J86" s="427"/>
      <c r="K86" s="427"/>
      <c r="L86" s="427"/>
      <c r="M86" s="430"/>
      <c r="N86" s="475"/>
      <c r="O86" s="479">
        <f t="shared" si="2"/>
        <v>1</v>
      </c>
    </row>
    <row r="87" spans="2:23" ht="20.100000000000001" customHeight="1" x14ac:dyDescent="0.2">
      <c r="B87" s="448" t="s">
        <v>274</v>
      </c>
      <c r="C87" s="445"/>
      <c r="D87" s="427"/>
      <c r="E87" s="430"/>
      <c r="F87" s="427"/>
      <c r="G87" s="430"/>
      <c r="H87" s="427"/>
      <c r="I87" s="430"/>
      <c r="J87" s="427"/>
      <c r="K87" s="427"/>
      <c r="L87" s="427"/>
      <c r="M87" s="430">
        <v>1</v>
      </c>
      <c r="N87" s="475"/>
      <c r="O87" s="479">
        <f t="shared" si="2"/>
        <v>1</v>
      </c>
    </row>
    <row r="88" spans="2:23" ht="20.100000000000001" customHeight="1" x14ac:dyDescent="0.2">
      <c r="B88" s="448" t="s">
        <v>275</v>
      </c>
      <c r="C88" s="445"/>
      <c r="D88" s="427"/>
      <c r="E88" s="430"/>
      <c r="F88" s="427"/>
      <c r="G88" s="430"/>
      <c r="H88" s="427"/>
      <c r="I88" s="430"/>
      <c r="J88" s="427"/>
      <c r="K88" s="427"/>
      <c r="L88" s="427"/>
      <c r="M88" s="430"/>
      <c r="N88" s="475">
        <v>1</v>
      </c>
      <c r="O88" s="479">
        <f t="shared" si="2"/>
        <v>1</v>
      </c>
    </row>
    <row r="89" spans="2:23" ht="20.100000000000001" customHeight="1" x14ac:dyDescent="0.2">
      <c r="B89" s="448" t="s">
        <v>276</v>
      </c>
      <c r="C89" s="445"/>
      <c r="D89" s="427">
        <v>1</v>
      </c>
      <c r="E89" s="430"/>
      <c r="F89" s="427"/>
      <c r="G89" s="430"/>
      <c r="H89" s="427"/>
      <c r="I89" s="430"/>
      <c r="J89" s="427"/>
      <c r="K89" s="427"/>
      <c r="L89" s="427"/>
      <c r="M89" s="430"/>
      <c r="N89" s="475"/>
      <c r="O89" s="479">
        <f t="shared" si="2"/>
        <v>1</v>
      </c>
    </row>
    <row r="90" spans="2:23" ht="20.100000000000001" customHeight="1" x14ac:dyDescent="0.2">
      <c r="B90" s="448" t="s">
        <v>277</v>
      </c>
      <c r="C90" s="445"/>
      <c r="D90" s="427"/>
      <c r="E90" s="430">
        <v>1</v>
      </c>
      <c r="F90" s="427"/>
      <c r="G90" s="430"/>
      <c r="H90" s="427"/>
      <c r="I90" s="430"/>
      <c r="J90" s="427"/>
      <c r="K90" s="430"/>
      <c r="L90" s="427"/>
      <c r="M90" s="430"/>
      <c r="N90" s="475"/>
      <c r="O90" s="479">
        <f t="shared" si="2"/>
        <v>1</v>
      </c>
    </row>
    <row r="91" spans="2:23" ht="20.100000000000001" customHeight="1" x14ac:dyDescent="0.2">
      <c r="B91" s="448" t="s">
        <v>278</v>
      </c>
      <c r="C91" s="445"/>
      <c r="D91" s="427"/>
      <c r="E91" s="430"/>
      <c r="F91" s="427"/>
      <c r="G91" s="430"/>
      <c r="H91" s="427"/>
      <c r="I91" s="430"/>
      <c r="J91" s="427"/>
      <c r="K91" s="430"/>
      <c r="L91" s="427">
        <v>1</v>
      </c>
      <c r="M91" s="430"/>
      <c r="N91" s="475"/>
      <c r="O91" s="479">
        <f t="shared" si="2"/>
        <v>1</v>
      </c>
    </row>
    <row r="92" spans="2:23" ht="20.100000000000001" customHeight="1" x14ac:dyDescent="0.2">
      <c r="B92" s="448" t="s">
        <v>279</v>
      </c>
      <c r="C92" s="444">
        <v>1</v>
      </c>
      <c r="D92" s="429"/>
      <c r="E92" s="429">
        <v>1</v>
      </c>
      <c r="F92" s="429">
        <v>1</v>
      </c>
      <c r="G92" s="430"/>
      <c r="H92" s="427">
        <v>2</v>
      </c>
      <c r="I92" s="427">
        <v>1</v>
      </c>
      <c r="J92" s="427"/>
      <c r="K92" s="427">
        <v>2</v>
      </c>
      <c r="L92" s="427">
        <v>1</v>
      </c>
      <c r="M92" s="427">
        <v>1</v>
      </c>
      <c r="N92" s="475">
        <v>1</v>
      </c>
      <c r="O92" s="479">
        <f t="shared" si="2"/>
        <v>11</v>
      </c>
    </row>
    <row r="93" spans="2:23" ht="20.100000000000001" customHeight="1" x14ac:dyDescent="0.2">
      <c r="B93" s="448" t="s">
        <v>280</v>
      </c>
      <c r="C93" s="444"/>
      <c r="D93" s="429"/>
      <c r="E93" s="429"/>
      <c r="F93" s="429"/>
      <c r="G93" s="430"/>
      <c r="H93" s="427"/>
      <c r="I93" s="427"/>
      <c r="J93" s="427"/>
      <c r="K93" s="427"/>
      <c r="L93" s="427"/>
      <c r="M93" s="427"/>
      <c r="N93" s="475">
        <v>1</v>
      </c>
      <c r="O93" s="479">
        <f t="shared" si="2"/>
        <v>1</v>
      </c>
    </row>
    <row r="94" spans="2:23" ht="20.100000000000001" customHeight="1" x14ac:dyDescent="0.2">
      <c r="B94" s="448" t="s">
        <v>281</v>
      </c>
      <c r="C94" s="445">
        <v>1</v>
      </c>
      <c r="D94" s="427"/>
      <c r="E94" s="430">
        <v>1</v>
      </c>
      <c r="F94" s="427"/>
      <c r="G94" s="430">
        <v>1</v>
      </c>
      <c r="H94" s="427">
        <v>1</v>
      </c>
      <c r="I94" s="430">
        <v>1</v>
      </c>
      <c r="J94" s="427"/>
      <c r="K94" s="430"/>
      <c r="L94" s="427"/>
      <c r="M94" s="430"/>
      <c r="N94" s="475"/>
      <c r="O94" s="479">
        <f t="shared" si="2"/>
        <v>5</v>
      </c>
    </row>
    <row r="95" spans="2:23" ht="20.100000000000001" customHeight="1" x14ac:dyDescent="0.2">
      <c r="B95" s="449" t="s">
        <v>282</v>
      </c>
      <c r="C95" s="472">
        <v>1</v>
      </c>
      <c r="D95" s="450">
        <v>1</v>
      </c>
      <c r="E95" s="450">
        <v>1</v>
      </c>
      <c r="F95" s="450"/>
      <c r="G95" s="451">
        <v>1</v>
      </c>
      <c r="H95" s="450"/>
      <c r="I95" s="450"/>
      <c r="J95" s="450"/>
      <c r="K95" s="450">
        <v>1</v>
      </c>
      <c r="L95" s="450">
        <v>1</v>
      </c>
      <c r="M95" s="450">
        <v>1</v>
      </c>
      <c r="N95" s="476">
        <v>1</v>
      </c>
      <c r="O95" s="479">
        <f t="shared" si="2"/>
        <v>8</v>
      </c>
    </row>
    <row r="96" spans="2:23" ht="20.100000000000001" customHeight="1" x14ac:dyDescent="0.2">
      <c r="B96" s="449" t="s">
        <v>283</v>
      </c>
      <c r="C96" s="472">
        <v>6</v>
      </c>
      <c r="D96" s="450">
        <v>2</v>
      </c>
      <c r="E96" s="450">
        <v>3</v>
      </c>
      <c r="F96" s="450">
        <v>4</v>
      </c>
      <c r="G96" s="451">
        <v>3</v>
      </c>
      <c r="H96" s="450">
        <v>2</v>
      </c>
      <c r="I96" s="450">
        <v>3</v>
      </c>
      <c r="J96" s="450">
        <v>1</v>
      </c>
      <c r="K96" s="450">
        <v>8</v>
      </c>
      <c r="L96" s="450">
        <v>2</v>
      </c>
      <c r="M96" s="450">
        <v>1</v>
      </c>
      <c r="N96" s="476">
        <v>5</v>
      </c>
      <c r="O96" s="479">
        <f t="shared" si="2"/>
        <v>40</v>
      </c>
    </row>
    <row r="97" spans="2:15" ht="20.100000000000001" customHeight="1" thickBot="1" x14ac:dyDescent="0.25">
      <c r="B97" s="452" t="s">
        <v>284</v>
      </c>
      <c r="C97" s="473"/>
      <c r="D97" s="453"/>
      <c r="E97" s="453"/>
      <c r="F97" s="453"/>
      <c r="G97" s="454"/>
      <c r="H97" s="453"/>
      <c r="I97" s="453">
        <v>1</v>
      </c>
      <c r="J97" s="453"/>
      <c r="K97" s="453"/>
      <c r="L97" s="453">
        <v>1</v>
      </c>
      <c r="M97" s="453"/>
      <c r="N97" s="482"/>
      <c r="O97" s="480">
        <f t="shared" si="2"/>
        <v>2</v>
      </c>
    </row>
    <row r="98" spans="2:15" ht="20.25" customHeight="1" thickBot="1" x14ac:dyDescent="0.25">
      <c r="B98" s="456" t="s">
        <v>0</v>
      </c>
      <c r="C98" s="457">
        <f>SUM(C15:C97)</f>
        <v>29</v>
      </c>
      <c r="D98" s="457">
        <f t="shared" ref="D98:O98" si="3">SUM(D15:D97)</f>
        <v>25</v>
      </c>
      <c r="E98" s="457">
        <f t="shared" si="3"/>
        <v>23</v>
      </c>
      <c r="F98" s="457">
        <f t="shared" si="3"/>
        <v>27</v>
      </c>
      <c r="G98" s="457">
        <f t="shared" si="3"/>
        <v>29</v>
      </c>
      <c r="H98" s="457">
        <f t="shared" si="3"/>
        <v>32</v>
      </c>
      <c r="I98" s="457">
        <f t="shared" si="3"/>
        <v>30</v>
      </c>
      <c r="J98" s="457">
        <f t="shared" si="3"/>
        <v>32</v>
      </c>
      <c r="K98" s="457">
        <f t="shared" si="3"/>
        <v>39</v>
      </c>
      <c r="L98" s="457">
        <f t="shared" si="3"/>
        <v>36</v>
      </c>
      <c r="M98" s="457">
        <f t="shared" si="3"/>
        <v>29</v>
      </c>
      <c r="N98" s="457">
        <f t="shared" si="3"/>
        <v>35</v>
      </c>
      <c r="O98" s="457">
        <f t="shared" si="3"/>
        <v>366</v>
      </c>
    </row>
  </sheetData>
  <autoFilter ref="B14:O91">
    <sortState ref="B15:O94">
      <sortCondition ref="B14:B88"/>
    </sortState>
  </autoFilter>
  <sortState ref="B14:O58">
    <sortCondition ref="B14"/>
  </sortState>
  <mergeCells count="7">
    <mergeCell ref="A11:T11"/>
    <mergeCell ref="A12:T12"/>
    <mergeCell ref="A5:T5"/>
    <mergeCell ref="A6:T6"/>
    <mergeCell ref="A7:T7"/>
    <mergeCell ref="A9:T9"/>
    <mergeCell ref="A10:T10"/>
  </mergeCells>
  <pageMargins left="0.39370078740157483" right="0.39370078740157483" top="0.23622047244094491" bottom="0.31496062992125984" header="0.27559055118110237" footer="0.31496062992125984"/>
  <pageSetup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83"/>
  <sheetViews>
    <sheetView topLeftCell="A31" zoomScaleNormal="100" workbookViewId="0">
      <selection activeCell="W38" sqref="W38"/>
    </sheetView>
  </sheetViews>
  <sheetFormatPr baseColWidth="10" defaultRowHeight="12.75" x14ac:dyDescent="0.2"/>
  <cols>
    <col min="1" max="1" width="5.28515625" style="166" customWidth="1"/>
    <col min="2" max="2" width="28.42578125" style="166" customWidth="1"/>
    <col min="3" max="3" width="3.7109375" style="166" customWidth="1"/>
    <col min="4" max="6" width="3.7109375" style="167" customWidth="1"/>
    <col min="7" max="7" width="3.7109375" style="168" customWidth="1"/>
    <col min="8" max="12" width="3.7109375" style="167" customWidth="1"/>
    <col min="13" max="13" width="4.140625" style="167" customWidth="1"/>
    <col min="14" max="14" width="3.7109375" style="167" customWidth="1"/>
    <col min="15" max="15" width="9" style="166" customWidth="1"/>
    <col min="16" max="16" width="0.85546875" style="166" customWidth="1"/>
    <col min="17" max="17" width="4.140625" style="166" customWidth="1"/>
    <col min="18" max="18" width="0.7109375" style="166" customWidth="1"/>
    <col min="19" max="19" width="1.42578125" style="166" customWidth="1"/>
    <col min="20" max="20" width="1.7109375" style="166" hidden="1" customWidth="1"/>
    <col min="21" max="16384" width="11.42578125" style="166"/>
  </cols>
  <sheetData>
    <row r="4" spans="1:20" ht="21" customHeight="1" x14ac:dyDescent="0.2">
      <c r="I4" s="169"/>
    </row>
    <row r="5" spans="1:20" ht="12.75" customHeight="1" x14ac:dyDescent="0.25">
      <c r="A5" s="585" t="s">
        <v>113</v>
      </c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</row>
    <row r="6" spans="1:20" ht="18.75" customHeight="1" x14ac:dyDescent="0.3">
      <c r="A6" s="586" t="s">
        <v>16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</row>
    <row r="7" spans="1:20" ht="12.75" customHeight="1" x14ac:dyDescent="0.25">
      <c r="A7" s="587" t="s">
        <v>187</v>
      </c>
      <c r="B7" s="587"/>
      <c r="C7" s="587"/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587"/>
      <c r="O7" s="587"/>
      <c r="P7" s="587"/>
      <c r="Q7" s="587"/>
      <c r="R7" s="587"/>
      <c r="S7" s="587"/>
      <c r="T7" s="587"/>
    </row>
    <row r="8" spans="1:20" ht="8.25" customHeight="1" x14ac:dyDescent="0.2"/>
    <row r="9" spans="1:20" ht="15" x14ac:dyDescent="0.2">
      <c r="A9" s="589" t="s">
        <v>55</v>
      </c>
      <c r="B9" s="589"/>
      <c r="C9" s="589"/>
      <c r="D9" s="589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</row>
    <row r="10" spans="1:20" ht="15" x14ac:dyDescent="0.2">
      <c r="A10" s="589" t="s">
        <v>178</v>
      </c>
      <c r="B10" s="589"/>
      <c r="C10" s="589"/>
      <c r="D10" s="589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</row>
    <row r="11" spans="1:20" ht="15" x14ac:dyDescent="0.2">
      <c r="A11" s="661" t="s">
        <v>189</v>
      </c>
      <c r="B11" s="661"/>
      <c r="C11" s="661"/>
      <c r="D11" s="661"/>
      <c r="E11" s="661"/>
      <c r="F11" s="661"/>
      <c r="G11" s="661"/>
      <c r="H11" s="661"/>
      <c r="I11" s="661"/>
      <c r="J11" s="661"/>
      <c r="K11" s="661"/>
      <c r="L11" s="661"/>
      <c r="M11" s="661"/>
      <c r="N11" s="661"/>
      <c r="O11" s="661"/>
      <c r="P11" s="661"/>
      <c r="Q11" s="661"/>
      <c r="R11" s="661"/>
      <c r="S11" s="661"/>
      <c r="T11" s="661"/>
    </row>
    <row r="12" spans="1:20" ht="15" x14ac:dyDescent="0.3">
      <c r="A12" s="584" t="s">
        <v>287</v>
      </c>
      <c r="B12" s="584"/>
      <c r="C12" s="584"/>
      <c r="D12" s="584"/>
      <c r="E12" s="584"/>
      <c r="F12" s="584"/>
      <c r="G12" s="584"/>
      <c r="H12" s="584"/>
      <c r="I12" s="584"/>
      <c r="J12" s="584"/>
      <c r="K12" s="584"/>
      <c r="L12" s="584"/>
      <c r="M12" s="584"/>
      <c r="N12" s="584"/>
      <c r="O12" s="584"/>
      <c r="P12" s="584"/>
      <c r="Q12" s="584"/>
      <c r="R12" s="584"/>
      <c r="S12" s="584"/>
      <c r="T12" s="584"/>
    </row>
    <row r="13" spans="1:20" ht="13.5" customHeight="1" thickBot="1" x14ac:dyDescent="0.35">
      <c r="B13" s="405"/>
      <c r="C13" s="405"/>
      <c r="D13" s="405"/>
      <c r="E13" s="405"/>
      <c r="F13" s="405"/>
      <c r="G13" s="170"/>
      <c r="H13" s="405"/>
      <c r="I13" s="405"/>
      <c r="J13" s="405"/>
      <c r="K13" s="405"/>
      <c r="L13" s="405"/>
      <c r="M13" s="405"/>
      <c r="N13" s="405"/>
    </row>
    <row r="14" spans="1:20" ht="71.25" thickBot="1" x14ac:dyDescent="0.25">
      <c r="B14" s="455" t="s">
        <v>179</v>
      </c>
      <c r="C14" s="442" t="s">
        <v>131</v>
      </c>
      <c r="D14" s="421" t="s">
        <v>132</v>
      </c>
      <c r="E14" s="421" t="s">
        <v>133</v>
      </c>
      <c r="F14" s="421" t="s">
        <v>134</v>
      </c>
      <c r="G14" s="421" t="s">
        <v>135</v>
      </c>
      <c r="H14" s="421" t="s">
        <v>118</v>
      </c>
      <c r="I14" s="421" t="s">
        <v>136</v>
      </c>
      <c r="J14" s="421" t="s">
        <v>137</v>
      </c>
      <c r="K14" s="421" t="s">
        <v>138</v>
      </c>
      <c r="L14" s="421" t="s">
        <v>139</v>
      </c>
      <c r="M14" s="421" t="s">
        <v>140</v>
      </c>
      <c r="N14" s="422" t="s">
        <v>141</v>
      </c>
      <c r="O14" s="423" t="s">
        <v>0</v>
      </c>
    </row>
    <row r="15" spans="1:20" ht="20.100000000000001" customHeight="1" x14ac:dyDescent="0.2">
      <c r="B15" s="447" t="s">
        <v>288</v>
      </c>
      <c r="C15" s="486"/>
      <c r="D15" s="424"/>
      <c r="E15" s="424">
        <v>1</v>
      </c>
      <c r="F15" s="424"/>
      <c r="G15" s="425">
        <v>1</v>
      </c>
      <c r="H15" s="426"/>
      <c r="I15" s="426"/>
      <c r="J15" s="426"/>
      <c r="K15" s="426"/>
      <c r="L15" s="426"/>
      <c r="M15" s="426">
        <v>1</v>
      </c>
      <c r="N15" s="428"/>
      <c r="O15" s="478">
        <f>SUM(C15:N15)</f>
        <v>3</v>
      </c>
    </row>
    <row r="16" spans="1:20" ht="20.100000000000001" customHeight="1" x14ac:dyDescent="0.2">
      <c r="B16" s="448" t="s">
        <v>289</v>
      </c>
      <c r="C16" s="487"/>
      <c r="D16" s="429">
        <v>1</v>
      </c>
      <c r="E16" s="429">
        <v>1</v>
      </c>
      <c r="F16" s="429">
        <v>1</v>
      </c>
      <c r="G16" s="430"/>
      <c r="H16" s="427"/>
      <c r="I16" s="427">
        <v>2</v>
      </c>
      <c r="J16" s="427"/>
      <c r="K16" s="427"/>
      <c r="L16" s="427"/>
      <c r="M16" s="427"/>
      <c r="N16" s="431"/>
      <c r="O16" s="479">
        <f t="shared" ref="O16:O81" si="0">SUM(C16:N16)</f>
        <v>5</v>
      </c>
    </row>
    <row r="17" spans="2:15" ht="20.100000000000001" customHeight="1" x14ac:dyDescent="0.2">
      <c r="B17" s="449" t="s">
        <v>290</v>
      </c>
      <c r="C17" s="488"/>
      <c r="D17" s="450"/>
      <c r="E17" s="450"/>
      <c r="F17" s="450"/>
      <c r="G17" s="451"/>
      <c r="H17" s="450">
        <v>1</v>
      </c>
      <c r="I17" s="450"/>
      <c r="J17" s="450"/>
      <c r="K17" s="450">
        <v>1</v>
      </c>
      <c r="L17" s="450"/>
      <c r="M17" s="450"/>
      <c r="N17" s="489"/>
      <c r="O17" s="479">
        <f t="shared" si="0"/>
        <v>2</v>
      </c>
    </row>
    <row r="18" spans="2:15" ht="20.100000000000001" customHeight="1" x14ac:dyDescent="0.2">
      <c r="B18" s="449" t="s">
        <v>291</v>
      </c>
      <c r="C18" s="488"/>
      <c r="D18" s="450"/>
      <c r="E18" s="450">
        <v>1</v>
      </c>
      <c r="F18" s="450">
        <v>1</v>
      </c>
      <c r="G18" s="451">
        <v>1</v>
      </c>
      <c r="H18" s="450"/>
      <c r="I18" s="450"/>
      <c r="J18" s="450"/>
      <c r="K18" s="450"/>
      <c r="L18" s="450"/>
      <c r="M18" s="450"/>
      <c r="N18" s="489"/>
      <c r="O18" s="479">
        <f t="shared" si="0"/>
        <v>3</v>
      </c>
    </row>
    <row r="19" spans="2:15" ht="20.100000000000001" customHeight="1" x14ac:dyDescent="0.2">
      <c r="B19" s="448" t="s">
        <v>292</v>
      </c>
      <c r="C19" s="487"/>
      <c r="D19" s="429"/>
      <c r="E19" s="429">
        <v>1</v>
      </c>
      <c r="F19" s="429"/>
      <c r="G19" s="430"/>
      <c r="H19" s="427"/>
      <c r="I19" s="427"/>
      <c r="J19" s="427"/>
      <c r="K19" s="427"/>
      <c r="L19" s="427"/>
      <c r="M19" s="427"/>
      <c r="N19" s="431"/>
      <c r="O19" s="479">
        <f t="shared" si="0"/>
        <v>1</v>
      </c>
    </row>
    <row r="20" spans="2:15" ht="20.100000000000001" customHeight="1" x14ac:dyDescent="0.2">
      <c r="B20" s="448" t="s">
        <v>293</v>
      </c>
      <c r="C20" s="487"/>
      <c r="D20" s="429"/>
      <c r="E20" s="429"/>
      <c r="F20" s="429"/>
      <c r="G20" s="430"/>
      <c r="H20" s="427">
        <v>1</v>
      </c>
      <c r="I20" s="427"/>
      <c r="J20" s="427"/>
      <c r="K20" s="427"/>
      <c r="L20" s="427"/>
      <c r="M20" s="427"/>
      <c r="N20" s="431"/>
      <c r="O20" s="479">
        <f t="shared" si="0"/>
        <v>1</v>
      </c>
    </row>
    <row r="21" spans="2:15" ht="20.100000000000001" customHeight="1" x14ac:dyDescent="0.2">
      <c r="B21" s="448" t="s">
        <v>294</v>
      </c>
      <c r="C21" s="487"/>
      <c r="D21" s="429"/>
      <c r="E21" s="429"/>
      <c r="F21" s="429"/>
      <c r="G21" s="430"/>
      <c r="H21" s="427"/>
      <c r="I21" s="427"/>
      <c r="J21" s="427"/>
      <c r="K21" s="427">
        <v>1</v>
      </c>
      <c r="L21" s="427"/>
      <c r="M21" s="427"/>
      <c r="N21" s="431">
        <v>1</v>
      </c>
      <c r="O21" s="479">
        <f t="shared" si="0"/>
        <v>2</v>
      </c>
    </row>
    <row r="22" spans="2:15" ht="20.100000000000001" customHeight="1" x14ac:dyDescent="0.2">
      <c r="B22" s="448" t="s">
        <v>295</v>
      </c>
      <c r="C22" s="487">
        <v>1</v>
      </c>
      <c r="D22" s="429">
        <v>2</v>
      </c>
      <c r="E22" s="429"/>
      <c r="F22" s="429">
        <v>1</v>
      </c>
      <c r="G22" s="430">
        <v>1</v>
      </c>
      <c r="H22" s="427">
        <v>1</v>
      </c>
      <c r="I22" s="427">
        <v>1</v>
      </c>
      <c r="J22" s="427">
        <v>1</v>
      </c>
      <c r="K22" s="427">
        <v>1</v>
      </c>
      <c r="L22" s="427"/>
      <c r="M22" s="427"/>
      <c r="N22" s="431">
        <v>4</v>
      </c>
      <c r="O22" s="479">
        <f t="shared" si="0"/>
        <v>13</v>
      </c>
    </row>
    <row r="23" spans="2:15" ht="20.100000000000001" customHeight="1" x14ac:dyDescent="0.2">
      <c r="B23" s="448" t="s">
        <v>296</v>
      </c>
      <c r="C23" s="487"/>
      <c r="D23" s="429"/>
      <c r="E23" s="429"/>
      <c r="F23" s="429"/>
      <c r="G23" s="430">
        <v>1</v>
      </c>
      <c r="H23" s="427"/>
      <c r="I23" s="427"/>
      <c r="J23" s="427"/>
      <c r="K23" s="427"/>
      <c r="L23" s="427"/>
      <c r="M23" s="427"/>
      <c r="N23" s="431"/>
      <c r="O23" s="479">
        <f t="shared" si="0"/>
        <v>1</v>
      </c>
    </row>
    <row r="24" spans="2:15" ht="20.100000000000001" customHeight="1" x14ac:dyDescent="0.2">
      <c r="B24" s="448" t="s">
        <v>297</v>
      </c>
      <c r="C24" s="487"/>
      <c r="D24" s="429"/>
      <c r="E24" s="429"/>
      <c r="F24" s="429"/>
      <c r="G24" s="430"/>
      <c r="H24" s="427"/>
      <c r="I24" s="427"/>
      <c r="J24" s="427"/>
      <c r="K24" s="427"/>
      <c r="L24" s="427"/>
      <c r="M24" s="427"/>
      <c r="N24" s="431">
        <v>2</v>
      </c>
      <c r="O24" s="479">
        <f t="shared" si="0"/>
        <v>2</v>
      </c>
    </row>
    <row r="25" spans="2:15" ht="20.100000000000001" customHeight="1" x14ac:dyDescent="0.2">
      <c r="B25" s="448" t="s">
        <v>298</v>
      </c>
      <c r="C25" s="487"/>
      <c r="D25" s="429"/>
      <c r="E25" s="429">
        <v>2</v>
      </c>
      <c r="F25" s="429"/>
      <c r="G25" s="430">
        <v>4</v>
      </c>
      <c r="H25" s="427">
        <v>4</v>
      </c>
      <c r="I25" s="427">
        <v>1</v>
      </c>
      <c r="J25" s="427"/>
      <c r="K25" s="427"/>
      <c r="L25" s="427">
        <v>2</v>
      </c>
      <c r="M25" s="427">
        <v>1</v>
      </c>
      <c r="N25" s="431">
        <v>1</v>
      </c>
      <c r="O25" s="479">
        <f t="shared" si="0"/>
        <v>15</v>
      </c>
    </row>
    <row r="26" spans="2:15" ht="20.100000000000001" customHeight="1" x14ac:dyDescent="0.2">
      <c r="B26" s="448" t="s">
        <v>299</v>
      </c>
      <c r="C26" s="487"/>
      <c r="D26" s="429"/>
      <c r="E26" s="429"/>
      <c r="F26" s="429"/>
      <c r="G26" s="430"/>
      <c r="H26" s="427"/>
      <c r="I26" s="427"/>
      <c r="J26" s="427"/>
      <c r="K26" s="427"/>
      <c r="L26" s="427">
        <v>1</v>
      </c>
      <c r="M26" s="427"/>
      <c r="N26" s="431"/>
      <c r="O26" s="479">
        <f t="shared" si="0"/>
        <v>1</v>
      </c>
    </row>
    <row r="27" spans="2:15" ht="20.100000000000001" customHeight="1" x14ac:dyDescent="0.2">
      <c r="B27" s="448" t="s">
        <v>300</v>
      </c>
      <c r="C27" s="487"/>
      <c r="D27" s="429"/>
      <c r="E27" s="429"/>
      <c r="F27" s="429"/>
      <c r="G27" s="430"/>
      <c r="H27" s="427"/>
      <c r="I27" s="427">
        <v>1</v>
      </c>
      <c r="J27" s="427"/>
      <c r="K27" s="427"/>
      <c r="L27" s="427"/>
      <c r="M27" s="427"/>
      <c r="N27" s="431"/>
      <c r="O27" s="479">
        <f t="shared" si="0"/>
        <v>1</v>
      </c>
    </row>
    <row r="28" spans="2:15" ht="20.100000000000001" customHeight="1" x14ac:dyDescent="0.2">
      <c r="B28" s="448" t="s">
        <v>301</v>
      </c>
      <c r="C28" s="490"/>
      <c r="D28" s="427"/>
      <c r="E28" s="430">
        <v>2</v>
      </c>
      <c r="F28" s="427">
        <v>1</v>
      </c>
      <c r="G28" s="430">
        <v>1</v>
      </c>
      <c r="H28" s="427"/>
      <c r="I28" s="430"/>
      <c r="J28" s="427"/>
      <c r="K28" s="427"/>
      <c r="L28" s="427">
        <v>1</v>
      </c>
      <c r="M28" s="430">
        <v>1</v>
      </c>
      <c r="N28" s="431">
        <v>1</v>
      </c>
      <c r="O28" s="479">
        <f t="shared" si="0"/>
        <v>7</v>
      </c>
    </row>
    <row r="29" spans="2:15" ht="20.100000000000001" customHeight="1" x14ac:dyDescent="0.2">
      <c r="B29" s="448" t="s">
        <v>302</v>
      </c>
      <c r="C29" s="490"/>
      <c r="D29" s="427"/>
      <c r="E29" s="430">
        <v>1</v>
      </c>
      <c r="F29" s="427"/>
      <c r="G29" s="430"/>
      <c r="H29" s="427"/>
      <c r="I29" s="430"/>
      <c r="J29" s="427"/>
      <c r="K29" s="427"/>
      <c r="L29" s="427"/>
      <c r="M29" s="430"/>
      <c r="N29" s="431"/>
      <c r="O29" s="479">
        <f t="shared" si="0"/>
        <v>1</v>
      </c>
    </row>
    <row r="30" spans="2:15" ht="20.100000000000001" customHeight="1" x14ac:dyDescent="0.2">
      <c r="B30" s="448" t="s">
        <v>303</v>
      </c>
      <c r="C30" s="490">
        <v>1</v>
      </c>
      <c r="D30" s="427"/>
      <c r="E30" s="430"/>
      <c r="F30" s="427"/>
      <c r="G30" s="430">
        <v>1</v>
      </c>
      <c r="H30" s="427"/>
      <c r="I30" s="430"/>
      <c r="J30" s="427"/>
      <c r="K30" s="427"/>
      <c r="L30" s="427">
        <v>1</v>
      </c>
      <c r="M30" s="430"/>
      <c r="N30" s="431"/>
      <c r="O30" s="479">
        <f t="shared" si="0"/>
        <v>3</v>
      </c>
    </row>
    <row r="31" spans="2:15" ht="20.100000000000001" customHeight="1" x14ac:dyDescent="0.2">
      <c r="B31" s="448" t="s">
        <v>304</v>
      </c>
      <c r="C31" s="487"/>
      <c r="D31" s="429"/>
      <c r="E31" s="429"/>
      <c r="F31" s="429"/>
      <c r="G31" s="430"/>
      <c r="H31" s="427"/>
      <c r="I31" s="427"/>
      <c r="J31" s="427">
        <v>2</v>
      </c>
      <c r="K31" s="427"/>
      <c r="L31" s="427">
        <v>1</v>
      </c>
      <c r="M31" s="427">
        <v>1</v>
      </c>
      <c r="N31" s="431"/>
      <c r="O31" s="479">
        <f t="shared" si="0"/>
        <v>4</v>
      </c>
    </row>
    <row r="32" spans="2:15" ht="20.100000000000001" customHeight="1" x14ac:dyDescent="0.2">
      <c r="B32" s="448" t="s">
        <v>305</v>
      </c>
      <c r="C32" s="487"/>
      <c r="D32" s="429"/>
      <c r="E32" s="429"/>
      <c r="F32" s="429"/>
      <c r="G32" s="430"/>
      <c r="H32" s="427"/>
      <c r="I32" s="427"/>
      <c r="J32" s="427"/>
      <c r="K32" s="427"/>
      <c r="L32" s="427"/>
      <c r="M32" s="427"/>
      <c r="N32" s="431">
        <v>1</v>
      </c>
      <c r="O32" s="479">
        <f t="shared" si="0"/>
        <v>1</v>
      </c>
    </row>
    <row r="33" spans="2:15" ht="20.100000000000001" customHeight="1" x14ac:dyDescent="0.2">
      <c r="B33" s="448" t="s">
        <v>306</v>
      </c>
      <c r="C33" s="487"/>
      <c r="D33" s="429"/>
      <c r="E33" s="429"/>
      <c r="F33" s="429">
        <v>1</v>
      </c>
      <c r="G33" s="430"/>
      <c r="H33" s="427"/>
      <c r="I33" s="427"/>
      <c r="J33" s="427"/>
      <c r="K33" s="427"/>
      <c r="L33" s="427"/>
      <c r="M33" s="427"/>
      <c r="N33" s="431"/>
      <c r="O33" s="479">
        <f t="shared" si="0"/>
        <v>1</v>
      </c>
    </row>
    <row r="34" spans="2:15" ht="20.100000000000001" customHeight="1" x14ac:dyDescent="0.2">
      <c r="B34" s="448" t="s">
        <v>307</v>
      </c>
      <c r="C34" s="487"/>
      <c r="D34" s="429"/>
      <c r="E34" s="429"/>
      <c r="F34" s="429"/>
      <c r="G34" s="430"/>
      <c r="H34" s="427"/>
      <c r="I34" s="427"/>
      <c r="J34" s="427"/>
      <c r="K34" s="427"/>
      <c r="L34" s="427"/>
      <c r="M34" s="427">
        <v>1</v>
      </c>
      <c r="N34" s="431">
        <v>2</v>
      </c>
      <c r="O34" s="479">
        <f t="shared" si="0"/>
        <v>3</v>
      </c>
    </row>
    <row r="35" spans="2:15" ht="20.100000000000001" customHeight="1" x14ac:dyDescent="0.2">
      <c r="B35" s="448" t="s">
        <v>308</v>
      </c>
      <c r="C35" s="487"/>
      <c r="D35" s="429"/>
      <c r="E35" s="429"/>
      <c r="F35" s="429"/>
      <c r="G35" s="430"/>
      <c r="H35" s="427">
        <v>2</v>
      </c>
      <c r="I35" s="427"/>
      <c r="J35" s="427"/>
      <c r="K35" s="427"/>
      <c r="L35" s="427"/>
      <c r="M35" s="427"/>
      <c r="N35" s="431"/>
      <c r="O35" s="479">
        <f t="shared" si="0"/>
        <v>2</v>
      </c>
    </row>
    <row r="36" spans="2:15" ht="20.100000000000001" customHeight="1" x14ac:dyDescent="0.2">
      <c r="B36" s="448" t="s">
        <v>309</v>
      </c>
      <c r="C36" s="487"/>
      <c r="D36" s="429"/>
      <c r="E36" s="429">
        <v>3</v>
      </c>
      <c r="F36" s="429"/>
      <c r="G36" s="430"/>
      <c r="H36" s="427"/>
      <c r="I36" s="427">
        <v>1</v>
      </c>
      <c r="J36" s="427"/>
      <c r="K36" s="427"/>
      <c r="L36" s="427"/>
      <c r="M36" s="427"/>
      <c r="N36" s="431"/>
      <c r="O36" s="479">
        <f t="shared" si="0"/>
        <v>4</v>
      </c>
    </row>
    <row r="37" spans="2:15" ht="20.100000000000001" customHeight="1" x14ac:dyDescent="0.2">
      <c r="B37" s="448" t="s">
        <v>310</v>
      </c>
      <c r="C37" s="487"/>
      <c r="D37" s="429"/>
      <c r="E37" s="429">
        <v>1</v>
      </c>
      <c r="F37" s="429">
        <v>1</v>
      </c>
      <c r="G37" s="430">
        <v>1</v>
      </c>
      <c r="H37" s="427"/>
      <c r="I37" s="427"/>
      <c r="J37" s="427"/>
      <c r="K37" s="427"/>
      <c r="L37" s="427">
        <v>1</v>
      </c>
      <c r="M37" s="427">
        <v>1</v>
      </c>
      <c r="N37" s="431"/>
      <c r="O37" s="479">
        <f t="shared" si="0"/>
        <v>5</v>
      </c>
    </row>
    <row r="38" spans="2:15" ht="20.100000000000001" customHeight="1" thickBot="1" x14ac:dyDescent="0.25">
      <c r="B38" s="458" t="s">
        <v>311</v>
      </c>
      <c r="C38" s="493">
        <v>1</v>
      </c>
      <c r="D38" s="432">
        <v>1</v>
      </c>
      <c r="E38" s="432"/>
      <c r="F38" s="432"/>
      <c r="G38" s="433">
        <v>1</v>
      </c>
      <c r="H38" s="434"/>
      <c r="I38" s="434"/>
      <c r="J38" s="434">
        <v>2</v>
      </c>
      <c r="K38" s="434">
        <v>2</v>
      </c>
      <c r="L38" s="434">
        <v>2</v>
      </c>
      <c r="M38" s="434">
        <v>1</v>
      </c>
      <c r="N38" s="435"/>
      <c r="O38" s="483">
        <f t="shared" si="0"/>
        <v>10</v>
      </c>
    </row>
    <row r="39" spans="2:15" ht="20.100000000000001" customHeight="1" x14ac:dyDescent="0.2">
      <c r="B39" s="462"/>
      <c r="C39" s="463"/>
      <c r="D39" s="463"/>
      <c r="E39" s="463"/>
      <c r="F39" s="463"/>
      <c r="G39" s="464"/>
      <c r="H39" s="465"/>
      <c r="I39" s="465"/>
      <c r="J39" s="465"/>
      <c r="K39" s="465"/>
      <c r="L39" s="465"/>
      <c r="M39" s="465"/>
      <c r="N39" s="465"/>
      <c r="O39" s="466"/>
    </row>
    <row r="40" spans="2:15" ht="20.100000000000001" customHeight="1" thickBot="1" x14ac:dyDescent="0.25">
      <c r="B40" s="467"/>
      <c r="C40" s="468"/>
      <c r="D40" s="468"/>
      <c r="E40" s="468"/>
      <c r="F40" s="468"/>
      <c r="G40" s="469"/>
      <c r="H40" s="470"/>
      <c r="I40" s="470"/>
      <c r="J40" s="470"/>
      <c r="K40" s="470"/>
      <c r="L40" s="470"/>
      <c r="M40" s="470"/>
      <c r="N40" s="470"/>
      <c r="O40" s="471"/>
    </row>
    <row r="41" spans="2:15" ht="20.100000000000001" customHeight="1" x14ac:dyDescent="0.2">
      <c r="B41" s="460" t="s">
        <v>312</v>
      </c>
      <c r="C41" s="494"/>
      <c r="D41" s="436"/>
      <c r="E41" s="436"/>
      <c r="F41" s="436"/>
      <c r="G41" s="437"/>
      <c r="H41" s="438"/>
      <c r="I41" s="438">
        <v>1</v>
      </c>
      <c r="J41" s="438"/>
      <c r="K41" s="438"/>
      <c r="L41" s="438"/>
      <c r="M41" s="438"/>
      <c r="N41" s="439"/>
      <c r="O41" s="484">
        <f t="shared" si="0"/>
        <v>1</v>
      </c>
    </row>
    <row r="42" spans="2:15" ht="20.100000000000001" customHeight="1" x14ac:dyDescent="0.2">
      <c r="B42" s="448" t="s">
        <v>313</v>
      </c>
      <c r="C42" s="487"/>
      <c r="D42" s="429"/>
      <c r="E42" s="429"/>
      <c r="F42" s="429">
        <v>1</v>
      </c>
      <c r="G42" s="430"/>
      <c r="H42" s="427"/>
      <c r="I42" s="427"/>
      <c r="J42" s="427"/>
      <c r="K42" s="427"/>
      <c r="L42" s="427"/>
      <c r="M42" s="427"/>
      <c r="N42" s="431"/>
      <c r="O42" s="479">
        <f t="shared" si="0"/>
        <v>1</v>
      </c>
    </row>
    <row r="43" spans="2:15" ht="20.100000000000001" customHeight="1" x14ac:dyDescent="0.2">
      <c r="B43" s="448" t="s">
        <v>353</v>
      </c>
      <c r="C43" s="487"/>
      <c r="D43" s="429"/>
      <c r="E43" s="429"/>
      <c r="F43" s="429"/>
      <c r="G43" s="430"/>
      <c r="H43" s="427"/>
      <c r="I43" s="427"/>
      <c r="J43" s="427"/>
      <c r="K43" s="427"/>
      <c r="L43" s="427"/>
      <c r="M43" s="427"/>
      <c r="N43" s="431">
        <v>1</v>
      </c>
      <c r="O43" s="479">
        <f t="shared" si="0"/>
        <v>1</v>
      </c>
    </row>
    <row r="44" spans="2:15" ht="20.100000000000001" customHeight="1" x14ac:dyDescent="0.2">
      <c r="B44" s="448" t="s">
        <v>352</v>
      </c>
      <c r="C44" s="487"/>
      <c r="D44" s="429"/>
      <c r="E44" s="429"/>
      <c r="F44" s="429"/>
      <c r="G44" s="430"/>
      <c r="H44" s="427"/>
      <c r="I44" s="427"/>
      <c r="J44" s="427"/>
      <c r="K44" s="427"/>
      <c r="L44" s="427"/>
      <c r="M44" s="427"/>
      <c r="N44" s="431">
        <v>1</v>
      </c>
      <c r="O44" s="479">
        <f t="shared" si="0"/>
        <v>1</v>
      </c>
    </row>
    <row r="45" spans="2:15" ht="20.100000000000001" customHeight="1" x14ac:dyDescent="0.2">
      <c r="B45" s="448" t="s">
        <v>314</v>
      </c>
      <c r="C45" s="487"/>
      <c r="D45" s="429"/>
      <c r="E45" s="429"/>
      <c r="F45" s="429">
        <v>1</v>
      </c>
      <c r="G45" s="430"/>
      <c r="H45" s="427"/>
      <c r="I45" s="427"/>
      <c r="J45" s="427"/>
      <c r="K45" s="427"/>
      <c r="L45" s="427"/>
      <c r="M45" s="427"/>
      <c r="N45" s="431"/>
      <c r="O45" s="479">
        <f t="shared" si="0"/>
        <v>1</v>
      </c>
    </row>
    <row r="46" spans="2:15" ht="20.100000000000001" customHeight="1" x14ac:dyDescent="0.2">
      <c r="B46" s="448" t="s">
        <v>315</v>
      </c>
      <c r="C46" s="487"/>
      <c r="D46" s="429"/>
      <c r="E46" s="429"/>
      <c r="F46" s="429"/>
      <c r="G46" s="430"/>
      <c r="H46" s="427"/>
      <c r="I46" s="427">
        <v>2</v>
      </c>
      <c r="J46" s="427"/>
      <c r="K46" s="427"/>
      <c r="L46" s="427">
        <v>1</v>
      </c>
      <c r="M46" s="427">
        <v>1</v>
      </c>
      <c r="N46" s="431"/>
      <c r="O46" s="479">
        <f t="shared" si="0"/>
        <v>4</v>
      </c>
    </row>
    <row r="47" spans="2:15" ht="20.100000000000001" customHeight="1" x14ac:dyDescent="0.2">
      <c r="B47" s="448" t="s">
        <v>316</v>
      </c>
      <c r="C47" s="487"/>
      <c r="D47" s="429"/>
      <c r="E47" s="429">
        <v>1</v>
      </c>
      <c r="F47" s="429"/>
      <c r="G47" s="430"/>
      <c r="H47" s="427"/>
      <c r="I47" s="427"/>
      <c r="J47" s="427"/>
      <c r="K47" s="427"/>
      <c r="L47" s="427"/>
      <c r="M47" s="427"/>
      <c r="N47" s="431"/>
      <c r="O47" s="479">
        <f t="shared" si="0"/>
        <v>1</v>
      </c>
    </row>
    <row r="48" spans="2:15" ht="20.100000000000001" customHeight="1" x14ac:dyDescent="0.2">
      <c r="B48" s="448" t="s">
        <v>317</v>
      </c>
      <c r="C48" s="487"/>
      <c r="D48" s="429"/>
      <c r="E48" s="429"/>
      <c r="F48" s="429"/>
      <c r="G48" s="430"/>
      <c r="H48" s="427"/>
      <c r="I48" s="427"/>
      <c r="J48" s="427">
        <v>1</v>
      </c>
      <c r="K48" s="427"/>
      <c r="L48" s="427"/>
      <c r="M48" s="427"/>
      <c r="N48" s="431"/>
      <c r="O48" s="479">
        <f t="shared" si="0"/>
        <v>1</v>
      </c>
    </row>
    <row r="49" spans="2:15" ht="20.100000000000001" customHeight="1" x14ac:dyDescent="0.2">
      <c r="B49" s="448" t="s">
        <v>318</v>
      </c>
      <c r="C49" s="487">
        <v>1</v>
      </c>
      <c r="D49" s="429">
        <v>1</v>
      </c>
      <c r="E49" s="429"/>
      <c r="F49" s="429"/>
      <c r="G49" s="430"/>
      <c r="H49" s="427">
        <v>1</v>
      </c>
      <c r="I49" s="427"/>
      <c r="J49" s="427"/>
      <c r="K49" s="427"/>
      <c r="L49" s="427"/>
      <c r="M49" s="427">
        <v>1</v>
      </c>
      <c r="N49" s="431"/>
      <c r="O49" s="479">
        <f t="shared" si="0"/>
        <v>4</v>
      </c>
    </row>
    <row r="50" spans="2:15" ht="20.100000000000001" customHeight="1" x14ac:dyDescent="0.2">
      <c r="B50" s="448" t="s">
        <v>319</v>
      </c>
      <c r="C50" s="490"/>
      <c r="D50" s="427"/>
      <c r="E50" s="430"/>
      <c r="F50" s="427"/>
      <c r="G50" s="430"/>
      <c r="H50" s="427"/>
      <c r="I50" s="430"/>
      <c r="J50" s="427">
        <v>1</v>
      </c>
      <c r="K50" s="430">
        <v>2</v>
      </c>
      <c r="L50" s="427"/>
      <c r="M50" s="430"/>
      <c r="N50" s="431"/>
      <c r="O50" s="479">
        <f t="shared" si="0"/>
        <v>3</v>
      </c>
    </row>
    <row r="51" spans="2:15" ht="20.100000000000001" customHeight="1" x14ac:dyDescent="0.2">
      <c r="B51" s="448" t="s">
        <v>320</v>
      </c>
      <c r="C51" s="490"/>
      <c r="D51" s="427"/>
      <c r="E51" s="430"/>
      <c r="F51" s="427"/>
      <c r="G51" s="430"/>
      <c r="H51" s="427"/>
      <c r="I51" s="430"/>
      <c r="J51" s="427">
        <v>1</v>
      </c>
      <c r="K51" s="430"/>
      <c r="L51" s="427"/>
      <c r="M51" s="430"/>
      <c r="N51" s="431"/>
      <c r="O51" s="479">
        <f t="shared" si="0"/>
        <v>1</v>
      </c>
    </row>
    <row r="52" spans="2:15" ht="20.100000000000001" customHeight="1" x14ac:dyDescent="0.2">
      <c r="B52" s="448" t="s">
        <v>321</v>
      </c>
      <c r="C52" s="490">
        <v>1</v>
      </c>
      <c r="D52" s="427"/>
      <c r="E52" s="430">
        <v>1</v>
      </c>
      <c r="F52" s="427"/>
      <c r="G52" s="430">
        <v>1</v>
      </c>
      <c r="H52" s="427"/>
      <c r="I52" s="430"/>
      <c r="J52" s="427"/>
      <c r="K52" s="430"/>
      <c r="L52" s="427"/>
      <c r="M52" s="430"/>
      <c r="N52" s="431"/>
      <c r="O52" s="479">
        <f t="shared" si="0"/>
        <v>3</v>
      </c>
    </row>
    <row r="53" spans="2:15" ht="20.100000000000001" customHeight="1" x14ac:dyDescent="0.2">
      <c r="B53" s="448" t="s">
        <v>322</v>
      </c>
      <c r="C53" s="490"/>
      <c r="D53" s="427"/>
      <c r="E53" s="430">
        <v>1</v>
      </c>
      <c r="F53" s="427"/>
      <c r="G53" s="430"/>
      <c r="H53" s="427">
        <v>1</v>
      </c>
      <c r="I53" s="430"/>
      <c r="J53" s="427">
        <v>1</v>
      </c>
      <c r="K53" s="430"/>
      <c r="L53" s="427"/>
      <c r="M53" s="430"/>
      <c r="N53" s="431">
        <v>1</v>
      </c>
      <c r="O53" s="479">
        <f t="shared" si="0"/>
        <v>4</v>
      </c>
    </row>
    <row r="54" spans="2:15" ht="20.100000000000001" customHeight="1" x14ac:dyDescent="0.2">
      <c r="B54" s="448" t="s">
        <v>323</v>
      </c>
      <c r="C54" s="490"/>
      <c r="D54" s="427"/>
      <c r="E54" s="430"/>
      <c r="F54" s="427"/>
      <c r="G54" s="430"/>
      <c r="H54" s="427"/>
      <c r="I54" s="430"/>
      <c r="J54" s="427"/>
      <c r="K54" s="430"/>
      <c r="L54" s="427"/>
      <c r="M54" s="430">
        <v>1</v>
      </c>
      <c r="N54" s="431"/>
      <c r="O54" s="479">
        <f t="shared" si="0"/>
        <v>1</v>
      </c>
    </row>
    <row r="55" spans="2:15" ht="20.100000000000001" customHeight="1" x14ac:dyDescent="0.2">
      <c r="B55" s="448" t="s">
        <v>324</v>
      </c>
      <c r="C55" s="490">
        <v>1</v>
      </c>
      <c r="D55" s="427"/>
      <c r="E55" s="430"/>
      <c r="F55" s="427"/>
      <c r="G55" s="430"/>
      <c r="H55" s="427"/>
      <c r="I55" s="430"/>
      <c r="J55" s="427"/>
      <c r="K55" s="430"/>
      <c r="L55" s="427"/>
      <c r="M55" s="430"/>
      <c r="N55" s="431"/>
      <c r="O55" s="479">
        <f t="shared" si="0"/>
        <v>1</v>
      </c>
    </row>
    <row r="56" spans="2:15" ht="20.100000000000001" customHeight="1" x14ac:dyDescent="0.2">
      <c r="B56" s="448" t="s">
        <v>325</v>
      </c>
      <c r="C56" s="490">
        <v>1</v>
      </c>
      <c r="D56" s="427"/>
      <c r="E56" s="430"/>
      <c r="F56" s="427"/>
      <c r="G56" s="430"/>
      <c r="H56" s="427"/>
      <c r="I56" s="430"/>
      <c r="J56" s="427"/>
      <c r="K56" s="430"/>
      <c r="L56" s="427"/>
      <c r="M56" s="430"/>
      <c r="N56" s="431"/>
      <c r="O56" s="479">
        <f t="shared" si="0"/>
        <v>1</v>
      </c>
    </row>
    <row r="57" spans="2:15" ht="20.100000000000001" customHeight="1" x14ac:dyDescent="0.2">
      <c r="B57" s="448" t="s">
        <v>326</v>
      </c>
      <c r="C57" s="487"/>
      <c r="D57" s="429"/>
      <c r="E57" s="429">
        <v>4</v>
      </c>
      <c r="F57" s="429">
        <v>1</v>
      </c>
      <c r="G57" s="430"/>
      <c r="H57" s="427"/>
      <c r="I57" s="427">
        <v>2</v>
      </c>
      <c r="J57" s="427"/>
      <c r="K57" s="427"/>
      <c r="L57" s="427">
        <v>1</v>
      </c>
      <c r="M57" s="427"/>
      <c r="N57" s="431">
        <v>1</v>
      </c>
      <c r="O57" s="479">
        <f t="shared" si="0"/>
        <v>9</v>
      </c>
    </row>
    <row r="58" spans="2:15" ht="20.100000000000001" customHeight="1" x14ac:dyDescent="0.2">
      <c r="B58" s="448" t="s">
        <v>327</v>
      </c>
      <c r="C58" s="487"/>
      <c r="D58" s="429"/>
      <c r="E58" s="429"/>
      <c r="F58" s="429"/>
      <c r="G58" s="430"/>
      <c r="H58" s="427"/>
      <c r="I58" s="427"/>
      <c r="J58" s="427"/>
      <c r="K58" s="427">
        <v>1</v>
      </c>
      <c r="L58" s="427"/>
      <c r="M58" s="427"/>
      <c r="N58" s="431"/>
      <c r="O58" s="479">
        <f t="shared" si="0"/>
        <v>1</v>
      </c>
    </row>
    <row r="59" spans="2:15" ht="20.100000000000001" customHeight="1" x14ac:dyDescent="0.2">
      <c r="B59" s="448" t="s">
        <v>328</v>
      </c>
      <c r="C59" s="491">
        <v>2</v>
      </c>
      <c r="D59" s="427"/>
      <c r="E59" s="427">
        <v>1</v>
      </c>
      <c r="F59" s="427"/>
      <c r="G59" s="427"/>
      <c r="H59" s="427">
        <v>1</v>
      </c>
      <c r="I59" s="427"/>
      <c r="J59" s="427">
        <v>1</v>
      </c>
      <c r="K59" s="427"/>
      <c r="L59" s="427"/>
      <c r="M59" s="427"/>
      <c r="N59" s="431"/>
      <c r="O59" s="479">
        <f t="shared" si="0"/>
        <v>5</v>
      </c>
    </row>
    <row r="60" spans="2:15" ht="20.100000000000001" customHeight="1" x14ac:dyDescent="0.2">
      <c r="B60" s="448" t="s">
        <v>329</v>
      </c>
      <c r="C60" s="491"/>
      <c r="D60" s="427"/>
      <c r="E60" s="427"/>
      <c r="F60" s="427">
        <v>1</v>
      </c>
      <c r="G60" s="427"/>
      <c r="H60" s="427"/>
      <c r="I60" s="427"/>
      <c r="J60" s="427"/>
      <c r="K60" s="427"/>
      <c r="L60" s="427"/>
      <c r="M60" s="427"/>
      <c r="N60" s="431"/>
      <c r="O60" s="479">
        <f t="shared" si="0"/>
        <v>1</v>
      </c>
    </row>
    <row r="61" spans="2:15" ht="20.100000000000001" customHeight="1" x14ac:dyDescent="0.2">
      <c r="B61" s="448" t="s">
        <v>330</v>
      </c>
      <c r="C61" s="487"/>
      <c r="D61" s="429"/>
      <c r="E61" s="429"/>
      <c r="F61" s="429"/>
      <c r="G61" s="430"/>
      <c r="H61" s="427">
        <v>1</v>
      </c>
      <c r="I61" s="427"/>
      <c r="J61" s="427">
        <v>1</v>
      </c>
      <c r="K61" s="427"/>
      <c r="L61" s="427"/>
      <c r="M61" s="427"/>
      <c r="N61" s="431"/>
      <c r="O61" s="479">
        <f t="shared" si="0"/>
        <v>2</v>
      </c>
    </row>
    <row r="62" spans="2:15" ht="20.100000000000001" customHeight="1" x14ac:dyDescent="0.2">
      <c r="B62" s="448" t="s">
        <v>331</v>
      </c>
      <c r="C62" s="487"/>
      <c r="D62" s="429"/>
      <c r="E62" s="429"/>
      <c r="F62" s="429"/>
      <c r="G62" s="430"/>
      <c r="H62" s="427"/>
      <c r="I62" s="427"/>
      <c r="J62" s="427"/>
      <c r="K62" s="427"/>
      <c r="L62" s="427"/>
      <c r="M62" s="427"/>
      <c r="N62" s="431">
        <v>2</v>
      </c>
      <c r="O62" s="479">
        <f t="shared" si="0"/>
        <v>2</v>
      </c>
    </row>
    <row r="63" spans="2:15" ht="20.100000000000001" customHeight="1" x14ac:dyDescent="0.2">
      <c r="B63" s="448" t="s">
        <v>332</v>
      </c>
      <c r="C63" s="487"/>
      <c r="D63" s="429"/>
      <c r="E63" s="429"/>
      <c r="F63" s="429"/>
      <c r="G63" s="430"/>
      <c r="H63" s="427">
        <v>1</v>
      </c>
      <c r="I63" s="427"/>
      <c r="J63" s="427"/>
      <c r="K63" s="427"/>
      <c r="L63" s="427"/>
      <c r="M63" s="427"/>
      <c r="N63" s="431"/>
      <c r="O63" s="479">
        <f t="shared" si="0"/>
        <v>1</v>
      </c>
    </row>
    <row r="64" spans="2:15" ht="20.100000000000001" customHeight="1" x14ac:dyDescent="0.2">
      <c r="B64" s="448" t="s">
        <v>333</v>
      </c>
      <c r="C64" s="487">
        <v>1</v>
      </c>
      <c r="D64" s="429"/>
      <c r="E64" s="429">
        <v>1</v>
      </c>
      <c r="F64" s="429">
        <v>1</v>
      </c>
      <c r="G64" s="430"/>
      <c r="H64" s="427">
        <v>1</v>
      </c>
      <c r="I64" s="427">
        <v>1</v>
      </c>
      <c r="J64" s="427">
        <v>1</v>
      </c>
      <c r="K64" s="427"/>
      <c r="L64" s="427">
        <v>2</v>
      </c>
      <c r="M64" s="427"/>
      <c r="N64" s="431">
        <v>1</v>
      </c>
      <c r="O64" s="479">
        <f t="shared" si="0"/>
        <v>9</v>
      </c>
    </row>
    <row r="65" spans="2:15" ht="20.100000000000001" customHeight="1" x14ac:dyDescent="0.2">
      <c r="B65" s="448" t="s">
        <v>334</v>
      </c>
      <c r="C65" s="487"/>
      <c r="D65" s="429"/>
      <c r="E65" s="429"/>
      <c r="F65" s="429">
        <v>1</v>
      </c>
      <c r="G65" s="430"/>
      <c r="H65" s="427"/>
      <c r="I65" s="427"/>
      <c r="J65" s="427"/>
      <c r="K65" s="427"/>
      <c r="L65" s="427"/>
      <c r="M65" s="427"/>
      <c r="N65" s="431"/>
      <c r="O65" s="479">
        <f t="shared" si="0"/>
        <v>1</v>
      </c>
    </row>
    <row r="66" spans="2:15" ht="20.100000000000001" customHeight="1" x14ac:dyDescent="0.2">
      <c r="B66" s="448" t="s">
        <v>335</v>
      </c>
      <c r="C66" s="491"/>
      <c r="D66" s="427"/>
      <c r="E66" s="427"/>
      <c r="F66" s="427"/>
      <c r="G66" s="427"/>
      <c r="H66" s="427"/>
      <c r="I66" s="427"/>
      <c r="J66" s="427"/>
      <c r="K66" s="427">
        <v>1</v>
      </c>
      <c r="L66" s="427"/>
      <c r="M66" s="427"/>
      <c r="N66" s="431"/>
      <c r="O66" s="479">
        <f t="shared" si="0"/>
        <v>1</v>
      </c>
    </row>
    <row r="67" spans="2:15" ht="20.100000000000001" customHeight="1" x14ac:dyDescent="0.2">
      <c r="B67" s="448" t="s">
        <v>336</v>
      </c>
      <c r="C67" s="491"/>
      <c r="D67" s="427">
        <v>1</v>
      </c>
      <c r="E67" s="427"/>
      <c r="F67" s="427"/>
      <c r="G67" s="427">
        <v>1</v>
      </c>
      <c r="H67" s="427"/>
      <c r="I67" s="427"/>
      <c r="J67" s="427"/>
      <c r="K67" s="427"/>
      <c r="L67" s="427"/>
      <c r="M67" s="427"/>
      <c r="N67" s="431"/>
      <c r="O67" s="479">
        <f t="shared" si="0"/>
        <v>2</v>
      </c>
    </row>
    <row r="68" spans="2:15" ht="20.100000000000001" customHeight="1" x14ac:dyDescent="0.2">
      <c r="B68" s="448" t="s">
        <v>337</v>
      </c>
      <c r="C68" s="491"/>
      <c r="D68" s="427"/>
      <c r="E68" s="427"/>
      <c r="F68" s="427"/>
      <c r="G68" s="427"/>
      <c r="H68" s="427"/>
      <c r="I68" s="427"/>
      <c r="J68" s="427"/>
      <c r="K68" s="427"/>
      <c r="L68" s="427">
        <v>1</v>
      </c>
      <c r="M68" s="427"/>
      <c r="N68" s="431"/>
      <c r="O68" s="479">
        <f t="shared" si="0"/>
        <v>1</v>
      </c>
    </row>
    <row r="69" spans="2:15" ht="20.100000000000001" customHeight="1" x14ac:dyDescent="0.2">
      <c r="B69" s="448" t="s">
        <v>338</v>
      </c>
      <c r="C69" s="491"/>
      <c r="D69" s="427">
        <v>1</v>
      </c>
      <c r="E69" s="427">
        <v>2</v>
      </c>
      <c r="F69" s="427"/>
      <c r="G69" s="427"/>
      <c r="H69" s="427"/>
      <c r="I69" s="427"/>
      <c r="J69" s="427">
        <v>1</v>
      </c>
      <c r="K69" s="427">
        <v>1</v>
      </c>
      <c r="L69" s="427"/>
      <c r="M69" s="427">
        <v>1</v>
      </c>
      <c r="N69" s="431"/>
      <c r="O69" s="479">
        <f t="shared" si="0"/>
        <v>6</v>
      </c>
    </row>
    <row r="70" spans="2:15" ht="20.100000000000001" customHeight="1" x14ac:dyDescent="0.2">
      <c r="B70" s="448" t="s">
        <v>339</v>
      </c>
      <c r="C70" s="491"/>
      <c r="D70" s="427"/>
      <c r="E70" s="427">
        <v>2</v>
      </c>
      <c r="F70" s="427"/>
      <c r="G70" s="427"/>
      <c r="H70" s="427"/>
      <c r="I70" s="427"/>
      <c r="J70" s="427"/>
      <c r="K70" s="427"/>
      <c r="L70" s="427">
        <v>1</v>
      </c>
      <c r="M70" s="427"/>
      <c r="N70" s="431">
        <v>1</v>
      </c>
      <c r="O70" s="479">
        <f t="shared" si="0"/>
        <v>4</v>
      </c>
    </row>
    <row r="71" spans="2:15" ht="20.100000000000001" customHeight="1" x14ac:dyDescent="0.2">
      <c r="B71" s="448" t="s">
        <v>340</v>
      </c>
      <c r="C71" s="491"/>
      <c r="D71" s="427"/>
      <c r="E71" s="427"/>
      <c r="F71" s="427"/>
      <c r="G71" s="427"/>
      <c r="H71" s="427"/>
      <c r="I71" s="427"/>
      <c r="J71" s="427"/>
      <c r="K71" s="427"/>
      <c r="L71" s="427"/>
      <c r="M71" s="427"/>
      <c r="N71" s="431">
        <v>1</v>
      </c>
      <c r="O71" s="479">
        <f t="shared" si="0"/>
        <v>1</v>
      </c>
    </row>
    <row r="72" spans="2:15" ht="20.100000000000001" customHeight="1" x14ac:dyDescent="0.2">
      <c r="B72" s="448" t="s">
        <v>341</v>
      </c>
      <c r="C72" s="491"/>
      <c r="D72" s="427"/>
      <c r="E72" s="427"/>
      <c r="F72" s="427"/>
      <c r="G72" s="427">
        <v>1</v>
      </c>
      <c r="H72" s="427"/>
      <c r="I72" s="427"/>
      <c r="J72" s="427"/>
      <c r="K72" s="427"/>
      <c r="L72" s="427"/>
      <c r="M72" s="427"/>
      <c r="N72" s="431"/>
      <c r="O72" s="479">
        <f t="shared" si="0"/>
        <v>1</v>
      </c>
    </row>
    <row r="73" spans="2:15" ht="20.100000000000001" customHeight="1" x14ac:dyDescent="0.2">
      <c r="B73" s="448" t="s">
        <v>342</v>
      </c>
      <c r="C73" s="491"/>
      <c r="D73" s="427"/>
      <c r="E73" s="427"/>
      <c r="F73" s="427"/>
      <c r="G73" s="427"/>
      <c r="H73" s="427"/>
      <c r="I73" s="427"/>
      <c r="J73" s="427"/>
      <c r="K73" s="427"/>
      <c r="L73" s="427">
        <v>1</v>
      </c>
      <c r="M73" s="427"/>
      <c r="N73" s="431"/>
      <c r="O73" s="479">
        <f t="shared" si="0"/>
        <v>1</v>
      </c>
    </row>
    <row r="74" spans="2:15" ht="20.100000000000001" customHeight="1" x14ac:dyDescent="0.2">
      <c r="B74" s="448" t="s">
        <v>343</v>
      </c>
      <c r="C74" s="487"/>
      <c r="D74" s="429"/>
      <c r="E74" s="429"/>
      <c r="F74" s="429">
        <v>1</v>
      </c>
      <c r="G74" s="430">
        <v>1</v>
      </c>
      <c r="H74" s="427"/>
      <c r="I74" s="427"/>
      <c r="J74" s="427"/>
      <c r="K74" s="427"/>
      <c r="L74" s="427"/>
      <c r="M74" s="427"/>
      <c r="N74" s="431">
        <v>1</v>
      </c>
      <c r="O74" s="479">
        <f t="shared" si="0"/>
        <v>3</v>
      </c>
    </row>
    <row r="75" spans="2:15" ht="20.100000000000001" customHeight="1" x14ac:dyDescent="0.2">
      <c r="B75" s="448" t="s">
        <v>344</v>
      </c>
      <c r="C75" s="487"/>
      <c r="D75" s="429">
        <v>2</v>
      </c>
      <c r="E75" s="429"/>
      <c r="F75" s="429"/>
      <c r="G75" s="430">
        <v>3</v>
      </c>
      <c r="H75" s="427">
        <v>1</v>
      </c>
      <c r="I75" s="427">
        <v>2</v>
      </c>
      <c r="J75" s="427">
        <v>2</v>
      </c>
      <c r="K75" s="427">
        <v>1</v>
      </c>
      <c r="L75" s="427">
        <v>2</v>
      </c>
      <c r="M75" s="427">
        <v>1</v>
      </c>
      <c r="N75" s="431">
        <v>1</v>
      </c>
      <c r="O75" s="479">
        <f t="shared" si="0"/>
        <v>15</v>
      </c>
    </row>
    <row r="76" spans="2:15" ht="20.100000000000001" customHeight="1" x14ac:dyDescent="0.2">
      <c r="B76" s="448" t="s">
        <v>345</v>
      </c>
      <c r="C76" s="487"/>
      <c r="D76" s="429"/>
      <c r="E76" s="429"/>
      <c r="F76" s="429">
        <v>1</v>
      </c>
      <c r="G76" s="430"/>
      <c r="H76" s="427">
        <v>1</v>
      </c>
      <c r="I76" s="427"/>
      <c r="J76" s="427"/>
      <c r="K76" s="427"/>
      <c r="L76" s="427">
        <v>1</v>
      </c>
      <c r="M76" s="427">
        <v>1</v>
      </c>
      <c r="N76" s="431">
        <v>3</v>
      </c>
      <c r="O76" s="479">
        <f t="shared" si="0"/>
        <v>7</v>
      </c>
    </row>
    <row r="77" spans="2:15" ht="20.100000000000001" customHeight="1" x14ac:dyDescent="0.2">
      <c r="B77" s="448" t="s">
        <v>346</v>
      </c>
      <c r="C77" s="487">
        <v>1</v>
      </c>
      <c r="D77" s="429">
        <v>1</v>
      </c>
      <c r="E77" s="429"/>
      <c r="F77" s="429">
        <v>1</v>
      </c>
      <c r="G77" s="430"/>
      <c r="H77" s="427"/>
      <c r="I77" s="427">
        <v>2</v>
      </c>
      <c r="J77" s="427"/>
      <c r="K77" s="427"/>
      <c r="L77" s="427"/>
      <c r="M77" s="427">
        <v>1</v>
      </c>
      <c r="N77" s="431">
        <v>2</v>
      </c>
      <c r="O77" s="479">
        <f t="shared" si="0"/>
        <v>8</v>
      </c>
    </row>
    <row r="78" spans="2:15" ht="20.100000000000001" customHeight="1" x14ac:dyDescent="0.2">
      <c r="B78" s="448" t="s">
        <v>347</v>
      </c>
      <c r="C78" s="487"/>
      <c r="D78" s="429">
        <v>1</v>
      </c>
      <c r="E78" s="429"/>
      <c r="F78" s="429"/>
      <c r="G78" s="430"/>
      <c r="H78" s="427"/>
      <c r="I78" s="427"/>
      <c r="J78" s="427">
        <v>1</v>
      </c>
      <c r="K78" s="427"/>
      <c r="L78" s="427"/>
      <c r="M78" s="427">
        <v>2</v>
      </c>
      <c r="N78" s="431">
        <v>1</v>
      </c>
      <c r="O78" s="479">
        <f t="shared" si="0"/>
        <v>5</v>
      </c>
    </row>
    <row r="79" spans="2:15" ht="20.100000000000001" customHeight="1" x14ac:dyDescent="0.2">
      <c r="B79" s="448" t="s">
        <v>348</v>
      </c>
      <c r="C79" s="487"/>
      <c r="D79" s="429">
        <v>1</v>
      </c>
      <c r="E79" s="429"/>
      <c r="F79" s="429"/>
      <c r="G79" s="430"/>
      <c r="H79" s="427"/>
      <c r="I79" s="427"/>
      <c r="J79" s="427"/>
      <c r="K79" s="427"/>
      <c r="L79" s="427"/>
      <c r="M79" s="427"/>
      <c r="N79" s="431"/>
      <c r="O79" s="479">
        <f t="shared" si="0"/>
        <v>1</v>
      </c>
    </row>
    <row r="80" spans="2:15" ht="20.100000000000001" customHeight="1" x14ac:dyDescent="0.2">
      <c r="B80" s="448" t="s">
        <v>349</v>
      </c>
      <c r="C80" s="487">
        <v>1</v>
      </c>
      <c r="D80" s="429">
        <v>1</v>
      </c>
      <c r="E80" s="429">
        <v>2</v>
      </c>
      <c r="F80" s="429"/>
      <c r="G80" s="430">
        <v>1</v>
      </c>
      <c r="H80" s="427"/>
      <c r="I80" s="427">
        <v>1</v>
      </c>
      <c r="J80" s="427"/>
      <c r="K80" s="427">
        <v>1</v>
      </c>
      <c r="L80" s="427">
        <v>1</v>
      </c>
      <c r="M80" s="427">
        <v>1</v>
      </c>
      <c r="N80" s="431">
        <v>1</v>
      </c>
      <c r="O80" s="479">
        <f t="shared" si="0"/>
        <v>10</v>
      </c>
    </row>
    <row r="81" spans="2:23" ht="20.100000000000001" customHeight="1" x14ac:dyDescent="0.2">
      <c r="B81" s="448" t="s">
        <v>350</v>
      </c>
      <c r="C81" s="487"/>
      <c r="D81" s="429"/>
      <c r="E81" s="429"/>
      <c r="F81" s="429"/>
      <c r="G81" s="430"/>
      <c r="H81" s="427"/>
      <c r="I81" s="427">
        <v>1</v>
      </c>
      <c r="J81" s="427"/>
      <c r="K81" s="427"/>
      <c r="L81" s="427">
        <v>1</v>
      </c>
      <c r="M81" s="427">
        <v>1</v>
      </c>
      <c r="N81" s="431"/>
      <c r="O81" s="479">
        <f t="shared" si="0"/>
        <v>3</v>
      </c>
    </row>
    <row r="82" spans="2:23" ht="20.100000000000001" customHeight="1" thickBot="1" x14ac:dyDescent="0.25">
      <c r="B82" s="485" t="s">
        <v>351</v>
      </c>
      <c r="C82" s="492">
        <v>1</v>
      </c>
      <c r="D82" s="440">
        <v>1</v>
      </c>
      <c r="E82" s="440"/>
      <c r="F82" s="440"/>
      <c r="G82" s="440"/>
      <c r="H82" s="440"/>
      <c r="I82" s="440"/>
      <c r="J82" s="440"/>
      <c r="K82" s="440"/>
      <c r="L82" s="440"/>
      <c r="M82" s="440">
        <v>1</v>
      </c>
      <c r="N82" s="441"/>
      <c r="O82" s="480">
        <f t="shared" ref="O82" si="1">SUM(C82:N82)</f>
        <v>3</v>
      </c>
      <c r="V82" s="167"/>
      <c r="W82" s="167"/>
    </row>
    <row r="83" spans="2:23" ht="20.25" customHeight="1" thickBot="1" x14ac:dyDescent="0.25">
      <c r="B83" s="456" t="s">
        <v>0</v>
      </c>
      <c r="C83" s="457">
        <f>SUM(C15:C82)</f>
        <v>13</v>
      </c>
      <c r="D83" s="457">
        <f t="shared" ref="D83:N83" si="2">SUM(D15:D82)</f>
        <v>14</v>
      </c>
      <c r="E83" s="457">
        <f t="shared" si="2"/>
        <v>28</v>
      </c>
      <c r="F83" s="457">
        <f t="shared" si="2"/>
        <v>15</v>
      </c>
      <c r="G83" s="457">
        <f t="shared" si="2"/>
        <v>20</v>
      </c>
      <c r="H83" s="457">
        <f t="shared" si="2"/>
        <v>17</v>
      </c>
      <c r="I83" s="457">
        <f t="shared" si="2"/>
        <v>18</v>
      </c>
      <c r="J83" s="457">
        <f t="shared" si="2"/>
        <v>16</v>
      </c>
      <c r="K83" s="457">
        <f t="shared" si="2"/>
        <v>12</v>
      </c>
      <c r="L83" s="457">
        <f t="shared" si="2"/>
        <v>21</v>
      </c>
      <c r="M83" s="457">
        <f t="shared" si="2"/>
        <v>19</v>
      </c>
      <c r="N83" s="457">
        <f t="shared" si="2"/>
        <v>30</v>
      </c>
      <c r="O83" s="457">
        <f>SUM(O15:O82)</f>
        <v>223</v>
      </c>
    </row>
  </sheetData>
  <autoFilter ref="B14:O82">
    <sortState ref="B15:O94">
      <sortCondition ref="B14:B88"/>
    </sortState>
  </autoFilter>
  <mergeCells count="7">
    <mergeCell ref="A12:T12"/>
    <mergeCell ref="A5:T5"/>
    <mergeCell ref="A6:T6"/>
    <mergeCell ref="A7:T7"/>
    <mergeCell ref="A9:T9"/>
    <mergeCell ref="A10:T10"/>
    <mergeCell ref="A11:T11"/>
  </mergeCells>
  <pageMargins left="0.39370078740157483" right="0.39370078740157483" top="0.23622047244094491" bottom="0.31496062992125984" header="0.27559055118110237" footer="0.31496062992125984"/>
  <pageSetup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103"/>
  <sheetViews>
    <sheetView zoomScaleNormal="100" workbookViewId="0">
      <selection activeCell="W14" sqref="W14"/>
    </sheetView>
  </sheetViews>
  <sheetFormatPr baseColWidth="10" defaultRowHeight="12.75" x14ac:dyDescent="0.2"/>
  <cols>
    <col min="1" max="1" width="8.5703125" style="166" customWidth="1"/>
    <col min="2" max="2" width="28.42578125" style="166" customWidth="1"/>
    <col min="3" max="3" width="3.7109375" style="166" customWidth="1"/>
    <col min="4" max="6" width="3.7109375" style="167" customWidth="1"/>
    <col min="7" max="7" width="3.7109375" style="168" customWidth="1"/>
    <col min="8" max="12" width="3.7109375" style="167" customWidth="1"/>
    <col min="13" max="13" width="4.140625" style="167" customWidth="1"/>
    <col min="14" max="14" width="3.7109375" style="167" customWidth="1"/>
    <col min="15" max="15" width="9" style="166" customWidth="1"/>
    <col min="16" max="16" width="0.85546875" style="166" customWidth="1"/>
    <col min="17" max="17" width="4.140625" style="166" customWidth="1"/>
    <col min="18" max="18" width="0.7109375" style="166" customWidth="1"/>
    <col min="19" max="19" width="1.42578125" style="166" customWidth="1"/>
    <col min="20" max="20" width="1.7109375" style="166" hidden="1" customWidth="1"/>
    <col min="21" max="16384" width="11.42578125" style="166"/>
  </cols>
  <sheetData>
    <row r="4" spans="1:20" ht="21" customHeight="1" x14ac:dyDescent="0.2">
      <c r="I4" s="169"/>
    </row>
    <row r="5" spans="1:20" ht="12.75" customHeight="1" x14ac:dyDescent="0.25">
      <c r="A5" s="585" t="s">
        <v>113</v>
      </c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</row>
    <row r="6" spans="1:20" ht="18.75" customHeight="1" x14ac:dyDescent="0.3">
      <c r="A6" s="586" t="s">
        <v>16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</row>
    <row r="7" spans="1:20" ht="12.75" customHeight="1" x14ac:dyDescent="0.25">
      <c r="A7" s="587" t="s">
        <v>187</v>
      </c>
      <c r="B7" s="587"/>
      <c r="C7" s="587"/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587"/>
      <c r="O7" s="587"/>
      <c r="P7" s="587"/>
      <c r="Q7" s="587"/>
      <c r="R7" s="587"/>
      <c r="S7" s="587"/>
      <c r="T7" s="587"/>
    </row>
    <row r="8" spans="1:20" ht="8.25" customHeight="1" x14ac:dyDescent="0.2"/>
    <row r="9" spans="1:20" ht="15" x14ac:dyDescent="0.2">
      <c r="A9" s="589" t="s">
        <v>55</v>
      </c>
      <c r="B9" s="589"/>
      <c r="C9" s="589"/>
      <c r="D9" s="589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</row>
    <row r="10" spans="1:20" ht="15" x14ac:dyDescent="0.2">
      <c r="A10" s="589" t="s">
        <v>178</v>
      </c>
      <c r="B10" s="589"/>
      <c r="C10" s="589"/>
      <c r="D10" s="589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</row>
    <row r="11" spans="1:20" ht="15" x14ac:dyDescent="0.2">
      <c r="A11" s="661" t="s">
        <v>189</v>
      </c>
      <c r="B11" s="661"/>
      <c r="C11" s="661"/>
      <c r="D11" s="661"/>
      <c r="E11" s="661"/>
      <c r="F11" s="661"/>
      <c r="G11" s="661"/>
      <c r="H11" s="661"/>
      <c r="I11" s="661"/>
      <c r="J11" s="661"/>
      <c r="K11" s="661"/>
      <c r="L11" s="661"/>
      <c r="M11" s="661"/>
      <c r="N11" s="661"/>
      <c r="O11" s="661"/>
      <c r="P11" s="661"/>
      <c r="Q11" s="661"/>
      <c r="R11" s="661"/>
      <c r="S11" s="661"/>
      <c r="T11" s="661"/>
    </row>
    <row r="12" spans="1:20" ht="15" x14ac:dyDescent="0.3">
      <c r="A12" s="584" t="s">
        <v>13</v>
      </c>
      <c r="B12" s="584"/>
      <c r="C12" s="584"/>
      <c r="D12" s="584"/>
      <c r="E12" s="584"/>
      <c r="F12" s="584"/>
      <c r="G12" s="584"/>
      <c r="H12" s="584"/>
      <c r="I12" s="584"/>
      <c r="J12" s="584"/>
      <c r="K12" s="584"/>
      <c r="L12" s="584"/>
      <c r="M12" s="584"/>
      <c r="N12" s="584"/>
      <c r="O12" s="584"/>
      <c r="P12" s="584"/>
      <c r="Q12" s="584"/>
      <c r="R12" s="584"/>
      <c r="S12" s="584"/>
      <c r="T12" s="584"/>
    </row>
    <row r="13" spans="1:20" ht="13.5" customHeight="1" thickBot="1" x14ac:dyDescent="0.35">
      <c r="B13" s="405"/>
      <c r="C13" s="405"/>
      <c r="D13" s="405"/>
      <c r="E13" s="405"/>
      <c r="F13" s="405"/>
      <c r="G13" s="170"/>
      <c r="H13" s="405"/>
      <c r="I13" s="405"/>
      <c r="J13" s="405"/>
      <c r="K13" s="405"/>
      <c r="L13" s="405"/>
      <c r="M13" s="405"/>
      <c r="N13" s="405"/>
    </row>
    <row r="14" spans="1:20" ht="71.25" thickBot="1" x14ac:dyDescent="0.25">
      <c r="B14" s="455" t="s">
        <v>179</v>
      </c>
      <c r="C14" s="442" t="s">
        <v>131</v>
      </c>
      <c r="D14" s="421" t="s">
        <v>132</v>
      </c>
      <c r="E14" s="421" t="s">
        <v>133</v>
      </c>
      <c r="F14" s="421" t="s">
        <v>134</v>
      </c>
      <c r="G14" s="421" t="s">
        <v>135</v>
      </c>
      <c r="H14" s="421" t="s">
        <v>118</v>
      </c>
      <c r="I14" s="421" t="s">
        <v>136</v>
      </c>
      <c r="J14" s="421" t="s">
        <v>137</v>
      </c>
      <c r="K14" s="421" t="s">
        <v>138</v>
      </c>
      <c r="L14" s="421" t="s">
        <v>139</v>
      </c>
      <c r="M14" s="421" t="s">
        <v>140</v>
      </c>
      <c r="N14" s="422" t="s">
        <v>141</v>
      </c>
      <c r="O14" s="423" t="s">
        <v>0</v>
      </c>
    </row>
    <row r="15" spans="1:20" ht="20.100000000000001" customHeight="1" x14ac:dyDescent="0.2">
      <c r="B15" s="447" t="s">
        <v>289</v>
      </c>
      <c r="C15" s="500"/>
      <c r="D15" s="426"/>
      <c r="E15" s="426"/>
      <c r="F15" s="426"/>
      <c r="G15" s="426"/>
      <c r="H15" s="426"/>
      <c r="I15" s="426"/>
      <c r="J15" s="426"/>
      <c r="K15" s="426"/>
      <c r="L15" s="426">
        <v>1</v>
      </c>
      <c r="M15" s="426"/>
      <c r="N15" s="428"/>
      <c r="O15" s="478">
        <f>SUM(C15:N15)</f>
        <v>1</v>
      </c>
    </row>
    <row r="16" spans="1:20" ht="20.100000000000001" customHeight="1" x14ac:dyDescent="0.2">
      <c r="B16" s="448" t="s">
        <v>354</v>
      </c>
      <c r="C16" s="491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31">
        <v>1</v>
      </c>
      <c r="O16" s="479">
        <f t="shared" ref="O16:O81" si="0">SUM(C16:N16)</f>
        <v>1</v>
      </c>
    </row>
    <row r="17" spans="2:15" ht="20.100000000000001" customHeight="1" x14ac:dyDescent="0.2">
      <c r="B17" s="449" t="s">
        <v>355</v>
      </c>
      <c r="C17" s="501"/>
      <c r="D17" s="502">
        <v>1</v>
      </c>
      <c r="E17" s="502"/>
      <c r="F17" s="502"/>
      <c r="G17" s="502"/>
      <c r="H17" s="502"/>
      <c r="I17" s="502"/>
      <c r="J17" s="502"/>
      <c r="K17" s="502"/>
      <c r="L17" s="502"/>
      <c r="M17" s="502"/>
      <c r="N17" s="503"/>
      <c r="O17" s="479">
        <f t="shared" si="0"/>
        <v>1</v>
      </c>
    </row>
    <row r="18" spans="2:15" ht="20.100000000000001" customHeight="1" x14ac:dyDescent="0.2">
      <c r="B18" s="449" t="s">
        <v>356</v>
      </c>
      <c r="C18" s="501">
        <v>1</v>
      </c>
      <c r="D18" s="502"/>
      <c r="E18" s="502"/>
      <c r="F18" s="502"/>
      <c r="G18" s="502"/>
      <c r="H18" s="502"/>
      <c r="I18" s="502"/>
      <c r="J18" s="502"/>
      <c r="K18" s="502"/>
      <c r="L18" s="502"/>
      <c r="M18" s="502"/>
      <c r="N18" s="503"/>
      <c r="O18" s="479">
        <f t="shared" si="0"/>
        <v>1</v>
      </c>
    </row>
    <row r="19" spans="2:15" ht="20.100000000000001" customHeight="1" x14ac:dyDescent="0.2">
      <c r="B19" s="448" t="s">
        <v>357</v>
      </c>
      <c r="C19" s="491"/>
      <c r="D19" s="427"/>
      <c r="E19" s="427">
        <v>1</v>
      </c>
      <c r="F19" s="427"/>
      <c r="G19" s="427"/>
      <c r="H19" s="427"/>
      <c r="I19" s="427"/>
      <c r="J19" s="427"/>
      <c r="K19" s="427"/>
      <c r="L19" s="427"/>
      <c r="M19" s="427"/>
      <c r="N19" s="431"/>
      <c r="O19" s="479">
        <f t="shared" si="0"/>
        <v>1</v>
      </c>
    </row>
    <row r="20" spans="2:15" ht="20.100000000000001" customHeight="1" x14ac:dyDescent="0.2">
      <c r="B20" s="448" t="s">
        <v>358</v>
      </c>
      <c r="C20" s="491"/>
      <c r="D20" s="427"/>
      <c r="E20" s="427"/>
      <c r="F20" s="427"/>
      <c r="G20" s="427"/>
      <c r="H20" s="427">
        <v>1</v>
      </c>
      <c r="I20" s="427"/>
      <c r="J20" s="427"/>
      <c r="K20" s="427"/>
      <c r="L20" s="427"/>
      <c r="M20" s="427"/>
      <c r="N20" s="431"/>
      <c r="O20" s="479">
        <f t="shared" si="0"/>
        <v>1</v>
      </c>
    </row>
    <row r="21" spans="2:15" ht="20.100000000000001" customHeight="1" x14ac:dyDescent="0.2">
      <c r="B21" s="448" t="s">
        <v>294</v>
      </c>
      <c r="C21" s="491">
        <v>2</v>
      </c>
      <c r="D21" s="427">
        <v>2</v>
      </c>
      <c r="E21" s="427"/>
      <c r="F21" s="427">
        <v>4</v>
      </c>
      <c r="G21" s="427">
        <v>3</v>
      </c>
      <c r="H21" s="427"/>
      <c r="I21" s="427"/>
      <c r="J21" s="427">
        <v>1</v>
      </c>
      <c r="K21" s="427">
        <v>1</v>
      </c>
      <c r="L21" s="427">
        <v>1</v>
      </c>
      <c r="M21" s="427">
        <v>2</v>
      </c>
      <c r="N21" s="431"/>
      <c r="O21" s="479">
        <f t="shared" si="0"/>
        <v>16</v>
      </c>
    </row>
    <row r="22" spans="2:15" ht="20.100000000000001" customHeight="1" x14ac:dyDescent="0.2">
      <c r="B22" s="448" t="s">
        <v>359</v>
      </c>
      <c r="C22" s="491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31">
        <v>2</v>
      </c>
      <c r="O22" s="479">
        <f t="shared" si="0"/>
        <v>2</v>
      </c>
    </row>
    <row r="23" spans="2:15" ht="20.100000000000001" customHeight="1" x14ac:dyDescent="0.2">
      <c r="B23" s="448" t="s">
        <v>360</v>
      </c>
      <c r="C23" s="491"/>
      <c r="D23" s="427"/>
      <c r="E23" s="427"/>
      <c r="F23" s="427"/>
      <c r="G23" s="427"/>
      <c r="H23" s="427">
        <v>1</v>
      </c>
      <c r="I23" s="427"/>
      <c r="J23" s="427"/>
      <c r="K23" s="427"/>
      <c r="L23" s="427"/>
      <c r="M23" s="427"/>
      <c r="N23" s="431"/>
      <c r="O23" s="479">
        <f t="shared" si="0"/>
        <v>1</v>
      </c>
    </row>
    <row r="24" spans="2:15" ht="20.100000000000001" customHeight="1" x14ac:dyDescent="0.2">
      <c r="B24" s="448" t="s">
        <v>361</v>
      </c>
      <c r="C24" s="491"/>
      <c r="D24" s="427"/>
      <c r="E24" s="427"/>
      <c r="F24" s="427"/>
      <c r="G24" s="427"/>
      <c r="H24" s="427"/>
      <c r="I24" s="427"/>
      <c r="J24" s="427"/>
      <c r="K24" s="427">
        <v>1</v>
      </c>
      <c r="L24" s="427">
        <v>2</v>
      </c>
      <c r="M24" s="427"/>
      <c r="N24" s="431"/>
      <c r="O24" s="479">
        <f t="shared" si="0"/>
        <v>3</v>
      </c>
    </row>
    <row r="25" spans="2:15" ht="20.100000000000001" customHeight="1" x14ac:dyDescent="0.2">
      <c r="B25" s="448" t="s">
        <v>362</v>
      </c>
      <c r="C25" s="491"/>
      <c r="D25" s="427"/>
      <c r="E25" s="427"/>
      <c r="F25" s="427"/>
      <c r="G25" s="427"/>
      <c r="H25" s="427"/>
      <c r="I25" s="427"/>
      <c r="J25" s="427"/>
      <c r="K25" s="427"/>
      <c r="L25" s="427">
        <v>2</v>
      </c>
      <c r="M25" s="427"/>
      <c r="N25" s="431"/>
      <c r="O25" s="479">
        <f t="shared" si="0"/>
        <v>2</v>
      </c>
    </row>
    <row r="26" spans="2:15" ht="20.100000000000001" customHeight="1" x14ac:dyDescent="0.2">
      <c r="B26" s="448" t="s">
        <v>363</v>
      </c>
      <c r="C26" s="491"/>
      <c r="D26" s="427">
        <v>1</v>
      </c>
      <c r="E26" s="427"/>
      <c r="F26" s="427"/>
      <c r="G26" s="427"/>
      <c r="H26" s="427"/>
      <c r="I26" s="427"/>
      <c r="J26" s="427"/>
      <c r="K26" s="427"/>
      <c r="L26" s="427"/>
      <c r="M26" s="427"/>
      <c r="N26" s="431"/>
      <c r="O26" s="479">
        <f t="shared" si="0"/>
        <v>1</v>
      </c>
    </row>
    <row r="27" spans="2:15" ht="20.100000000000001" customHeight="1" x14ac:dyDescent="0.2">
      <c r="B27" s="448" t="s">
        <v>364</v>
      </c>
      <c r="C27" s="491"/>
      <c r="D27" s="427"/>
      <c r="E27" s="427">
        <v>1</v>
      </c>
      <c r="F27" s="427"/>
      <c r="G27" s="427"/>
      <c r="H27" s="427"/>
      <c r="I27" s="427"/>
      <c r="J27" s="427"/>
      <c r="K27" s="427"/>
      <c r="L27" s="427"/>
      <c r="M27" s="427"/>
      <c r="N27" s="431"/>
      <c r="O27" s="479">
        <f t="shared" si="0"/>
        <v>1</v>
      </c>
    </row>
    <row r="28" spans="2:15" ht="20.100000000000001" customHeight="1" x14ac:dyDescent="0.2">
      <c r="B28" s="448" t="s">
        <v>365</v>
      </c>
      <c r="C28" s="491"/>
      <c r="D28" s="427"/>
      <c r="E28" s="427"/>
      <c r="F28" s="427"/>
      <c r="G28" s="427"/>
      <c r="H28" s="427"/>
      <c r="I28" s="427"/>
      <c r="J28" s="427"/>
      <c r="K28" s="427"/>
      <c r="L28" s="427"/>
      <c r="M28" s="427"/>
      <c r="N28" s="431">
        <v>1</v>
      </c>
      <c r="O28" s="479">
        <f t="shared" si="0"/>
        <v>1</v>
      </c>
    </row>
    <row r="29" spans="2:15" ht="20.100000000000001" customHeight="1" x14ac:dyDescent="0.2">
      <c r="B29" s="448" t="s">
        <v>366</v>
      </c>
      <c r="C29" s="491">
        <v>2</v>
      </c>
      <c r="D29" s="427"/>
      <c r="E29" s="427"/>
      <c r="F29" s="427"/>
      <c r="G29" s="427"/>
      <c r="H29" s="427">
        <v>1</v>
      </c>
      <c r="I29" s="427">
        <v>3</v>
      </c>
      <c r="J29" s="427">
        <v>1</v>
      </c>
      <c r="K29" s="427">
        <v>1</v>
      </c>
      <c r="L29" s="427"/>
      <c r="M29" s="427"/>
      <c r="N29" s="431"/>
      <c r="O29" s="479">
        <f t="shared" si="0"/>
        <v>8</v>
      </c>
    </row>
    <row r="30" spans="2:15" ht="20.100000000000001" customHeight="1" x14ac:dyDescent="0.2">
      <c r="B30" s="448" t="s">
        <v>367</v>
      </c>
      <c r="C30" s="491"/>
      <c r="D30" s="427"/>
      <c r="E30" s="427"/>
      <c r="F30" s="427"/>
      <c r="G30" s="427"/>
      <c r="H30" s="427"/>
      <c r="I30" s="427">
        <v>1</v>
      </c>
      <c r="J30" s="427"/>
      <c r="K30" s="427"/>
      <c r="L30" s="427"/>
      <c r="M30" s="427"/>
      <c r="N30" s="431"/>
      <c r="O30" s="479">
        <f t="shared" si="0"/>
        <v>1</v>
      </c>
    </row>
    <row r="31" spans="2:15" ht="20.100000000000001" customHeight="1" x14ac:dyDescent="0.2">
      <c r="B31" s="448" t="s">
        <v>368</v>
      </c>
      <c r="C31" s="491"/>
      <c r="D31" s="427"/>
      <c r="E31" s="427"/>
      <c r="F31" s="427"/>
      <c r="G31" s="427"/>
      <c r="H31" s="427"/>
      <c r="I31" s="427"/>
      <c r="J31" s="427"/>
      <c r="K31" s="427"/>
      <c r="L31" s="427">
        <v>1</v>
      </c>
      <c r="M31" s="427"/>
      <c r="N31" s="431"/>
      <c r="O31" s="479">
        <f t="shared" si="0"/>
        <v>1</v>
      </c>
    </row>
    <row r="32" spans="2:15" ht="20.100000000000001" customHeight="1" x14ac:dyDescent="0.2">
      <c r="B32" s="448" t="s">
        <v>369</v>
      </c>
      <c r="C32" s="491">
        <v>1</v>
      </c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31"/>
      <c r="O32" s="479">
        <f t="shared" si="0"/>
        <v>1</v>
      </c>
    </row>
    <row r="33" spans="2:15" ht="20.100000000000001" customHeight="1" x14ac:dyDescent="0.2">
      <c r="B33" s="448" t="s">
        <v>370</v>
      </c>
      <c r="C33" s="491"/>
      <c r="D33" s="427"/>
      <c r="E33" s="427"/>
      <c r="F33" s="427">
        <v>1</v>
      </c>
      <c r="G33" s="427"/>
      <c r="H33" s="427"/>
      <c r="I33" s="427">
        <v>1</v>
      </c>
      <c r="J33" s="427"/>
      <c r="K33" s="427"/>
      <c r="L33" s="427"/>
      <c r="M33" s="427">
        <v>1</v>
      </c>
      <c r="N33" s="431"/>
      <c r="O33" s="479">
        <f t="shared" si="0"/>
        <v>3</v>
      </c>
    </row>
    <row r="34" spans="2:15" ht="20.100000000000001" customHeight="1" x14ac:dyDescent="0.2">
      <c r="B34" s="448" t="s">
        <v>371</v>
      </c>
      <c r="C34" s="491"/>
      <c r="D34" s="427"/>
      <c r="E34" s="427"/>
      <c r="F34" s="427"/>
      <c r="G34" s="427"/>
      <c r="H34" s="427"/>
      <c r="I34" s="427"/>
      <c r="J34" s="427">
        <v>1</v>
      </c>
      <c r="K34" s="427"/>
      <c r="L34" s="427"/>
      <c r="M34" s="427"/>
      <c r="N34" s="431">
        <v>2</v>
      </c>
      <c r="O34" s="479">
        <f t="shared" si="0"/>
        <v>3</v>
      </c>
    </row>
    <row r="35" spans="2:15" ht="20.100000000000001" customHeight="1" x14ac:dyDescent="0.2">
      <c r="B35" s="448" t="s">
        <v>372</v>
      </c>
      <c r="C35" s="491"/>
      <c r="D35" s="427"/>
      <c r="E35" s="427"/>
      <c r="F35" s="427"/>
      <c r="G35" s="427"/>
      <c r="H35" s="427"/>
      <c r="I35" s="427"/>
      <c r="J35" s="427"/>
      <c r="K35" s="427">
        <v>2</v>
      </c>
      <c r="L35" s="427"/>
      <c r="M35" s="427"/>
      <c r="N35" s="431"/>
      <c r="O35" s="479">
        <f t="shared" si="0"/>
        <v>2</v>
      </c>
    </row>
    <row r="36" spans="2:15" ht="20.100000000000001" customHeight="1" x14ac:dyDescent="0.2">
      <c r="B36" s="448" t="s">
        <v>373</v>
      </c>
      <c r="C36" s="491"/>
      <c r="D36" s="427"/>
      <c r="E36" s="427">
        <v>1</v>
      </c>
      <c r="F36" s="427"/>
      <c r="G36" s="427"/>
      <c r="H36" s="427"/>
      <c r="I36" s="427"/>
      <c r="J36" s="427"/>
      <c r="K36" s="427"/>
      <c r="L36" s="427"/>
      <c r="M36" s="427"/>
      <c r="N36" s="431"/>
      <c r="O36" s="479">
        <f t="shared" si="0"/>
        <v>1</v>
      </c>
    </row>
    <row r="37" spans="2:15" ht="20.100000000000001" customHeight="1" x14ac:dyDescent="0.2">
      <c r="B37" s="448" t="s">
        <v>374</v>
      </c>
      <c r="C37" s="491"/>
      <c r="D37" s="427"/>
      <c r="E37" s="427"/>
      <c r="F37" s="427"/>
      <c r="G37" s="427"/>
      <c r="H37" s="427"/>
      <c r="I37" s="427"/>
      <c r="J37" s="427">
        <v>1</v>
      </c>
      <c r="K37" s="427"/>
      <c r="L37" s="427"/>
      <c r="M37" s="427"/>
      <c r="N37" s="431"/>
      <c r="O37" s="479">
        <f t="shared" si="0"/>
        <v>1</v>
      </c>
    </row>
    <row r="38" spans="2:15" ht="20.100000000000001" customHeight="1" thickBot="1" x14ac:dyDescent="0.25">
      <c r="B38" s="458" t="s">
        <v>375</v>
      </c>
      <c r="C38" s="497"/>
      <c r="D38" s="434"/>
      <c r="E38" s="434"/>
      <c r="F38" s="434">
        <v>1</v>
      </c>
      <c r="G38" s="434"/>
      <c r="H38" s="434"/>
      <c r="I38" s="434"/>
      <c r="J38" s="434"/>
      <c r="K38" s="434"/>
      <c r="L38" s="434"/>
      <c r="M38" s="434"/>
      <c r="N38" s="435"/>
      <c r="O38" s="483">
        <f t="shared" si="0"/>
        <v>1</v>
      </c>
    </row>
    <row r="39" spans="2:15" ht="20.100000000000001" customHeight="1" x14ac:dyDescent="0.2">
      <c r="B39" s="462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6"/>
    </row>
    <row r="40" spans="2:15" ht="20.100000000000001" customHeight="1" thickBot="1" x14ac:dyDescent="0.25">
      <c r="B40" s="467"/>
      <c r="C40" s="470"/>
      <c r="D40" s="470"/>
      <c r="E40" s="470"/>
      <c r="F40" s="470"/>
      <c r="G40" s="470"/>
      <c r="H40" s="470"/>
      <c r="I40" s="470"/>
      <c r="J40" s="470"/>
      <c r="K40" s="470"/>
      <c r="L40" s="470"/>
      <c r="M40" s="470"/>
      <c r="N40" s="470"/>
      <c r="O40" s="471"/>
    </row>
    <row r="41" spans="2:15" ht="20.100000000000001" customHeight="1" x14ac:dyDescent="0.2">
      <c r="B41" s="460" t="s">
        <v>376</v>
      </c>
      <c r="C41" s="504"/>
      <c r="D41" s="438"/>
      <c r="E41" s="438"/>
      <c r="F41" s="438"/>
      <c r="G41" s="438"/>
      <c r="H41" s="438"/>
      <c r="I41" s="438"/>
      <c r="J41" s="438"/>
      <c r="K41" s="438"/>
      <c r="L41" s="438">
        <v>1</v>
      </c>
      <c r="M41" s="438"/>
      <c r="N41" s="439"/>
      <c r="O41" s="484">
        <f t="shared" si="0"/>
        <v>1</v>
      </c>
    </row>
    <row r="42" spans="2:15" ht="20.100000000000001" customHeight="1" x14ac:dyDescent="0.2">
      <c r="B42" s="448" t="s">
        <v>377</v>
      </c>
      <c r="C42" s="491"/>
      <c r="D42" s="427"/>
      <c r="E42" s="427"/>
      <c r="F42" s="427"/>
      <c r="G42" s="427"/>
      <c r="H42" s="427"/>
      <c r="I42" s="427"/>
      <c r="J42" s="427">
        <v>1</v>
      </c>
      <c r="K42" s="427"/>
      <c r="L42" s="427"/>
      <c r="M42" s="427"/>
      <c r="N42" s="431"/>
      <c r="O42" s="479">
        <f t="shared" si="0"/>
        <v>1</v>
      </c>
    </row>
    <row r="43" spans="2:15" ht="20.100000000000001" customHeight="1" x14ac:dyDescent="0.2">
      <c r="B43" s="448" t="s">
        <v>378</v>
      </c>
      <c r="C43" s="491"/>
      <c r="D43" s="427"/>
      <c r="E43" s="427"/>
      <c r="F43" s="427"/>
      <c r="G43" s="427"/>
      <c r="H43" s="427"/>
      <c r="I43" s="427"/>
      <c r="J43" s="427"/>
      <c r="K43" s="427"/>
      <c r="L43" s="427"/>
      <c r="M43" s="427">
        <v>1</v>
      </c>
      <c r="N43" s="431"/>
      <c r="O43" s="479">
        <f t="shared" si="0"/>
        <v>1</v>
      </c>
    </row>
    <row r="44" spans="2:15" ht="20.100000000000001" customHeight="1" x14ac:dyDescent="0.2">
      <c r="B44" s="448" t="s">
        <v>379</v>
      </c>
      <c r="C44" s="491"/>
      <c r="D44" s="427"/>
      <c r="E44" s="427"/>
      <c r="F44" s="427">
        <v>1</v>
      </c>
      <c r="G44" s="427"/>
      <c r="H44" s="427">
        <v>1</v>
      </c>
      <c r="I44" s="427"/>
      <c r="J44" s="427"/>
      <c r="K44" s="427"/>
      <c r="L44" s="427"/>
      <c r="M44" s="427">
        <v>1</v>
      </c>
      <c r="N44" s="431">
        <v>1</v>
      </c>
      <c r="O44" s="479">
        <f t="shared" si="0"/>
        <v>4</v>
      </c>
    </row>
    <row r="45" spans="2:15" ht="20.100000000000001" customHeight="1" x14ac:dyDescent="0.2">
      <c r="B45" s="448" t="s">
        <v>380</v>
      </c>
      <c r="C45" s="491"/>
      <c r="D45" s="427"/>
      <c r="E45" s="427"/>
      <c r="F45" s="427"/>
      <c r="G45" s="427"/>
      <c r="H45" s="427"/>
      <c r="I45" s="427"/>
      <c r="J45" s="427"/>
      <c r="K45" s="427"/>
      <c r="L45" s="427"/>
      <c r="M45" s="427"/>
      <c r="N45" s="431">
        <v>1</v>
      </c>
      <c r="O45" s="479">
        <f t="shared" si="0"/>
        <v>1</v>
      </c>
    </row>
    <row r="46" spans="2:15" ht="20.100000000000001" customHeight="1" x14ac:dyDescent="0.2">
      <c r="B46" s="448" t="s">
        <v>381</v>
      </c>
      <c r="C46" s="491">
        <v>1</v>
      </c>
      <c r="D46" s="427"/>
      <c r="E46" s="427"/>
      <c r="F46" s="427">
        <v>1</v>
      </c>
      <c r="G46" s="427"/>
      <c r="H46" s="427"/>
      <c r="I46" s="427"/>
      <c r="J46" s="427"/>
      <c r="K46" s="427"/>
      <c r="L46" s="427"/>
      <c r="M46" s="427"/>
      <c r="N46" s="431"/>
      <c r="O46" s="479">
        <f t="shared" si="0"/>
        <v>2</v>
      </c>
    </row>
    <row r="47" spans="2:15" ht="20.100000000000001" customHeight="1" x14ac:dyDescent="0.2">
      <c r="B47" s="448" t="s">
        <v>18</v>
      </c>
      <c r="C47" s="491"/>
      <c r="D47" s="427"/>
      <c r="E47" s="427"/>
      <c r="F47" s="427"/>
      <c r="G47" s="427"/>
      <c r="H47" s="427"/>
      <c r="I47" s="427"/>
      <c r="J47" s="427"/>
      <c r="K47" s="427"/>
      <c r="L47" s="427">
        <v>1</v>
      </c>
      <c r="M47" s="427"/>
      <c r="N47" s="431">
        <v>1</v>
      </c>
      <c r="O47" s="479">
        <f t="shared" si="0"/>
        <v>2</v>
      </c>
    </row>
    <row r="48" spans="2:15" ht="20.100000000000001" customHeight="1" x14ac:dyDescent="0.2">
      <c r="B48" s="448" t="s">
        <v>382</v>
      </c>
      <c r="C48" s="491"/>
      <c r="D48" s="427"/>
      <c r="E48" s="427"/>
      <c r="F48" s="427"/>
      <c r="G48" s="427"/>
      <c r="H48" s="427">
        <v>1</v>
      </c>
      <c r="I48" s="427"/>
      <c r="J48" s="427"/>
      <c r="K48" s="427"/>
      <c r="L48" s="427"/>
      <c r="M48" s="427"/>
      <c r="N48" s="431"/>
      <c r="O48" s="479">
        <f t="shared" si="0"/>
        <v>1</v>
      </c>
    </row>
    <row r="49" spans="2:15" ht="20.100000000000001" customHeight="1" x14ac:dyDescent="0.2">
      <c r="B49" s="448" t="s">
        <v>383</v>
      </c>
      <c r="C49" s="491"/>
      <c r="D49" s="427"/>
      <c r="E49" s="427"/>
      <c r="F49" s="427"/>
      <c r="G49" s="427"/>
      <c r="H49" s="427">
        <v>1</v>
      </c>
      <c r="I49" s="427"/>
      <c r="J49" s="427"/>
      <c r="K49" s="427"/>
      <c r="L49" s="427"/>
      <c r="M49" s="427"/>
      <c r="N49" s="431"/>
      <c r="O49" s="479">
        <f t="shared" si="0"/>
        <v>1</v>
      </c>
    </row>
    <row r="50" spans="2:15" ht="20.100000000000001" customHeight="1" x14ac:dyDescent="0.2">
      <c r="B50" s="448" t="s">
        <v>384</v>
      </c>
      <c r="C50" s="491"/>
      <c r="D50" s="427"/>
      <c r="E50" s="427"/>
      <c r="F50" s="427"/>
      <c r="G50" s="427"/>
      <c r="H50" s="427"/>
      <c r="I50" s="427"/>
      <c r="J50" s="427"/>
      <c r="K50" s="427"/>
      <c r="L50" s="427"/>
      <c r="M50" s="427">
        <v>1</v>
      </c>
      <c r="N50" s="431"/>
      <c r="O50" s="479">
        <f t="shared" si="0"/>
        <v>1</v>
      </c>
    </row>
    <row r="51" spans="2:15" ht="20.100000000000001" customHeight="1" x14ac:dyDescent="0.2">
      <c r="B51" s="448" t="s">
        <v>385</v>
      </c>
      <c r="C51" s="491"/>
      <c r="D51" s="427"/>
      <c r="E51" s="427"/>
      <c r="F51" s="427"/>
      <c r="G51" s="427"/>
      <c r="H51" s="427"/>
      <c r="I51" s="427"/>
      <c r="J51" s="427"/>
      <c r="K51" s="427"/>
      <c r="L51" s="427"/>
      <c r="M51" s="427"/>
      <c r="N51" s="431">
        <v>1</v>
      </c>
      <c r="O51" s="479">
        <f t="shared" si="0"/>
        <v>1</v>
      </c>
    </row>
    <row r="52" spans="2:15" ht="20.100000000000001" customHeight="1" x14ac:dyDescent="0.2">
      <c r="B52" s="448" t="s">
        <v>386</v>
      </c>
      <c r="C52" s="491"/>
      <c r="D52" s="427"/>
      <c r="E52" s="427">
        <v>1</v>
      </c>
      <c r="F52" s="427"/>
      <c r="G52" s="427"/>
      <c r="H52" s="427"/>
      <c r="I52" s="427"/>
      <c r="J52" s="427"/>
      <c r="K52" s="427"/>
      <c r="L52" s="427"/>
      <c r="M52" s="427"/>
      <c r="N52" s="431"/>
      <c r="O52" s="479">
        <f t="shared" si="0"/>
        <v>1</v>
      </c>
    </row>
    <row r="53" spans="2:15" ht="20.100000000000001" customHeight="1" x14ac:dyDescent="0.2">
      <c r="B53" s="448" t="s">
        <v>387</v>
      </c>
      <c r="C53" s="491">
        <v>1</v>
      </c>
      <c r="D53" s="427"/>
      <c r="E53" s="427"/>
      <c r="F53" s="427"/>
      <c r="G53" s="427"/>
      <c r="H53" s="427"/>
      <c r="I53" s="427"/>
      <c r="J53" s="427"/>
      <c r="K53" s="427"/>
      <c r="L53" s="427"/>
      <c r="M53" s="427"/>
      <c r="N53" s="431"/>
      <c r="O53" s="479">
        <f t="shared" si="0"/>
        <v>1</v>
      </c>
    </row>
    <row r="54" spans="2:15" ht="20.100000000000001" customHeight="1" x14ac:dyDescent="0.2">
      <c r="B54" s="448" t="s">
        <v>388</v>
      </c>
      <c r="C54" s="491"/>
      <c r="D54" s="427"/>
      <c r="E54" s="427"/>
      <c r="F54" s="427"/>
      <c r="G54" s="427">
        <v>1</v>
      </c>
      <c r="H54" s="427"/>
      <c r="I54" s="427"/>
      <c r="J54" s="427"/>
      <c r="K54" s="427"/>
      <c r="L54" s="427"/>
      <c r="M54" s="427"/>
      <c r="N54" s="431"/>
      <c r="O54" s="479">
        <f t="shared" si="0"/>
        <v>1</v>
      </c>
    </row>
    <row r="55" spans="2:15" ht="20.100000000000001" customHeight="1" x14ac:dyDescent="0.2">
      <c r="B55" s="448" t="s">
        <v>389</v>
      </c>
      <c r="C55" s="491"/>
      <c r="D55" s="427"/>
      <c r="E55" s="427"/>
      <c r="F55" s="427"/>
      <c r="G55" s="427"/>
      <c r="H55" s="427"/>
      <c r="I55" s="427"/>
      <c r="J55" s="427"/>
      <c r="K55" s="427"/>
      <c r="L55" s="427"/>
      <c r="M55" s="427">
        <v>1</v>
      </c>
      <c r="N55" s="431"/>
      <c r="O55" s="479">
        <f t="shared" si="0"/>
        <v>1</v>
      </c>
    </row>
    <row r="56" spans="2:15" ht="20.100000000000001" customHeight="1" x14ac:dyDescent="0.2">
      <c r="B56" s="448" t="s">
        <v>390</v>
      </c>
      <c r="C56" s="491"/>
      <c r="D56" s="427"/>
      <c r="E56" s="427"/>
      <c r="F56" s="427"/>
      <c r="G56" s="427"/>
      <c r="H56" s="427"/>
      <c r="I56" s="427"/>
      <c r="J56" s="427"/>
      <c r="K56" s="427">
        <v>1</v>
      </c>
      <c r="L56" s="427"/>
      <c r="M56" s="427"/>
      <c r="N56" s="431"/>
      <c r="O56" s="479">
        <f t="shared" si="0"/>
        <v>1</v>
      </c>
    </row>
    <row r="57" spans="2:15" ht="20.100000000000001" customHeight="1" x14ac:dyDescent="0.2">
      <c r="B57" s="448" t="s">
        <v>391</v>
      </c>
      <c r="C57" s="491"/>
      <c r="D57" s="427">
        <v>2</v>
      </c>
      <c r="E57" s="427">
        <v>1</v>
      </c>
      <c r="F57" s="427">
        <v>1</v>
      </c>
      <c r="G57" s="427">
        <v>1</v>
      </c>
      <c r="H57" s="427"/>
      <c r="I57" s="427"/>
      <c r="J57" s="427"/>
      <c r="K57" s="427"/>
      <c r="L57" s="427">
        <v>1</v>
      </c>
      <c r="M57" s="427"/>
      <c r="N57" s="431"/>
      <c r="O57" s="479">
        <f t="shared" si="0"/>
        <v>6</v>
      </c>
    </row>
    <row r="58" spans="2:15" ht="20.100000000000001" customHeight="1" x14ac:dyDescent="0.2">
      <c r="B58" s="448" t="s">
        <v>392</v>
      </c>
      <c r="C58" s="491"/>
      <c r="D58" s="427"/>
      <c r="E58" s="427"/>
      <c r="F58" s="427"/>
      <c r="G58" s="427"/>
      <c r="H58" s="427">
        <v>1</v>
      </c>
      <c r="I58" s="427"/>
      <c r="J58" s="427"/>
      <c r="K58" s="427"/>
      <c r="L58" s="427"/>
      <c r="M58" s="427"/>
      <c r="N58" s="431"/>
      <c r="O58" s="479">
        <f t="shared" si="0"/>
        <v>1</v>
      </c>
    </row>
    <row r="59" spans="2:15" ht="20.100000000000001" customHeight="1" x14ac:dyDescent="0.2">
      <c r="B59" s="448" t="s">
        <v>393</v>
      </c>
      <c r="C59" s="491"/>
      <c r="D59" s="427"/>
      <c r="E59" s="427"/>
      <c r="F59" s="427"/>
      <c r="G59" s="427"/>
      <c r="H59" s="427"/>
      <c r="I59" s="427"/>
      <c r="J59" s="427"/>
      <c r="K59" s="427">
        <v>1</v>
      </c>
      <c r="L59" s="427"/>
      <c r="M59" s="427"/>
      <c r="N59" s="431"/>
      <c r="O59" s="479">
        <f t="shared" si="0"/>
        <v>1</v>
      </c>
    </row>
    <row r="60" spans="2:15" ht="20.100000000000001" customHeight="1" x14ac:dyDescent="0.2">
      <c r="B60" s="448" t="s">
        <v>394</v>
      </c>
      <c r="C60" s="491"/>
      <c r="D60" s="427"/>
      <c r="E60" s="427"/>
      <c r="F60" s="427"/>
      <c r="G60" s="427"/>
      <c r="H60" s="427"/>
      <c r="I60" s="427">
        <v>1</v>
      </c>
      <c r="J60" s="427"/>
      <c r="K60" s="427"/>
      <c r="L60" s="427"/>
      <c r="M60" s="427"/>
      <c r="N60" s="431"/>
      <c r="O60" s="479">
        <f t="shared" si="0"/>
        <v>1</v>
      </c>
    </row>
    <row r="61" spans="2:15" ht="20.100000000000001" customHeight="1" x14ac:dyDescent="0.2">
      <c r="B61" s="448" t="s">
        <v>395</v>
      </c>
      <c r="C61" s="491"/>
      <c r="D61" s="427"/>
      <c r="E61" s="427"/>
      <c r="F61" s="427"/>
      <c r="G61" s="427">
        <v>1</v>
      </c>
      <c r="H61" s="427"/>
      <c r="I61" s="427"/>
      <c r="J61" s="427">
        <v>1</v>
      </c>
      <c r="K61" s="427"/>
      <c r="L61" s="427"/>
      <c r="M61" s="427"/>
      <c r="N61" s="431"/>
      <c r="O61" s="479">
        <f t="shared" si="0"/>
        <v>2</v>
      </c>
    </row>
    <row r="62" spans="2:15" ht="20.100000000000001" customHeight="1" x14ac:dyDescent="0.2">
      <c r="B62" s="448" t="s">
        <v>396</v>
      </c>
      <c r="C62" s="491"/>
      <c r="D62" s="427"/>
      <c r="E62" s="427"/>
      <c r="F62" s="427"/>
      <c r="G62" s="427"/>
      <c r="H62" s="427"/>
      <c r="I62" s="427"/>
      <c r="J62" s="427"/>
      <c r="K62" s="427"/>
      <c r="L62" s="427"/>
      <c r="M62" s="427"/>
      <c r="N62" s="431">
        <v>1</v>
      </c>
      <c r="O62" s="479">
        <f t="shared" si="0"/>
        <v>1</v>
      </c>
    </row>
    <row r="63" spans="2:15" ht="20.100000000000001" customHeight="1" x14ac:dyDescent="0.2">
      <c r="B63" s="448" t="s">
        <v>397</v>
      </c>
      <c r="C63" s="491"/>
      <c r="D63" s="427"/>
      <c r="E63" s="427"/>
      <c r="F63" s="427"/>
      <c r="G63" s="427"/>
      <c r="H63" s="427"/>
      <c r="I63" s="427"/>
      <c r="J63" s="427">
        <v>1</v>
      </c>
      <c r="K63" s="427"/>
      <c r="L63" s="427"/>
      <c r="M63" s="427"/>
      <c r="N63" s="431"/>
      <c r="O63" s="479">
        <f t="shared" si="0"/>
        <v>1</v>
      </c>
    </row>
    <row r="64" spans="2:15" ht="20.100000000000001" customHeight="1" x14ac:dyDescent="0.2">
      <c r="B64" s="448" t="s">
        <v>398</v>
      </c>
      <c r="C64" s="491"/>
      <c r="D64" s="427"/>
      <c r="E64" s="427"/>
      <c r="F64" s="427"/>
      <c r="G64" s="427"/>
      <c r="H64" s="427"/>
      <c r="I64" s="427">
        <v>1</v>
      </c>
      <c r="J64" s="427"/>
      <c r="K64" s="427"/>
      <c r="L64" s="427"/>
      <c r="M64" s="427"/>
      <c r="N64" s="431"/>
      <c r="O64" s="479">
        <f t="shared" si="0"/>
        <v>1</v>
      </c>
    </row>
    <row r="65" spans="2:15" ht="20.100000000000001" customHeight="1" x14ac:dyDescent="0.2">
      <c r="B65" s="448" t="s">
        <v>399</v>
      </c>
      <c r="C65" s="491"/>
      <c r="D65" s="427"/>
      <c r="E65" s="427"/>
      <c r="F65" s="427"/>
      <c r="G65" s="427"/>
      <c r="H65" s="427"/>
      <c r="I65" s="427"/>
      <c r="J65" s="427"/>
      <c r="K65" s="427"/>
      <c r="L65" s="427">
        <v>1</v>
      </c>
      <c r="M65" s="427"/>
      <c r="N65" s="431"/>
      <c r="O65" s="479">
        <f t="shared" si="0"/>
        <v>1</v>
      </c>
    </row>
    <row r="66" spans="2:15" ht="20.100000000000001" customHeight="1" x14ac:dyDescent="0.2">
      <c r="B66" s="448" t="s">
        <v>400</v>
      </c>
      <c r="C66" s="491"/>
      <c r="D66" s="427"/>
      <c r="E66" s="427"/>
      <c r="F66" s="427"/>
      <c r="G66" s="427">
        <v>1</v>
      </c>
      <c r="H66" s="427"/>
      <c r="I66" s="427">
        <v>1</v>
      </c>
      <c r="J66" s="427"/>
      <c r="K66" s="427"/>
      <c r="L66" s="427"/>
      <c r="M66" s="427">
        <v>1</v>
      </c>
      <c r="N66" s="431"/>
      <c r="O66" s="479">
        <f t="shared" si="0"/>
        <v>3</v>
      </c>
    </row>
    <row r="67" spans="2:15" ht="20.100000000000001" customHeight="1" x14ac:dyDescent="0.2">
      <c r="B67" s="448" t="s">
        <v>401</v>
      </c>
      <c r="C67" s="491"/>
      <c r="D67" s="427"/>
      <c r="E67" s="427"/>
      <c r="F67" s="427">
        <v>1</v>
      </c>
      <c r="G67" s="427">
        <v>1</v>
      </c>
      <c r="H67" s="427"/>
      <c r="I67" s="427"/>
      <c r="J67" s="427"/>
      <c r="K67" s="427"/>
      <c r="L67" s="427"/>
      <c r="M67" s="427"/>
      <c r="N67" s="431"/>
      <c r="O67" s="479">
        <f t="shared" si="0"/>
        <v>2</v>
      </c>
    </row>
    <row r="68" spans="2:15" ht="20.100000000000001" customHeight="1" x14ac:dyDescent="0.2">
      <c r="B68" s="448" t="s">
        <v>402</v>
      </c>
      <c r="C68" s="491"/>
      <c r="D68" s="427"/>
      <c r="E68" s="427"/>
      <c r="F68" s="427"/>
      <c r="G68" s="427">
        <v>1</v>
      </c>
      <c r="H68" s="427"/>
      <c r="I68" s="427"/>
      <c r="J68" s="427"/>
      <c r="K68" s="427"/>
      <c r="L68" s="427"/>
      <c r="M68" s="427"/>
      <c r="N68" s="431"/>
      <c r="O68" s="479">
        <f t="shared" si="0"/>
        <v>1</v>
      </c>
    </row>
    <row r="69" spans="2:15" ht="20.100000000000001" customHeight="1" x14ac:dyDescent="0.2">
      <c r="B69" s="448" t="s">
        <v>403</v>
      </c>
      <c r="C69" s="491"/>
      <c r="D69" s="427"/>
      <c r="E69" s="427"/>
      <c r="F69" s="427"/>
      <c r="G69" s="427"/>
      <c r="H69" s="427"/>
      <c r="I69" s="427"/>
      <c r="J69" s="427"/>
      <c r="K69" s="427">
        <v>1</v>
      </c>
      <c r="L69" s="427"/>
      <c r="M69" s="427"/>
      <c r="N69" s="431"/>
      <c r="O69" s="479">
        <f t="shared" si="0"/>
        <v>1</v>
      </c>
    </row>
    <row r="70" spans="2:15" ht="20.100000000000001" customHeight="1" x14ac:dyDescent="0.2">
      <c r="B70" s="448" t="s">
        <v>328</v>
      </c>
      <c r="C70" s="491"/>
      <c r="D70" s="427"/>
      <c r="E70" s="427"/>
      <c r="F70" s="427"/>
      <c r="G70" s="427"/>
      <c r="H70" s="427"/>
      <c r="I70" s="427"/>
      <c r="J70" s="427">
        <v>1</v>
      </c>
      <c r="K70" s="427"/>
      <c r="L70" s="427"/>
      <c r="M70" s="427"/>
      <c r="N70" s="431"/>
      <c r="O70" s="479">
        <f t="shared" si="0"/>
        <v>1</v>
      </c>
    </row>
    <row r="71" spans="2:15" ht="20.100000000000001" customHeight="1" x14ac:dyDescent="0.2">
      <c r="B71" s="448" t="s">
        <v>404</v>
      </c>
      <c r="C71" s="491"/>
      <c r="D71" s="427"/>
      <c r="E71" s="427"/>
      <c r="F71" s="427"/>
      <c r="G71" s="427"/>
      <c r="H71" s="427"/>
      <c r="I71" s="427"/>
      <c r="J71" s="427"/>
      <c r="K71" s="427">
        <v>1</v>
      </c>
      <c r="L71" s="427"/>
      <c r="M71" s="427"/>
      <c r="N71" s="431"/>
      <c r="O71" s="479">
        <f t="shared" si="0"/>
        <v>1</v>
      </c>
    </row>
    <row r="72" spans="2:15" ht="20.100000000000001" customHeight="1" x14ac:dyDescent="0.2">
      <c r="B72" s="448" t="s">
        <v>405</v>
      </c>
      <c r="C72" s="491"/>
      <c r="D72" s="427"/>
      <c r="E72" s="427"/>
      <c r="F72" s="427"/>
      <c r="G72" s="427"/>
      <c r="H72" s="427"/>
      <c r="I72" s="427"/>
      <c r="J72" s="427"/>
      <c r="K72" s="427"/>
      <c r="L72" s="427"/>
      <c r="M72" s="427"/>
      <c r="N72" s="431">
        <v>1</v>
      </c>
      <c r="O72" s="479">
        <f t="shared" si="0"/>
        <v>1</v>
      </c>
    </row>
    <row r="73" spans="2:15" ht="20.100000000000001" customHeight="1" x14ac:dyDescent="0.2">
      <c r="B73" s="448" t="s">
        <v>406</v>
      </c>
      <c r="C73" s="491">
        <v>1</v>
      </c>
      <c r="D73" s="427"/>
      <c r="E73" s="427"/>
      <c r="F73" s="427"/>
      <c r="G73" s="427">
        <v>1</v>
      </c>
      <c r="H73" s="427"/>
      <c r="I73" s="427"/>
      <c r="J73" s="427"/>
      <c r="K73" s="427"/>
      <c r="L73" s="427"/>
      <c r="M73" s="427"/>
      <c r="N73" s="431"/>
      <c r="O73" s="479">
        <f t="shared" si="0"/>
        <v>2</v>
      </c>
    </row>
    <row r="74" spans="2:15" ht="20.100000000000001" customHeight="1" x14ac:dyDescent="0.2">
      <c r="B74" s="448" t="s">
        <v>407</v>
      </c>
      <c r="C74" s="491"/>
      <c r="D74" s="427"/>
      <c r="E74" s="427"/>
      <c r="F74" s="427">
        <v>1</v>
      </c>
      <c r="G74" s="427"/>
      <c r="H74" s="427"/>
      <c r="I74" s="427"/>
      <c r="J74" s="427"/>
      <c r="K74" s="427"/>
      <c r="L74" s="427"/>
      <c r="M74" s="427">
        <v>1</v>
      </c>
      <c r="N74" s="431"/>
      <c r="O74" s="479">
        <f t="shared" si="0"/>
        <v>2</v>
      </c>
    </row>
    <row r="75" spans="2:15" ht="20.100000000000001" customHeight="1" x14ac:dyDescent="0.2">
      <c r="B75" s="448" t="s">
        <v>408</v>
      </c>
      <c r="C75" s="491"/>
      <c r="D75" s="427"/>
      <c r="E75" s="427"/>
      <c r="F75" s="427"/>
      <c r="G75" s="427"/>
      <c r="H75" s="427"/>
      <c r="I75" s="427"/>
      <c r="J75" s="427"/>
      <c r="K75" s="427">
        <v>1</v>
      </c>
      <c r="L75" s="427"/>
      <c r="M75" s="427"/>
      <c r="N75" s="431">
        <v>1</v>
      </c>
      <c r="O75" s="479">
        <f t="shared" si="0"/>
        <v>2</v>
      </c>
    </row>
    <row r="76" spans="2:15" ht="20.100000000000001" customHeight="1" thickBot="1" x14ac:dyDescent="0.25">
      <c r="B76" s="458" t="s">
        <v>409</v>
      </c>
      <c r="C76" s="497"/>
      <c r="D76" s="434"/>
      <c r="E76" s="434"/>
      <c r="F76" s="434"/>
      <c r="G76" s="434"/>
      <c r="H76" s="434"/>
      <c r="I76" s="434"/>
      <c r="J76" s="434"/>
      <c r="K76" s="434"/>
      <c r="L76" s="434"/>
      <c r="M76" s="434"/>
      <c r="N76" s="435">
        <v>1</v>
      </c>
      <c r="O76" s="483">
        <f>SUM(C76:N76)</f>
        <v>1</v>
      </c>
    </row>
    <row r="77" spans="2:15" ht="20.100000000000001" customHeight="1" x14ac:dyDescent="0.2">
      <c r="B77" s="462"/>
      <c r="C77" s="465"/>
      <c r="D77" s="465"/>
      <c r="E77" s="465"/>
      <c r="F77" s="465"/>
      <c r="G77" s="465"/>
      <c r="H77" s="465"/>
      <c r="I77" s="465"/>
      <c r="J77" s="465"/>
      <c r="K77" s="465"/>
      <c r="L77" s="465"/>
      <c r="M77" s="465"/>
      <c r="N77" s="465"/>
      <c r="O77" s="466"/>
    </row>
    <row r="78" spans="2:15" ht="20.100000000000001" customHeight="1" thickBot="1" x14ac:dyDescent="0.25">
      <c r="B78" s="467"/>
      <c r="C78" s="470"/>
      <c r="D78" s="470"/>
      <c r="E78" s="470"/>
      <c r="F78" s="470"/>
      <c r="G78" s="470"/>
      <c r="H78" s="470"/>
      <c r="I78" s="470"/>
      <c r="J78" s="470"/>
      <c r="K78" s="470"/>
      <c r="L78" s="470"/>
      <c r="M78" s="470"/>
      <c r="N78" s="470"/>
      <c r="O78" s="471"/>
    </row>
    <row r="79" spans="2:15" ht="20.100000000000001" customHeight="1" x14ac:dyDescent="0.2">
      <c r="B79" s="460" t="s">
        <v>410</v>
      </c>
      <c r="C79" s="504"/>
      <c r="D79" s="438"/>
      <c r="E79" s="438"/>
      <c r="F79" s="438"/>
      <c r="G79" s="438"/>
      <c r="H79" s="438"/>
      <c r="I79" s="438"/>
      <c r="J79" s="438">
        <v>1</v>
      </c>
      <c r="K79" s="438"/>
      <c r="L79" s="438"/>
      <c r="M79" s="438"/>
      <c r="N79" s="439"/>
      <c r="O79" s="484">
        <f t="shared" si="0"/>
        <v>1</v>
      </c>
    </row>
    <row r="80" spans="2:15" ht="20.100000000000001" customHeight="1" x14ac:dyDescent="0.2">
      <c r="B80" s="448" t="s">
        <v>411</v>
      </c>
      <c r="C80" s="491"/>
      <c r="D80" s="427">
        <v>1</v>
      </c>
      <c r="E80" s="427"/>
      <c r="F80" s="427"/>
      <c r="G80" s="427"/>
      <c r="H80" s="427"/>
      <c r="I80" s="427"/>
      <c r="J80" s="427"/>
      <c r="K80" s="427"/>
      <c r="L80" s="427"/>
      <c r="M80" s="427"/>
      <c r="N80" s="431"/>
      <c r="O80" s="479">
        <f t="shared" si="0"/>
        <v>1</v>
      </c>
    </row>
    <row r="81" spans="2:23" ht="20.100000000000001" customHeight="1" x14ac:dyDescent="0.2">
      <c r="B81" s="448" t="s">
        <v>412</v>
      </c>
      <c r="C81" s="491"/>
      <c r="D81" s="427"/>
      <c r="E81" s="427"/>
      <c r="F81" s="427"/>
      <c r="G81" s="427"/>
      <c r="H81" s="427"/>
      <c r="I81" s="427"/>
      <c r="J81" s="427"/>
      <c r="K81" s="427"/>
      <c r="L81" s="427">
        <v>1</v>
      </c>
      <c r="M81" s="427"/>
      <c r="N81" s="431"/>
      <c r="O81" s="479">
        <f t="shared" si="0"/>
        <v>1</v>
      </c>
    </row>
    <row r="82" spans="2:23" ht="20.100000000000001" customHeight="1" x14ac:dyDescent="0.2">
      <c r="B82" s="448" t="s">
        <v>413</v>
      </c>
      <c r="C82" s="491"/>
      <c r="D82" s="427">
        <v>1</v>
      </c>
      <c r="E82" s="427"/>
      <c r="F82" s="427"/>
      <c r="G82" s="427"/>
      <c r="H82" s="427"/>
      <c r="I82" s="427"/>
      <c r="J82" s="427"/>
      <c r="K82" s="427"/>
      <c r="L82" s="427"/>
      <c r="M82" s="427"/>
      <c r="N82" s="431"/>
      <c r="O82" s="479">
        <f t="shared" ref="O82:O102" si="1">SUM(C82:N82)</f>
        <v>1</v>
      </c>
    </row>
    <row r="83" spans="2:23" ht="20.100000000000001" customHeight="1" x14ac:dyDescent="0.2">
      <c r="B83" s="448" t="s">
        <v>414</v>
      </c>
      <c r="C83" s="491"/>
      <c r="D83" s="427"/>
      <c r="E83" s="427"/>
      <c r="F83" s="427"/>
      <c r="G83" s="427"/>
      <c r="H83" s="427">
        <v>1</v>
      </c>
      <c r="I83" s="427"/>
      <c r="J83" s="427"/>
      <c r="K83" s="427"/>
      <c r="L83" s="427"/>
      <c r="M83" s="427"/>
      <c r="N83" s="431"/>
      <c r="O83" s="479">
        <f t="shared" si="1"/>
        <v>1</v>
      </c>
    </row>
    <row r="84" spans="2:23" ht="20.100000000000001" customHeight="1" x14ac:dyDescent="0.2">
      <c r="B84" s="458" t="s">
        <v>415</v>
      </c>
      <c r="C84" s="491"/>
      <c r="D84" s="427">
        <v>1</v>
      </c>
      <c r="E84" s="427">
        <v>1</v>
      </c>
      <c r="F84" s="427">
        <v>1</v>
      </c>
      <c r="G84" s="427">
        <v>1</v>
      </c>
      <c r="H84" s="427">
        <v>1</v>
      </c>
      <c r="I84" s="427"/>
      <c r="J84" s="427"/>
      <c r="K84" s="427"/>
      <c r="L84" s="427">
        <v>1</v>
      </c>
      <c r="M84" s="427"/>
      <c r="N84" s="431"/>
      <c r="O84" s="479">
        <f t="shared" si="1"/>
        <v>6</v>
      </c>
      <c r="V84" s="167"/>
      <c r="W84" s="167"/>
    </row>
    <row r="85" spans="2:23" ht="20.100000000000001" customHeight="1" x14ac:dyDescent="0.2">
      <c r="B85" s="498" t="s">
        <v>416</v>
      </c>
      <c r="C85" s="509"/>
      <c r="D85" s="505"/>
      <c r="E85" s="505"/>
      <c r="F85" s="505">
        <v>1</v>
      </c>
      <c r="G85" s="505"/>
      <c r="H85" s="505"/>
      <c r="I85" s="505"/>
      <c r="J85" s="505"/>
      <c r="K85" s="505"/>
      <c r="L85" s="505"/>
      <c r="M85" s="505"/>
      <c r="N85" s="510"/>
      <c r="O85" s="479">
        <f t="shared" si="1"/>
        <v>1</v>
      </c>
    </row>
    <row r="86" spans="2:23" ht="20.100000000000001" customHeight="1" x14ac:dyDescent="0.2">
      <c r="B86" s="498" t="s">
        <v>417</v>
      </c>
      <c r="C86" s="509"/>
      <c r="D86" s="505"/>
      <c r="E86" s="505"/>
      <c r="F86" s="505"/>
      <c r="G86" s="505"/>
      <c r="H86" s="505"/>
      <c r="I86" s="505"/>
      <c r="J86" s="505"/>
      <c r="K86" s="505">
        <v>1</v>
      </c>
      <c r="L86" s="505"/>
      <c r="M86" s="505"/>
      <c r="N86" s="510">
        <v>1</v>
      </c>
      <c r="O86" s="479">
        <f t="shared" si="1"/>
        <v>2</v>
      </c>
    </row>
    <row r="87" spans="2:23" ht="20.100000000000001" customHeight="1" x14ac:dyDescent="0.2">
      <c r="B87" s="498" t="s">
        <v>418</v>
      </c>
      <c r="C87" s="509"/>
      <c r="D87" s="505">
        <v>1</v>
      </c>
      <c r="E87" s="505"/>
      <c r="F87" s="505"/>
      <c r="G87" s="505"/>
      <c r="H87" s="505"/>
      <c r="I87" s="505"/>
      <c r="J87" s="505"/>
      <c r="K87" s="505"/>
      <c r="L87" s="505"/>
      <c r="M87" s="505"/>
      <c r="N87" s="510"/>
      <c r="O87" s="479">
        <f t="shared" si="1"/>
        <v>1</v>
      </c>
    </row>
    <row r="88" spans="2:23" ht="20.100000000000001" customHeight="1" x14ac:dyDescent="0.2">
      <c r="B88" s="498" t="s">
        <v>419</v>
      </c>
      <c r="C88" s="509"/>
      <c r="D88" s="505"/>
      <c r="E88" s="505"/>
      <c r="F88" s="505">
        <v>1</v>
      </c>
      <c r="G88" s="505"/>
      <c r="H88" s="505"/>
      <c r="I88" s="505"/>
      <c r="J88" s="505"/>
      <c r="K88" s="505"/>
      <c r="L88" s="505"/>
      <c r="M88" s="505"/>
      <c r="N88" s="510"/>
      <c r="O88" s="479">
        <f t="shared" si="1"/>
        <v>1</v>
      </c>
    </row>
    <row r="89" spans="2:23" ht="20.100000000000001" customHeight="1" x14ac:dyDescent="0.2">
      <c r="B89" s="498" t="s">
        <v>420</v>
      </c>
      <c r="C89" s="509"/>
      <c r="D89" s="505"/>
      <c r="E89" s="505">
        <v>1</v>
      </c>
      <c r="F89" s="505"/>
      <c r="G89" s="505">
        <v>1</v>
      </c>
      <c r="H89" s="505">
        <v>1</v>
      </c>
      <c r="I89" s="505"/>
      <c r="J89" s="505"/>
      <c r="K89" s="505"/>
      <c r="L89" s="505"/>
      <c r="M89" s="505"/>
      <c r="N89" s="510"/>
      <c r="O89" s="479">
        <f t="shared" si="1"/>
        <v>3</v>
      </c>
    </row>
    <row r="90" spans="2:23" ht="20.100000000000001" customHeight="1" x14ac:dyDescent="0.2">
      <c r="B90" s="498" t="s">
        <v>421</v>
      </c>
      <c r="C90" s="509"/>
      <c r="D90" s="505"/>
      <c r="E90" s="505">
        <v>1</v>
      </c>
      <c r="F90" s="505"/>
      <c r="G90" s="505"/>
      <c r="H90" s="505"/>
      <c r="I90" s="505"/>
      <c r="J90" s="505"/>
      <c r="K90" s="505"/>
      <c r="L90" s="505"/>
      <c r="M90" s="505"/>
      <c r="N90" s="510"/>
      <c r="O90" s="479">
        <f t="shared" si="1"/>
        <v>1</v>
      </c>
    </row>
    <row r="91" spans="2:23" ht="20.100000000000001" customHeight="1" x14ac:dyDescent="0.2">
      <c r="B91" s="498" t="s">
        <v>422</v>
      </c>
      <c r="C91" s="509"/>
      <c r="D91" s="505"/>
      <c r="E91" s="505"/>
      <c r="F91" s="505"/>
      <c r="G91" s="505"/>
      <c r="H91" s="505"/>
      <c r="I91" s="505"/>
      <c r="J91" s="505"/>
      <c r="K91" s="505">
        <v>1</v>
      </c>
      <c r="L91" s="505"/>
      <c r="M91" s="505"/>
      <c r="N91" s="510"/>
      <c r="O91" s="479">
        <f t="shared" si="1"/>
        <v>1</v>
      </c>
    </row>
    <row r="92" spans="2:23" ht="20.100000000000001" customHeight="1" x14ac:dyDescent="0.2">
      <c r="B92" s="498" t="s">
        <v>423</v>
      </c>
      <c r="C92" s="509"/>
      <c r="D92" s="505"/>
      <c r="E92" s="505"/>
      <c r="F92" s="505"/>
      <c r="G92" s="505">
        <v>1</v>
      </c>
      <c r="H92" s="505"/>
      <c r="I92" s="505"/>
      <c r="J92" s="505"/>
      <c r="K92" s="505"/>
      <c r="L92" s="505"/>
      <c r="M92" s="505"/>
      <c r="N92" s="510"/>
      <c r="O92" s="479">
        <f t="shared" si="1"/>
        <v>1</v>
      </c>
    </row>
    <row r="93" spans="2:23" ht="20.100000000000001" customHeight="1" x14ac:dyDescent="0.2">
      <c r="B93" s="498" t="s">
        <v>5</v>
      </c>
      <c r="C93" s="509">
        <v>4</v>
      </c>
      <c r="D93" s="505">
        <v>1</v>
      </c>
      <c r="E93" s="505">
        <v>3</v>
      </c>
      <c r="F93" s="505">
        <v>4</v>
      </c>
      <c r="G93" s="505">
        <v>4</v>
      </c>
      <c r="H93" s="505">
        <v>5</v>
      </c>
      <c r="I93" s="505">
        <v>7</v>
      </c>
      <c r="J93" s="505">
        <v>5</v>
      </c>
      <c r="K93" s="505">
        <v>2</v>
      </c>
      <c r="L93" s="505">
        <v>2</v>
      </c>
      <c r="M93" s="505">
        <v>1</v>
      </c>
      <c r="N93" s="510">
        <v>4</v>
      </c>
      <c r="O93" s="479">
        <f t="shared" si="1"/>
        <v>42</v>
      </c>
    </row>
    <row r="94" spans="2:23" ht="20.100000000000001" customHeight="1" x14ac:dyDescent="0.2">
      <c r="B94" s="498" t="s">
        <v>424</v>
      </c>
      <c r="C94" s="509"/>
      <c r="D94" s="505"/>
      <c r="E94" s="505"/>
      <c r="F94" s="505"/>
      <c r="G94" s="505"/>
      <c r="H94" s="505"/>
      <c r="I94" s="505"/>
      <c r="J94" s="505"/>
      <c r="K94" s="505"/>
      <c r="L94" s="505"/>
      <c r="M94" s="505">
        <v>1</v>
      </c>
      <c r="N94" s="510"/>
      <c r="O94" s="479">
        <f t="shared" si="1"/>
        <v>1</v>
      </c>
    </row>
    <row r="95" spans="2:23" ht="20.100000000000001" customHeight="1" x14ac:dyDescent="0.2">
      <c r="B95" s="498" t="s">
        <v>425</v>
      </c>
      <c r="C95" s="509"/>
      <c r="D95" s="505">
        <v>1</v>
      </c>
      <c r="E95" s="505"/>
      <c r="F95" s="505"/>
      <c r="G95" s="505"/>
      <c r="H95" s="505"/>
      <c r="I95" s="505"/>
      <c r="J95" s="505"/>
      <c r="K95" s="505"/>
      <c r="L95" s="505"/>
      <c r="M95" s="505"/>
      <c r="N95" s="510"/>
      <c r="O95" s="479">
        <f t="shared" si="1"/>
        <v>1</v>
      </c>
    </row>
    <row r="96" spans="2:23" ht="20.100000000000001" customHeight="1" x14ac:dyDescent="0.2">
      <c r="B96" s="498" t="s">
        <v>426</v>
      </c>
      <c r="C96" s="509"/>
      <c r="D96" s="505"/>
      <c r="E96" s="505">
        <v>1</v>
      </c>
      <c r="F96" s="505"/>
      <c r="G96" s="505"/>
      <c r="H96" s="505"/>
      <c r="I96" s="505"/>
      <c r="J96" s="505"/>
      <c r="K96" s="505"/>
      <c r="L96" s="505"/>
      <c r="M96" s="505"/>
      <c r="N96" s="510"/>
      <c r="O96" s="479">
        <f t="shared" si="1"/>
        <v>1</v>
      </c>
    </row>
    <row r="97" spans="2:15" ht="20.100000000000001" customHeight="1" x14ac:dyDescent="0.2">
      <c r="B97" s="498" t="s">
        <v>427</v>
      </c>
      <c r="C97" s="509"/>
      <c r="D97" s="505"/>
      <c r="E97" s="505"/>
      <c r="F97" s="505"/>
      <c r="G97" s="505"/>
      <c r="H97" s="505">
        <v>1</v>
      </c>
      <c r="I97" s="505">
        <v>1</v>
      </c>
      <c r="J97" s="505"/>
      <c r="K97" s="505"/>
      <c r="L97" s="505">
        <v>1</v>
      </c>
      <c r="M97" s="505"/>
      <c r="N97" s="510"/>
      <c r="O97" s="479">
        <f t="shared" si="1"/>
        <v>3</v>
      </c>
    </row>
    <row r="98" spans="2:15" ht="20.100000000000001" customHeight="1" x14ac:dyDescent="0.2">
      <c r="B98" s="498" t="s">
        <v>282</v>
      </c>
      <c r="C98" s="509"/>
      <c r="D98" s="505"/>
      <c r="E98" s="505"/>
      <c r="F98" s="505"/>
      <c r="G98" s="505"/>
      <c r="H98" s="505">
        <v>1</v>
      </c>
      <c r="I98" s="505"/>
      <c r="J98" s="505"/>
      <c r="K98" s="505"/>
      <c r="L98" s="505"/>
      <c r="M98" s="505"/>
      <c r="N98" s="510"/>
      <c r="O98" s="479">
        <f t="shared" si="1"/>
        <v>1</v>
      </c>
    </row>
    <row r="99" spans="2:15" ht="20.100000000000001" customHeight="1" x14ac:dyDescent="0.2">
      <c r="B99" s="498" t="s">
        <v>428</v>
      </c>
      <c r="C99" s="509">
        <v>1</v>
      </c>
      <c r="D99" s="505"/>
      <c r="E99" s="505">
        <v>1</v>
      </c>
      <c r="F99" s="505"/>
      <c r="G99" s="505"/>
      <c r="H99" s="505"/>
      <c r="I99" s="505"/>
      <c r="J99" s="505"/>
      <c r="K99" s="505"/>
      <c r="L99" s="505"/>
      <c r="M99" s="505"/>
      <c r="N99" s="510"/>
      <c r="O99" s="479">
        <f t="shared" si="1"/>
        <v>2</v>
      </c>
    </row>
    <row r="100" spans="2:15" ht="20.100000000000001" customHeight="1" x14ac:dyDescent="0.2">
      <c r="B100" s="498" t="s">
        <v>284</v>
      </c>
      <c r="C100" s="509"/>
      <c r="D100" s="505">
        <v>1</v>
      </c>
      <c r="E100" s="505"/>
      <c r="F100" s="505">
        <v>1</v>
      </c>
      <c r="G100" s="505"/>
      <c r="H100" s="505"/>
      <c r="I100" s="505"/>
      <c r="J100" s="505"/>
      <c r="K100" s="505"/>
      <c r="L100" s="505"/>
      <c r="M100" s="505"/>
      <c r="N100" s="510"/>
      <c r="O100" s="479">
        <f t="shared" si="1"/>
        <v>2</v>
      </c>
    </row>
    <row r="101" spans="2:15" ht="20.100000000000001" customHeight="1" x14ac:dyDescent="0.2">
      <c r="B101" s="508" t="s">
        <v>429</v>
      </c>
      <c r="C101" s="509"/>
      <c r="D101" s="505"/>
      <c r="E101" s="505"/>
      <c r="F101" s="505"/>
      <c r="G101" s="505">
        <v>1</v>
      </c>
      <c r="H101" s="505">
        <v>1</v>
      </c>
      <c r="I101" s="505">
        <v>1</v>
      </c>
      <c r="J101" s="505"/>
      <c r="K101" s="505"/>
      <c r="L101" s="505"/>
      <c r="M101" s="505"/>
      <c r="N101" s="510">
        <v>1</v>
      </c>
      <c r="O101" s="479">
        <f t="shared" si="1"/>
        <v>4</v>
      </c>
    </row>
    <row r="102" spans="2:15" ht="20.100000000000001" customHeight="1" thickBot="1" x14ac:dyDescent="0.25">
      <c r="B102" s="499" t="s">
        <v>430</v>
      </c>
      <c r="C102" s="511"/>
      <c r="D102" s="506"/>
      <c r="E102" s="506"/>
      <c r="F102" s="506"/>
      <c r="G102" s="506"/>
      <c r="H102" s="506">
        <v>1</v>
      </c>
      <c r="I102" s="506"/>
      <c r="J102" s="506">
        <v>1</v>
      </c>
      <c r="K102" s="506"/>
      <c r="L102" s="506"/>
      <c r="M102" s="506"/>
      <c r="N102" s="512"/>
      <c r="O102" s="479">
        <f t="shared" si="1"/>
        <v>2</v>
      </c>
    </row>
    <row r="103" spans="2:15" ht="20.100000000000001" customHeight="1" thickBot="1" x14ac:dyDescent="0.25">
      <c r="B103" s="495"/>
      <c r="C103" s="507">
        <f t="shared" ref="C103:O103" si="2">SUM(C15:C102)</f>
        <v>14</v>
      </c>
      <c r="D103" s="507">
        <f t="shared" si="2"/>
        <v>13</v>
      </c>
      <c r="E103" s="507">
        <f t="shared" si="2"/>
        <v>13</v>
      </c>
      <c r="F103" s="507">
        <f t="shared" si="2"/>
        <v>19</v>
      </c>
      <c r="G103" s="507">
        <f t="shared" si="2"/>
        <v>18</v>
      </c>
      <c r="H103" s="507">
        <f t="shared" si="2"/>
        <v>19</v>
      </c>
      <c r="I103" s="507">
        <f t="shared" si="2"/>
        <v>17</v>
      </c>
      <c r="J103" s="507">
        <f t="shared" si="2"/>
        <v>15</v>
      </c>
      <c r="K103" s="507">
        <f t="shared" si="2"/>
        <v>14</v>
      </c>
      <c r="L103" s="507">
        <f t="shared" si="2"/>
        <v>16</v>
      </c>
      <c r="M103" s="507">
        <f t="shared" si="2"/>
        <v>11</v>
      </c>
      <c r="N103" s="507">
        <f t="shared" si="2"/>
        <v>20</v>
      </c>
      <c r="O103" s="496">
        <f t="shared" si="2"/>
        <v>189</v>
      </c>
    </row>
  </sheetData>
  <autoFilter ref="B14:O84">
    <sortState ref="B15:O94">
      <sortCondition ref="B14:B88"/>
    </sortState>
  </autoFilter>
  <mergeCells count="7">
    <mergeCell ref="A12:T12"/>
    <mergeCell ref="A5:T5"/>
    <mergeCell ref="A6:T6"/>
    <mergeCell ref="A7:T7"/>
    <mergeCell ref="A9:T9"/>
    <mergeCell ref="A10:T10"/>
    <mergeCell ref="A11:T11"/>
  </mergeCells>
  <pageMargins left="0.39370078740157483" right="0.39370078740157483" top="0.23622047244094491" bottom="0.31496062992125984" header="0.27559055118110237" footer="0.31496062992125984"/>
  <pageSetup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U64"/>
  <sheetViews>
    <sheetView workbookViewId="0">
      <selection activeCell="U12" sqref="U12"/>
    </sheetView>
  </sheetViews>
  <sheetFormatPr baseColWidth="10" defaultColWidth="11.42578125" defaultRowHeight="12.75" x14ac:dyDescent="0.2"/>
  <cols>
    <col min="1" max="1" width="3.140625" customWidth="1"/>
    <col min="2" max="2" width="24.140625" style="5" customWidth="1"/>
    <col min="3" max="3" width="4.7109375" style="5" customWidth="1"/>
    <col min="4" max="4" width="4.85546875" style="5" customWidth="1"/>
    <col min="5" max="5" width="4.7109375" style="5" customWidth="1"/>
    <col min="6" max="6" width="3.28515625" style="5" customWidth="1"/>
    <col min="7" max="7" width="3.85546875" style="5" customWidth="1"/>
    <col min="8" max="8" width="3.7109375" style="5" customWidth="1"/>
    <col min="9" max="9" width="4.7109375" style="5" customWidth="1"/>
    <col min="10" max="11" width="4.7109375" style="5" hidden="1" customWidth="1"/>
    <col min="12" max="12" width="4" style="5" hidden="1" customWidth="1"/>
    <col min="13" max="13" width="1.85546875" style="5" hidden="1" customWidth="1"/>
    <col min="14" max="14" width="12.28515625" style="5" customWidth="1"/>
    <col min="15" max="15" width="10.42578125" customWidth="1"/>
    <col min="16" max="16" width="0.5703125" hidden="1" customWidth="1"/>
    <col min="17" max="17" width="10.5703125" customWidth="1"/>
    <col min="18" max="18" width="4.140625" hidden="1" customWidth="1"/>
    <col min="19" max="19" width="1.5703125" customWidth="1"/>
    <col min="20" max="20" width="2.7109375" customWidth="1"/>
  </cols>
  <sheetData>
    <row r="1" spans="1:18" ht="14.1" customHeight="1" x14ac:dyDescent="0.2"/>
    <row r="2" spans="1:18" ht="14.1" customHeight="1" x14ac:dyDescent="0.2"/>
    <row r="3" spans="1:18" ht="14.1" customHeight="1" x14ac:dyDescent="0.2"/>
    <row r="4" spans="1:18" ht="14.1" customHeight="1" x14ac:dyDescent="0.2">
      <c r="A4" s="598" t="s">
        <v>12</v>
      </c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</row>
    <row r="5" spans="1:18" ht="14.1" customHeight="1" x14ac:dyDescent="0.2">
      <c r="A5" s="597" t="s">
        <v>16</v>
      </c>
      <c r="B5" s="597"/>
      <c r="C5" s="597"/>
      <c r="D5" s="597"/>
      <c r="E5" s="597"/>
      <c r="F5" s="597"/>
      <c r="G5" s="597"/>
      <c r="H5" s="597"/>
      <c r="I5" s="597"/>
      <c r="J5" s="597"/>
      <c r="K5" s="597"/>
      <c r="L5" s="597"/>
      <c r="M5" s="597"/>
      <c r="N5" s="597"/>
      <c r="O5" s="597"/>
      <c r="P5" s="597"/>
      <c r="Q5" s="597"/>
    </row>
    <row r="6" spans="1:18" ht="14.1" customHeight="1" x14ac:dyDescent="0.2">
      <c r="A6" s="596" t="s">
        <v>71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</row>
    <row r="7" spans="1:18" ht="14.1" customHeight="1" x14ac:dyDescent="0.2"/>
    <row r="8" spans="1:18" ht="14.1" customHeight="1" x14ac:dyDescent="0.3">
      <c r="A8" s="607" t="s">
        <v>55</v>
      </c>
      <c r="B8" s="607"/>
      <c r="C8" s="607"/>
      <c r="D8" s="607"/>
      <c r="E8" s="607"/>
      <c r="F8" s="607"/>
      <c r="G8" s="607"/>
      <c r="H8" s="607"/>
      <c r="I8" s="607"/>
      <c r="J8" s="607"/>
      <c r="K8" s="607"/>
      <c r="L8" s="607"/>
      <c r="M8" s="607"/>
      <c r="N8" s="607"/>
      <c r="O8" s="607"/>
      <c r="P8" s="607"/>
      <c r="Q8" s="607"/>
    </row>
    <row r="9" spans="1:18" ht="14.1" customHeight="1" x14ac:dyDescent="0.3">
      <c r="A9" s="607" t="s">
        <v>6</v>
      </c>
      <c r="B9" s="607"/>
      <c r="C9" s="607"/>
      <c r="D9" s="607"/>
      <c r="E9" s="607"/>
      <c r="F9" s="607"/>
      <c r="G9" s="607"/>
      <c r="H9" s="607"/>
      <c r="I9" s="607"/>
      <c r="J9" s="607"/>
      <c r="K9" s="607"/>
      <c r="L9" s="607"/>
      <c r="M9" s="607"/>
      <c r="N9" s="607"/>
      <c r="O9" s="607"/>
      <c r="P9" s="607"/>
      <c r="Q9" s="607"/>
    </row>
    <row r="10" spans="1:18" ht="14.1" customHeight="1" x14ac:dyDescent="0.3">
      <c r="A10" s="606" t="s">
        <v>103</v>
      </c>
      <c r="B10" s="606"/>
      <c r="C10" s="606"/>
      <c r="D10" s="606"/>
      <c r="E10" s="606"/>
      <c r="F10" s="606"/>
      <c r="G10" s="606"/>
      <c r="H10" s="606"/>
      <c r="I10" s="606"/>
      <c r="J10" s="606"/>
      <c r="K10" s="606"/>
      <c r="L10" s="606"/>
      <c r="M10" s="606"/>
      <c r="N10" s="606"/>
      <c r="O10" s="606"/>
      <c r="P10" s="606"/>
      <c r="Q10" s="606"/>
    </row>
    <row r="11" spans="1:18" ht="14.1" customHeight="1" x14ac:dyDescent="0.3">
      <c r="A11" s="11"/>
      <c r="B11" s="24"/>
      <c r="C11" s="24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4"/>
    </row>
    <row r="12" spans="1:18" ht="18.75" customHeight="1" thickBot="1" x14ac:dyDescent="0.25">
      <c r="A12" s="605" t="s">
        <v>40</v>
      </c>
      <c r="B12" s="605"/>
      <c r="C12" s="605"/>
      <c r="D12" s="605"/>
      <c r="E12" s="605"/>
      <c r="F12" s="605"/>
      <c r="G12" s="605"/>
      <c r="H12" s="605"/>
      <c r="I12" s="605"/>
      <c r="J12" s="605"/>
      <c r="K12" s="605"/>
      <c r="L12" s="605"/>
      <c r="M12" s="605"/>
      <c r="N12" s="605"/>
      <c r="O12" s="605"/>
      <c r="P12" s="605"/>
      <c r="Q12" s="605"/>
      <c r="R12" s="605"/>
    </row>
    <row r="13" spans="1:18" s="16" customFormat="1" ht="22.5" customHeight="1" thickBot="1" x14ac:dyDescent="0.35">
      <c r="A13" s="20"/>
      <c r="B13" s="49" t="s">
        <v>9</v>
      </c>
      <c r="C13" s="50" t="s">
        <v>89</v>
      </c>
      <c r="D13" s="50" t="s">
        <v>90</v>
      </c>
      <c r="E13" s="50" t="s">
        <v>91</v>
      </c>
      <c r="F13" s="50" t="s">
        <v>92</v>
      </c>
      <c r="G13" s="50" t="s">
        <v>93</v>
      </c>
      <c r="H13" s="50" t="s">
        <v>94</v>
      </c>
      <c r="I13" s="50" t="s">
        <v>95</v>
      </c>
      <c r="J13" s="50" t="s">
        <v>96</v>
      </c>
      <c r="K13" s="50" t="s">
        <v>97</v>
      </c>
      <c r="L13" s="50" t="s">
        <v>98</v>
      </c>
      <c r="M13" s="50" t="s">
        <v>99</v>
      </c>
      <c r="N13" s="51" t="s">
        <v>0</v>
      </c>
      <c r="O13" s="599" t="s">
        <v>67</v>
      </c>
      <c r="P13" s="21"/>
      <c r="Q13" s="21"/>
    </row>
    <row r="14" spans="1:18" s="16" customFormat="1" ht="17.100000000000001" customHeight="1" thickBot="1" x14ac:dyDescent="0.25">
      <c r="A14" s="20"/>
      <c r="B14" s="601" t="s">
        <v>64</v>
      </c>
      <c r="C14" s="602"/>
      <c r="D14" s="602"/>
      <c r="E14" s="602"/>
      <c r="F14" s="602"/>
      <c r="G14" s="602"/>
      <c r="H14" s="602"/>
      <c r="I14" s="602"/>
      <c r="J14" s="602"/>
      <c r="K14" s="602"/>
      <c r="L14" s="602"/>
      <c r="M14" s="602"/>
      <c r="N14" s="662"/>
      <c r="O14" s="599"/>
      <c r="P14" s="21"/>
      <c r="Q14" s="21"/>
    </row>
    <row r="15" spans="1:18" s="16" customFormat="1" ht="17.100000000000001" customHeight="1" thickBot="1" x14ac:dyDescent="0.25">
      <c r="A15" s="20"/>
      <c r="B15" s="52" t="s">
        <v>46</v>
      </c>
      <c r="C15" s="53">
        <v>0</v>
      </c>
      <c r="D15" s="43">
        <v>3</v>
      </c>
      <c r="E15" s="43">
        <v>4</v>
      </c>
      <c r="F15" s="43">
        <v>9</v>
      </c>
      <c r="G15" s="43">
        <v>1</v>
      </c>
      <c r="H15" s="43">
        <v>8</v>
      </c>
      <c r="I15" s="43"/>
      <c r="J15" s="43"/>
      <c r="K15" s="43"/>
      <c r="L15" s="43"/>
      <c r="M15" s="43"/>
      <c r="N15" s="34">
        <f>SUM(C15:M15)</f>
        <v>25</v>
      </c>
      <c r="O15" s="599"/>
      <c r="P15" s="21"/>
      <c r="Q15" s="21"/>
    </row>
    <row r="16" spans="1:18" s="16" customFormat="1" ht="17.100000000000001" customHeight="1" thickBot="1" x14ac:dyDescent="0.25">
      <c r="A16" s="20"/>
      <c r="B16" s="52" t="s">
        <v>48</v>
      </c>
      <c r="C16" s="53">
        <v>0</v>
      </c>
      <c r="D16" s="43">
        <v>0</v>
      </c>
      <c r="E16" s="43"/>
      <c r="F16" s="43">
        <v>7</v>
      </c>
      <c r="G16" s="43">
        <v>11</v>
      </c>
      <c r="H16" s="43">
        <v>4</v>
      </c>
      <c r="I16" s="43"/>
      <c r="J16" s="43"/>
      <c r="K16" s="43"/>
      <c r="L16" s="43"/>
      <c r="M16" s="43"/>
      <c r="N16" s="34">
        <f>SUM(C16:M16)</f>
        <v>22</v>
      </c>
      <c r="O16" s="599"/>
      <c r="P16" s="21"/>
      <c r="Q16" s="21"/>
    </row>
    <row r="17" spans="1:17" s="16" customFormat="1" ht="17.100000000000001" customHeight="1" thickBot="1" x14ac:dyDescent="0.25">
      <c r="A17" s="20"/>
      <c r="B17" s="52" t="s">
        <v>49</v>
      </c>
      <c r="C17" s="53">
        <v>0</v>
      </c>
      <c r="D17" s="43">
        <v>1</v>
      </c>
      <c r="E17" s="43">
        <v>2</v>
      </c>
      <c r="F17" s="43"/>
      <c r="G17" s="43">
        <v>1</v>
      </c>
      <c r="H17" s="43"/>
      <c r="I17" s="43"/>
      <c r="J17" s="43"/>
      <c r="K17" s="43"/>
      <c r="L17" s="43"/>
      <c r="M17" s="43"/>
      <c r="N17" s="34">
        <f>SUM(C17:M17)</f>
        <v>4</v>
      </c>
      <c r="O17" s="599"/>
      <c r="P17" s="21"/>
      <c r="Q17" s="21"/>
    </row>
    <row r="18" spans="1:17" s="16" customFormat="1" ht="17.100000000000001" customHeight="1" thickBot="1" x14ac:dyDescent="0.25">
      <c r="A18" s="20"/>
      <c r="B18" s="52" t="s">
        <v>47</v>
      </c>
      <c r="C18" s="53">
        <v>32</v>
      </c>
      <c r="D18" s="43">
        <v>28</v>
      </c>
      <c r="E18" s="43">
        <v>42</v>
      </c>
      <c r="F18" s="43">
        <v>34</v>
      </c>
      <c r="G18" s="43">
        <v>23</v>
      </c>
      <c r="H18" s="43">
        <v>23</v>
      </c>
      <c r="I18" s="43"/>
      <c r="J18" s="43"/>
      <c r="K18" s="43"/>
      <c r="L18" s="43"/>
      <c r="M18" s="43"/>
      <c r="N18" s="34">
        <f t="shared" ref="N18:N25" si="0">SUM(C18:M18)</f>
        <v>182</v>
      </c>
      <c r="O18" s="599"/>
      <c r="P18" s="21"/>
      <c r="Q18" s="21"/>
    </row>
    <row r="19" spans="1:17" s="16" customFormat="1" ht="17.100000000000001" customHeight="1" thickBot="1" x14ac:dyDescent="0.25">
      <c r="A19" s="20"/>
      <c r="B19" s="54" t="s">
        <v>0</v>
      </c>
      <c r="C19" s="44">
        <f t="shared" ref="C19:M19" si="1">SUM(C15:C18)</f>
        <v>32</v>
      </c>
      <c r="D19" s="44">
        <f t="shared" si="1"/>
        <v>32</v>
      </c>
      <c r="E19" s="44">
        <f t="shared" si="1"/>
        <v>48</v>
      </c>
      <c r="F19" s="44">
        <f t="shared" si="1"/>
        <v>50</v>
      </c>
      <c r="G19" s="44">
        <f t="shared" si="1"/>
        <v>36</v>
      </c>
      <c r="H19" s="44">
        <f t="shared" si="1"/>
        <v>35</v>
      </c>
      <c r="I19" s="44">
        <f t="shared" si="1"/>
        <v>0</v>
      </c>
      <c r="J19" s="44">
        <f t="shared" si="1"/>
        <v>0</v>
      </c>
      <c r="K19" s="44">
        <f t="shared" si="1"/>
        <v>0</v>
      </c>
      <c r="L19" s="44">
        <f t="shared" si="1"/>
        <v>0</v>
      </c>
      <c r="M19" s="44">
        <f t="shared" si="1"/>
        <v>0</v>
      </c>
      <c r="N19" s="34">
        <f t="shared" si="0"/>
        <v>233</v>
      </c>
      <c r="O19" s="55">
        <f>(100000/9884371)*(N19/6)*12</f>
        <v>4.7145134475425907</v>
      </c>
      <c r="P19" s="21"/>
      <c r="Q19" s="21"/>
    </row>
    <row r="20" spans="1:17" s="16" customFormat="1" ht="17.100000000000001" customHeight="1" thickBot="1" x14ac:dyDescent="0.25">
      <c r="A20" s="20"/>
      <c r="B20" s="45" t="s">
        <v>52</v>
      </c>
      <c r="C20" s="44">
        <v>24</v>
      </c>
      <c r="D20" s="22">
        <v>13</v>
      </c>
      <c r="E20" s="22">
        <v>18</v>
      </c>
      <c r="F20" s="22">
        <v>12</v>
      </c>
      <c r="G20" s="22">
        <v>5</v>
      </c>
      <c r="H20" s="22">
        <v>7</v>
      </c>
      <c r="I20" s="22"/>
      <c r="J20" s="22"/>
      <c r="K20" s="22"/>
      <c r="L20" s="22"/>
      <c r="M20" s="22"/>
      <c r="N20" s="34">
        <f>SUM(C20:M20)</f>
        <v>79</v>
      </c>
      <c r="O20" s="55">
        <f t="shared" ref="O20:O25" si="2">(100000/9884371)*(N20/6)*12</f>
        <v>1.5984831002397621</v>
      </c>
      <c r="P20" s="21"/>
      <c r="Q20" s="21"/>
    </row>
    <row r="21" spans="1:17" s="16" customFormat="1" ht="17.100000000000001" customHeight="1" thickBot="1" x14ac:dyDescent="0.25">
      <c r="A21" s="20"/>
      <c r="B21" s="45" t="s">
        <v>79</v>
      </c>
      <c r="C21" s="44">
        <v>0</v>
      </c>
      <c r="D21" s="22">
        <v>1</v>
      </c>
      <c r="E21" s="22"/>
      <c r="F21" s="22"/>
      <c r="G21" s="22"/>
      <c r="H21" s="22"/>
      <c r="I21" s="22"/>
      <c r="J21" s="22"/>
      <c r="K21" s="22"/>
      <c r="L21" s="22"/>
      <c r="M21" s="22"/>
      <c r="N21" s="34">
        <f t="shared" si="0"/>
        <v>1</v>
      </c>
      <c r="O21" s="55">
        <f t="shared" si="2"/>
        <v>2.0233963294174206E-2</v>
      </c>
      <c r="P21" s="21"/>
      <c r="Q21" s="21"/>
    </row>
    <row r="22" spans="1:17" s="16" customFormat="1" ht="17.100000000000001" customHeight="1" thickBot="1" x14ac:dyDescent="0.25">
      <c r="A22" s="20"/>
      <c r="B22" s="45" t="s">
        <v>38</v>
      </c>
      <c r="C22" s="44">
        <v>0</v>
      </c>
      <c r="D22" s="22">
        <v>0</v>
      </c>
      <c r="E22" s="22"/>
      <c r="F22" s="22"/>
      <c r="G22" s="22">
        <v>3</v>
      </c>
      <c r="H22" s="22"/>
      <c r="I22" s="22"/>
      <c r="J22" s="22"/>
      <c r="K22" s="22"/>
      <c r="L22" s="22"/>
      <c r="M22" s="22"/>
      <c r="N22" s="34">
        <f t="shared" si="0"/>
        <v>3</v>
      </c>
      <c r="O22" s="55">
        <f t="shared" si="2"/>
        <v>6.0701889882522619E-2</v>
      </c>
      <c r="P22" s="21"/>
      <c r="Q22" s="21"/>
    </row>
    <row r="23" spans="1:17" s="16" customFormat="1" ht="17.100000000000001" customHeight="1" thickBot="1" x14ac:dyDescent="0.25">
      <c r="A23" s="20"/>
      <c r="B23" s="45" t="s">
        <v>86</v>
      </c>
      <c r="C23" s="56"/>
      <c r="D23" s="35"/>
      <c r="E23" s="35">
        <v>3</v>
      </c>
      <c r="F23" s="35"/>
      <c r="G23" s="35">
        <v>6</v>
      </c>
      <c r="H23" s="35">
        <v>2</v>
      </c>
      <c r="I23" s="35"/>
      <c r="J23" s="35"/>
      <c r="K23" s="35"/>
      <c r="L23" s="35"/>
      <c r="M23" s="35"/>
      <c r="N23" s="34">
        <f t="shared" si="0"/>
        <v>11</v>
      </c>
      <c r="O23" s="55">
        <f t="shared" si="2"/>
        <v>0.22257359623591624</v>
      </c>
      <c r="P23" s="21"/>
      <c r="Q23" s="21"/>
    </row>
    <row r="24" spans="1:17" s="16" customFormat="1" ht="17.100000000000001" customHeight="1" thickBot="1" x14ac:dyDescent="0.25">
      <c r="A24" s="20"/>
      <c r="B24" s="45" t="s">
        <v>87</v>
      </c>
      <c r="C24" s="56">
        <v>1</v>
      </c>
      <c r="D24" s="35"/>
      <c r="E24" s="35">
        <v>3</v>
      </c>
      <c r="F24" s="35"/>
      <c r="G24" s="35">
        <v>3</v>
      </c>
      <c r="H24" s="35"/>
      <c r="I24" s="35"/>
      <c r="J24" s="35"/>
      <c r="K24" s="35"/>
      <c r="L24" s="35"/>
      <c r="M24" s="35"/>
      <c r="N24" s="34">
        <f t="shared" si="0"/>
        <v>7</v>
      </c>
      <c r="O24" s="55">
        <f t="shared" si="2"/>
        <v>0.14163774305921945</v>
      </c>
      <c r="P24" s="21"/>
      <c r="Q24" s="21"/>
    </row>
    <row r="25" spans="1:17" s="16" customFormat="1" ht="17.100000000000001" customHeight="1" thickBot="1" x14ac:dyDescent="0.25">
      <c r="A25" s="20"/>
      <c r="B25" s="57" t="s">
        <v>51</v>
      </c>
      <c r="C25" s="58">
        <v>10</v>
      </c>
      <c r="D25" s="33">
        <v>8</v>
      </c>
      <c r="E25" s="33">
        <v>12</v>
      </c>
      <c r="F25" s="33">
        <v>10</v>
      </c>
      <c r="G25" s="33">
        <v>8</v>
      </c>
      <c r="H25" s="33">
        <v>8</v>
      </c>
      <c r="I25" s="33"/>
      <c r="J25" s="33"/>
      <c r="K25" s="33"/>
      <c r="L25" s="33"/>
      <c r="M25" s="33"/>
      <c r="N25" s="34">
        <f t="shared" si="0"/>
        <v>56</v>
      </c>
      <c r="O25" s="55">
        <f t="shared" si="2"/>
        <v>1.1331019444737556</v>
      </c>
      <c r="P25" s="21"/>
      <c r="Q25" s="21"/>
    </row>
    <row r="26" spans="1:17" s="16" customFormat="1" ht="18" customHeight="1" thickBot="1" x14ac:dyDescent="0.25">
      <c r="A26" s="20"/>
      <c r="B26" s="59" t="s">
        <v>0</v>
      </c>
      <c r="C26" s="39">
        <f t="shared" ref="C26:N26" si="3">SUM(C19:C25)</f>
        <v>67</v>
      </c>
      <c r="D26" s="39">
        <f t="shared" si="3"/>
        <v>54</v>
      </c>
      <c r="E26" s="39">
        <f t="shared" si="3"/>
        <v>84</v>
      </c>
      <c r="F26" s="39">
        <f t="shared" si="3"/>
        <v>72</v>
      </c>
      <c r="G26" s="39">
        <f t="shared" si="3"/>
        <v>61</v>
      </c>
      <c r="H26" s="39">
        <f t="shared" si="3"/>
        <v>52</v>
      </c>
      <c r="I26" s="60">
        <f t="shared" si="3"/>
        <v>0</v>
      </c>
      <c r="J26" s="60">
        <f t="shared" si="3"/>
        <v>0</v>
      </c>
      <c r="K26" s="60">
        <f t="shared" si="3"/>
        <v>0</v>
      </c>
      <c r="L26" s="60">
        <f t="shared" si="3"/>
        <v>0</v>
      </c>
      <c r="M26" s="60">
        <f t="shared" si="3"/>
        <v>0</v>
      </c>
      <c r="N26" s="60">
        <f t="shared" si="3"/>
        <v>390</v>
      </c>
      <c r="O26" s="21"/>
      <c r="P26" s="21"/>
      <c r="Q26" s="21"/>
    </row>
    <row r="27" spans="1:17" s="16" customFormat="1" ht="15.95" customHeight="1" thickBot="1" x14ac:dyDescent="0.25">
      <c r="A27" s="20"/>
      <c r="B27" s="31"/>
      <c r="C27" s="31"/>
      <c r="D27" s="61"/>
      <c r="E27" s="62"/>
      <c r="F27" s="591" t="s">
        <v>68</v>
      </c>
      <c r="G27" s="592"/>
      <c r="H27" s="592"/>
      <c r="I27" s="592"/>
      <c r="J27" s="592"/>
      <c r="K27" s="592"/>
      <c r="L27" s="592"/>
      <c r="M27" s="592"/>
      <c r="N27" s="593"/>
      <c r="O27" s="55">
        <f>(100000/9884371)*(N26/6)*12</f>
        <v>7.8912456847279397</v>
      </c>
      <c r="P27" s="21"/>
      <c r="Q27" s="21"/>
    </row>
    <row r="28" spans="1:17" s="16" customFormat="1" ht="15.95" customHeight="1" x14ac:dyDescent="0.2">
      <c r="A28" s="23"/>
      <c r="B28" s="27"/>
      <c r="C28" s="27"/>
      <c r="D28" s="26"/>
      <c r="E28" s="25"/>
      <c r="F28" s="25"/>
      <c r="G28" s="25"/>
      <c r="H28" s="25"/>
      <c r="I28" s="30"/>
      <c r="J28" s="30"/>
      <c r="K28" s="30"/>
      <c r="L28" s="30"/>
      <c r="M28" s="30"/>
      <c r="N28" s="30"/>
      <c r="O28" s="29"/>
    </row>
    <row r="29" spans="1:17" ht="18.75" customHeight="1" thickBot="1" x14ac:dyDescent="0.35">
      <c r="A29" s="11"/>
      <c r="B29" s="605" t="s">
        <v>65</v>
      </c>
      <c r="C29" s="605"/>
      <c r="D29" s="605"/>
      <c r="E29" s="605"/>
      <c r="F29" s="605"/>
      <c r="G29" s="605"/>
      <c r="H29" s="605"/>
      <c r="I29" s="605"/>
      <c r="J29" s="605"/>
      <c r="K29" s="605"/>
      <c r="L29" s="605"/>
      <c r="M29" s="605"/>
      <c r="N29" s="605"/>
      <c r="O29" s="605"/>
    </row>
    <row r="30" spans="1:17" ht="21.75" customHeight="1" thickBot="1" x14ac:dyDescent="0.35">
      <c r="B30" s="49" t="s">
        <v>9</v>
      </c>
      <c r="C30" s="50" t="s">
        <v>89</v>
      </c>
      <c r="D30" s="50" t="s">
        <v>90</v>
      </c>
      <c r="E30" s="50" t="s">
        <v>91</v>
      </c>
      <c r="F30" s="50" t="s">
        <v>92</v>
      </c>
      <c r="G30" s="50" t="s">
        <v>93</v>
      </c>
      <c r="H30" s="50" t="s">
        <v>94</v>
      </c>
      <c r="I30" s="50" t="s">
        <v>95</v>
      </c>
      <c r="J30" s="50" t="s">
        <v>96</v>
      </c>
      <c r="K30" s="50" t="s">
        <v>97</v>
      </c>
      <c r="L30" s="50" t="s">
        <v>98</v>
      </c>
      <c r="M30" s="50" t="s">
        <v>99</v>
      </c>
      <c r="N30" s="51" t="s">
        <v>0</v>
      </c>
      <c r="O30" s="47" t="s">
        <v>66</v>
      </c>
    </row>
    <row r="31" spans="1:17" ht="17.100000000000001" customHeight="1" thickBot="1" x14ac:dyDescent="0.25">
      <c r="B31" s="63" t="s">
        <v>50</v>
      </c>
      <c r="C31" s="64">
        <v>2</v>
      </c>
      <c r="D31" s="65">
        <v>2</v>
      </c>
      <c r="E31" s="65">
        <v>1</v>
      </c>
      <c r="F31" s="65"/>
      <c r="G31" s="65"/>
      <c r="H31" s="65">
        <v>2</v>
      </c>
      <c r="I31" s="65"/>
      <c r="J31" s="65"/>
      <c r="K31" s="65"/>
      <c r="L31" s="65"/>
      <c r="M31" s="65"/>
      <c r="N31" s="66">
        <f>SUM(C31:M31)</f>
        <v>7</v>
      </c>
      <c r="O31" s="55">
        <f>(100000/9884371)*(N31/6)*12</f>
        <v>0.14163774305921945</v>
      </c>
    </row>
    <row r="32" spans="1:17" ht="17.100000000000001" customHeight="1" thickBot="1" x14ac:dyDescent="0.25">
      <c r="B32" s="67" t="s">
        <v>83</v>
      </c>
      <c r="C32" s="68"/>
      <c r="D32" s="28"/>
      <c r="E32" s="28">
        <v>1</v>
      </c>
      <c r="F32" s="28">
        <v>2</v>
      </c>
      <c r="G32" s="28">
        <v>1</v>
      </c>
      <c r="H32" s="28"/>
      <c r="I32" s="28"/>
      <c r="J32" s="28"/>
      <c r="K32" s="28"/>
      <c r="L32" s="28"/>
      <c r="M32" s="28"/>
      <c r="N32" s="42">
        <f t="shared" ref="N32:N38" si="4">SUM(C32:M32)</f>
        <v>4</v>
      </c>
      <c r="O32" s="55">
        <f t="shared" ref="O32:O41" si="5">(100000/9884371)*(N32/6)*12</f>
        <v>8.0935853176696826E-2</v>
      </c>
    </row>
    <row r="33" spans="1:21" ht="17.100000000000001" customHeight="1" thickBot="1" x14ac:dyDescent="0.25">
      <c r="B33" s="45" t="s">
        <v>42</v>
      </c>
      <c r="C33" s="44">
        <v>12</v>
      </c>
      <c r="D33" s="22">
        <v>11</v>
      </c>
      <c r="E33" s="22">
        <v>8</v>
      </c>
      <c r="F33" s="22">
        <v>9</v>
      </c>
      <c r="G33" s="22">
        <v>9</v>
      </c>
      <c r="H33" s="22">
        <v>6</v>
      </c>
      <c r="I33" s="22"/>
      <c r="J33" s="22"/>
      <c r="K33" s="22"/>
      <c r="L33" s="22"/>
      <c r="M33" s="22"/>
      <c r="N33" s="42">
        <f t="shared" si="4"/>
        <v>55</v>
      </c>
      <c r="O33" s="55">
        <f t="shared" si="5"/>
        <v>1.1128679811795812</v>
      </c>
    </row>
    <row r="34" spans="1:21" ht="17.100000000000001" hidden="1" customHeight="1" thickBot="1" x14ac:dyDescent="0.25">
      <c r="B34" s="45" t="s">
        <v>41</v>
      </c>
      <c r="C34" s="44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42"/>
      <c r="O34" s="55">
        <f t="shared" si="5"/>
        <v>0</v>
      </c>
    </row>
    <row r="35" spans="1:21" ht="17.100000000000001" customHeight="1" thickBot="1" x14ac:dyDescent="0.25">
      <c r="B35" s="69" t="s">
        <v>54</v>
      </c>
      <c r="C35" s="70">
        <v>1</v>
      </c>
      <c r="D35" s="22">
        <v>1</v>
      </c>
      <c r="E35" s="22">
        <v>3</v>
      </c>
      <c r="F35" s="22">
        <v>3</v>
      </c>
      <c r="G35" s="22">
        <v>1</v>
      </c>
      <c r="H35" s="22">
        <v>2</v>
      </c>
      <c r="I35" s="22"/>
      <c r="J35" s="22"/>
      <c r="K35" s="22"/>
      <c r="L35" s="22"/>
      <c r="M35" s="22"/>
      <c r="N35" s="42">
        <f t="shared" si="4"/>
        <v>11</v>
      </c>
      <c r="O35" s="55">
        <f t="shared" si="5"/>
        <v>0.22257359623591624</v>
      </c>
    </row>
    <row r="36" spans="1:21" ht="17.100000000000001" customHeight="1" thickBot="1" x14ac:dyDescent="0.25">
      <c r="B36" s="45" t="s">
        <v>43</v>
      </c>
      <c r="C36" s="44">
        <v>49</v>
      </c>
      <c r="D36" s="22">
        <v>43</v>
      </c>
      <c r="E36" s="22">
        <v>53</v>
      </c>
      <c r="F36" s="22">
        <v>69</v>
      </c>
      <c r="G36" s="22">
        <v>48</v>
      </c>
      <c r="H36" s="22">
        <v>45</v>
      </c>
      <c r="I36" s="22"/>
      <c r="J36" s="22"/>
      <c r="K36" s="22"/>
      <c r="L36" s="22"/>
      <c r="M36" s="22"/>
      <c r="N36" s="42">
        <f t="shared" si="4"/>
        <v>307</v>
      </c>
      <c r="O36" s="55">
        <f t="shared" si="5"/>
        <v>6.211826731311481</v>
      </c>
    </row>
    <row r="37" spans="1:21" ht="17.100000000000001" customHeight="1" thickBot="1" x14ac:dyDescent="0.25">
      <c r="B37" s="45" t="s">
        <v>84</v>
      </c>
      <c r="C37" s="44">
        <v>1</v>
      </c>
      <c r="D37" s="22"/>
      <c r="E37" s="22"/>
      <c r="F37" s="22">
        <v>1</v>
      </c>
      <c r="G37" s="22">
        <v>3</v>
      </c>
      <c r="H37" s="22">
        <v>1</v>
      </c>
      <c r="I37" s="22"/>
      <c r="J37" s="22"/>
      <c r="K37" s="22"/>
      <c r="L37" s="22"/>
      <c r="M37" s="22"/>
      <c r="N37" s="42">
        <f>SUM(C37:M37)</f>
        <v>6</v>
      </c>
      <c r="O37" s="55">
        <f t="shared" si="5"/>
        <v>0.12140377976504524</v>
      </c>
    </row>
    <row r="38" spans="1:21" ht="17.100000000000001" customHeight="1" thickBot="1" x14ac:dyDescent="0.25">
      <c r="B38" s="45" t="s">
        <v>102</v>
      </c>
      <c r="C38" s="44">
        <v>12</v>
      </c>
      <c r="D38" s="22">
        <v>7</v>
      </c>
      <c r="E38" s="22">
        <v>8</v>
      </c>
      <c r="F38" s="22">
        <v>7</v>
      </c>
      <c r="G38" s="22">
        <v>19</v>
      </c>
      <c r="H38" s="22">
        <v>9</v>
      </c>
      <c r="I38" s="22"/>
      <c r="J38" s="22"/>
      <c r="K38" s="22"/>
      <c r="L38" s="22"/>
      <c r="M38" s="22"/>
      <c r="N38" s="42">
        <f t="shared" si="4"/>
        <v>62</v>
      </c>
      <c r="O38" s="55">
        <f t="shared" si="5"/>
        <v>1.2545057242388009</v>
      </c>
    </row>
    <row r="39" spans="1:21" ht="17.100000000000001" customHeight="1" thickBot="1" x14ac:dyDescent="0.25">
      <c r="B39" s="93" t="s">
        <v>85</v>
      </c>
      <c r="C39" s="94"/>
      <c r="D39" s="95"/>
      <c r="E39" s="95"/>
      <c r="F39" s="95"/>
      <c r="G39" s="95">
        <v>11</v>
      </c>
      <c r="H39" s="95"/>
      <c r="I39" s="95"/>
      <c r="J39" s="95"/>
      <c r="K39" s="95"/>
      <c r="L39" s="95"/>
      <c r="M39" s="95"/>
      <c r="N39" s="96">
        <f>SUM(C39:M39)</f>
        <v>11</v>
      </c>
      <c r="O39" s="55">
        <f t="shared" si="5"/>
        <v>0.22257359623591624</v>
      </c>
    </row>
    <row r="40" spans="1:21" ht="17.100000000000001" customHeight="1" thickBot="1" x14ac:dyDescent="0.25">
      <c r="B40" s="97" t="s">
        <v>53</v>
      </c>
      <c r="C40" s="98"/>
      <c r="D40" s="99"/>
      <c r="E40" s="99">
        <v>7</v>
      </c>
      <c r="F40" s="99"/>
      <c r="G40" s="99"/>
      <c r="H40" s="99">
        <v>1</v>
      </c>
      <c r="I40" s="99"/>
      <c r="J40" s="99"/>
      <c r="K40" s="99"/>
      <c r="L40" s="99"/>
      <c r="M40" s="99"/>
      <c r="N40" s="37">
        <f>SUM(C40:M40)</f>
        <v>8</v>
      </c>
      <c r="O40" s="55">
        <f t="shared" si="5"/>
        <v>0.16187170635339365</v>
      </c>
    </row>
    <row r="41" spans="1:21" ht="17.100000000000001" customHeight="1" thickBot="1" x14ac:dyDescent="0.25">
      <c r="B41" s="100" t="s">
        <v>88</v>
      </c>
      <c r="C41" s="101"/>
      <c r="D41" s="102"/>
      <c r="E41" s="102"/>
      <c r="F41" s="102"/>
      <c r="G41" s="102">
        <v>1</v>
      </c>
      <c r="H41" s="102"/>
      <c r="I41" s="102"/>
      <c r="J41" s="102"/>
      <c r="K41" s="102"/>
      <c r="L41" s="102"/>
      <c r="M41" s="102"/>
      <c r="N41" s="46">
        <f>SUM(C41:M41)</f>
        <v>1</v>
      </c>
      <c r="O41" s="55">
        <f t="shared" si="5"/>
        <v>2.0233963294174206E-2</v>
      </c>
    </row>
    <row r="42" spans="1:21" ht="18" customHeight="1" thickBot="1" x14ac:dyDescent="0.25">
      <c r="B42" s="71" t="s">
        <v>0</v>
      </c>
      <c r="C42" s="72">
        <f>SUM(C31:C41)</f>
        <v>77</v>
      </c>
      <c r="D42" s="72">
        <f t="shared" ref="D42:N42" si="6">SUM(D31:D41)</f>
        <v>64</v>
      </c>
      <c r="E42" s="72">
        <f t="shared" si="6"/>
        <v>81</v>
      </c>
      <c r="F42" s="72">
        <f t="shared" si="6"/>
        <v>91</v>
      </c>
      <c r="G42" s="72">
        <f t="shared" si="6"/>
        <v>93</v>
      </c>
      <c r="H42" s="72">
        <f t="shared" si="6"/>
        <v>66</v>
      </c>
      <c r="I42" s="73">
        <f t="shared" si="6"/>
        <v>0</v>
      </c>
      <c r="J42" s="73">
        <f t="shared" si="6"/>
        <v>0</v>
      </c>
      <c r="K42" s="73">
        <f t="shared" si="6"/>
        <v>0</v>
      </c>
      <c r="L42" s="73">
        <f t="shared" si="6"/>
        <v>0</v>
      </c>
      <c r="M42" s="73">
        <f t="shared" si="6"/>
        <v>0</v>
      </c>
      <c r="N42" s="73">
        <f t="shared" si="6"/>
        <v>472</v>
      </c>
      <c r="O42" s="38"/>
    </row>
    <row r="43" spans="1:21" ht="15.75" customHeight="1" thickBot="1" x14ac:dyDescent="0.25">
      <c r="B43" s="74"/>
      <c r="C43" s="74"/>
      <c r="D43" s="75"/>
      <c r="E43" s="76"/>
      <c r="F43" s="591" t="s">
        <v>68</v>
      </c>
      <c r="G43" s="592"/>
      <c r="H43" s="592"/>
      <c r="I43" s="592"/>
      <c r="J43" s="592"/>
      <c r="K43" s="592"/>
      <c r="L43" s="592"/>
      <c r="M43" s="592"/>
      <c r="N43" s="593"/>
      <c r="O43" s="55">
        <f>(100000/9884371)*(N42/6)*12</f>
        <v>9.5504306748502259</v>
      </c>
    </row>
    <row r="44" spans="1:21" ht="24.95" customHeight="1" thickBot="1" x14ac:dyDescent="0.25">
      <c r="B44" s="605" t="s">
        <v>82</v>
      </c>
      <c r="C44" s="605"/>
      <c r="D44" s="605"/>
      <c r="E44" s="605"/>
      <c r="F44" s="605"/>
      <c r="G44" s="605"/>
      <c r="H44" s="605"/>
      <c r="I44" s="605"/>
      <c r="J44" s="605"/>
      <c r="K44" s="605"/>
      <c r="L44" s="605"/>
      <c r="M44" s="605"/>
      <c r="N44" s="605"/>
      <c r="O44" s="605"/>
      <c r="P44" s="605"/>
      <c r="Q44" s="605"/>
      <c r="R44" s="605"/>
    </row>
    <row r="45" spans="1:21" ht="24" customHeight="1" thickBot="1" x14ac:dyDescent="0.35">
      <c r="B45" s="77" t="s">
        <v>9</v>
      </c>
      <c r="C45" s="78" t="s">
        <v>89</v>
      </c>
      <c r="D45" s="78" t="s">
        <v>90</v>
      </c>
      <c r="E45" s="78" t="s">
        <v>91</v>
      </c>
      <c r="F45" s="78" t="s">
        <v>92</v>
      </c>
      <c r="G45" s="78" t="s">
        <v>93</v>
      </c>
      <c r="H45" s="78" t="s">
        <v>94</v>
      </c>
      <c r="I45" s="78" t="s">
        <v>95</v>
      </c>
      <c r="J45" s="78" t="s">
        <v>96</v>
      </c>
      <c r="K45" s="78" t="s">
        <v>97</v>
      </c>
      <c r="L45" s="78" t="s">
        <v>98</v>
      </c>
      <c r="M45" s="78" t="s">
        <v>99</v>
      </c>
      <c r="N45" s="79" t="s">
        <v>0</v>
      </c>
      <c r="O45" s="667"/>
      <c r="P45" s="667"/>
      <c r="Q45" s="667"/>
      <c r="R45" s="667"/>
      <c r="S45" s="667"/>
    </row>
    <row r="46" spans="1:21" ht="15" customHeight="1" x14ac:dyDescent="0.2">
      <c r="B46" s="80" t="s">
        <v>80</v>
      </c>
      <c r="C46" s="81">
        <v>17</v>
      </c>
      <c r="D46" s="65">
        <v>18</v>
      </c>
      <c r="E46" s="65">
        <v>10</v>
      </c>
      <c r="F46" s="65">
        <v>25</v>
      </c>
      <c r="G46" s="65">
        <v>13</v>
      </c>
      <c r="H46" s="65">
        <v>21</v>
      </c>
      <c r="I46" s="65"/>
      <c r="J46" s="65"/>
      <c r="K46" s="65"/>
      <c r="L46" s="65"/>
      <c r="M46" s="65"/>
      <c r="N46" s="66">
        <f>SUM(C46:M46)</f>
        <v>104</v>
      </c>
    </row>
    <row r="47" spans="1:21" ht="15" customHeight="1" x14ac:dyDescent="0.2">
      <c r="B47" s="69" t="s">
        <v>81</v>
      </c>
      <c r="C47" s="70"/>
      <c r="D47" s="22">
        <v>2</v>
      </c>
      <c r="E47" s="22">
        <v>1</v>
      </c>
      <c r="F47" s="22"/>
      <c r="G47" s="22">
        <v>1</v>
      </c>
      <c r="H47" s="22"/>
      <c r="I47" s="22"/>
      <c r="J47" s="22"/>
      <c r="K47" s="22"/>
      <c r="L47" s="22"/>
      <c r="M47" s="22"/>
      <c r="N47" s="40">
        <f>SUM(C47:M47)</f>
        <v>4</v>
      </c>
    </row>
    <row r="48" spans="1:21" ht="15" customHeight="1" thickBot="1" x14ac:dyDescent="0.25">
      <c r="A48" s="38"/>
      <c r="B48" s="82" t="s">
        <v>100</v>
      </c>
      <c r="C48" s="83"/>
      <c r="D48" s="33">
        <v>1</v>
      </c>
      <c r="E48" s="33">
        <v>1</v>
      </c>
      <c r="F48" s="33">
        <v>2</v>
      </c>
      <c r="G48" s="33"/>
      <c r="H48" s="33"/>
      <c r="I48" s="33"/>
      <c r="J48" s="33"/>
      <c r="K48" s="33"/>
      <c r="L48" s="33"/>
      <c r="M48" s="33"/>
      <c r="N48" s="41">
        <f>SUM(C48:M48)</f>
        <v>4</v>
      </c>
      <c r="O48" s="38"/>
      <c r="P48" s="38"/>
      <c r="Q48" s="38"/>
      <c r="R48" s="38"/>
      <c r="S48" s="38"/>
      <c r="T48" s="38"/>
      <c r="U48" s="38"/>
    </row>
    <row r="49" spans="1:21" ht="16.5" customHeight="1" thickBot="1" x14ac:dyDescent="0.25">
      <c r="A49" s="38"/>
      <c r="B49" s="84" t="s">
        <v>0</v>
      </c>
      <c r="C49" s="85">
        <f>SUM(C46:C48)</f>
        <v>17</v>
      </c>
      <c r="D49" s="85">
        <f t="shared" ref="D49:N49" si="7">SUM(D46:D48)</f>
        <v>21</v>
      </c>
      <c r="E49" s="85">
        <f t="shared" si="7"/>
        <v>12</v>
      </c>
      <c r="F49" s="85">
        <f t="shared" si="7"/>
        <v>27</v>
      </c>
      <c r="G49" s="85">
        <f t="shared" si="7"/>
        <v>14</v>
      </c>
      <c r="H49" s="85">
        <f t="shared" si="7"/>
        <v>21</v>
      </c>
      <c r="I49" s="85">
        <f t="shared" si="7"/>
        <v>0</v>
      </c>
      <c r="J49" s="85">
        <f t="shared" si="7"/>
        <v>0</v>
      </c>
      <c r="K49" s="85">
        <f t="shared" si="7"/>
        <v>0</v>
      </c>
      <c r="L49" s="85">
        <f t="shared" si="7"/>
        <v>0</v>
      </c>
      <c r="M49" s="85">
        <f t="shared" si="7"/>
        <v>0</v>
      </c>
      <c r="N49" s="85">
        <f t="shared" si="7"/>
        <v>112</v>
      </c>
      <c r="O49" s="38"/>
      <c r="P49" s="38"/>
      <c r="Q49" s="38"/>
      <c r="R49" s="38"/>
      <c r="S49" s="38"/>
      <c r="T49" s="38"/>
      <c r="U49" s="38"/>
    </row>
    <row r="50" spans="1:21" ht="15.75" customHeight="1" thickBot="1" x14ac:dyDescent="0.25">
      <c r="A50" s="38"/>
      <c r="B50" s="74"/>
      <c r="C50" s="74"/>
      <c r="D50" s="86"/>
      <c r="E50" s="76"/>
      <c r="F50" s="591" t="s">
        <v>68</v>
      </c>
      <c r="G50" s="592"/>
      <c r="H50" s="592"/>
      <c r="I50" s="592"/>
      <c r="J50" s="592"/>
      <c r="K50" s="592"/>
      <c r="L50" s="592"/>
      <c r="M50" s="592"/>
      <c r="N50" s="593"/>
      <c r="O50" s="668">
        <f>(100000/9884371)*(N46/6)*12</f>
        <v>2.1043321825941175</v>
      </c>
      <c r="P50" s="669">
        <f>(100000/9755954)*(O50/8)*12</f>
        <v>3.2354583405079365E-2</v>
      </c>
      <c r="Q50" s="669">
        <f>(100000/9755954)*(P50/8)*12</f>
        <v>4.9745903996286831E-4</v>
      </c>
      <c r="R50" s="669">
        <f>(100000/9755954)*(Q50/8)*12</f>
        <v>7.6485452877730092E-6</v>
      </c>
      <c r="S50" s="670">
        <f>(100000/9755954)*(R50/8)*12</f>
        <v>1.175981142557613E-7</v>
      </c>
      <c r="T50" s="87"/>
      <c r="U50" s="38"/>
    </row>
    <row r="51" spans="1:21" ht="15.75" customHeight="1" x14ac:dyDescent="0.2">
      <c r="A51" s="38"/>
      <c r="B51" s="74"/>
      <c r="C51" s="74"/>
      <c r="D51" s="86"/>
      <c r="E51" s="86"/>
      <c r="F51" s="86"/>
      <c r="G51" s="86"/>
      <c r="H51" s="74"/>
      <c r="I51" s="103"/>
      <c r="J51" s="103"/>
      <c r="K51" s="103"/>
      <c r="L51" s="103"/>
      <c r="M51" s="103"/>
      <c r="N51" s="103"/>
      <c r="O51" s="105"/>
      <c r="P51" s="105"/>
      <c r="Q51" s="105"/>
      <c r="R51" s="105"/>
      <c r="S51" s="105"/>
      <c r="T51" s="104"/>
      <c r="U51" s="38"/>
    </row>
    <row r="52" spans="1:21" ht="15.75" customHeight="1" x14ac:dyDescent="0.2">
      <c r="A52" s="38"/>
      <c r="B52" s="74"/>
      <c r="C52" s="74"/>
      <c r="D52" s="86"/>
      <c r="E52" s="86"/>
      <c r="F52" s="86"/>
      <c r="G52" s="86"/>
      <c r="H52" s="74"/>
      <c r="I52" s="103"/>
      <c r="J52" s="103"/>
      <c r="K52" s="103"/>
      <c r="L52" s="103"/>
      <c r="M52" s="103"/>
      <c r="N52" s="103"/>
      <c r="O52" s="105"/>
      <c r="P52" s="105"/>
      <c r="Q52" s="105"/>
      <c r="R52" s="105"/>
      <c r="S52" s="105"/>
      <c r="T52" s="104"/>
      <c r="U52" s="38"/>
    </row>
    <row r="53" spans="1:21" ht="15.75" customHeight="1" x14ac:dyDescent="0.2">
      <c r="A53" s="38"/>
      <c r="B53" s="74"/>
      <c r="C53" s="74"/>
      <c r="D53" s="86"/>
      <c r="E53" s="86"/>
      <c r="F53" s="86"/>
      <c r="G53" s="86"/>
      <c r="H53" s="74"/>
      <c r="I53" s="103"/>
      <c r="J53" s="103"/>
      <c r="K53" s="103"/>
      <c r="L53" s="103"/>
      <c r="M53" s="103"/>
      <c r="N53" s="103"/>
      <c r="O53" s="105"/>
      <c r="P53" s="105"/>
      <c r="Q53" s="105"/>
      <c r="R53" s="105"/>
      <c r="S53" s="105"/>
      <c r="T53" s="104"/>
      <c r="U53" s="38"/>
    </row>
    <row r="54" spans="1:21" ht="15.75" customHeight="1" x14ac:dyDescent="0.2">
      <c r="A54" s="38"/>
      <c r="B54" s="74"/>
      <c r="C54" s="74"/>
      <c r="D54" s="86"/>
      <c r="E54" s="86"/>
      <c r="F54" s="86"/>
      <c r="G54" s="86"/>
      <c r="H54" s="74"/>
      <c r="I54" s="103"/>
      <c r="J54" s="103"/>
      <c r="K54" s="103"/>
      <c r="L54" s="103"/>
      <c r="M54" s="103"/>
      <c r="N54" s="103"/>
      <c r="O54" s="105"/>
      <c r="P54" s="105"/>
      <c r="Q54" s="105"/>
      <c r="R54" s="105"/>
      <c r="S54" s="105"/>
      <c r="T54" s="104"/>
      <c r="U54" s="38"/>
    </row>
    <row r="55" spans="1:21" ht="15.75" customHeight="1" x14ac:dyDescent="0.2">
      <c r="A55" s="38"/>
      <c r="B55" s="74"/>
      <c r="C55" s="74"/>
      <c r="D55" s="86"/>
      <c r="E55" s="86"/>
      <c r="F55" s="86"/>
      <c r="G55" s="86"/>
      <c r="H55" s="74"/>
      <c r="I55" s="103"/>
      <c r="J55" s="103"/>
      <c r="K55" s="103"/>
      <c r="L55" s="103"/>
      <c r="M55" s="103"/>
      <c r="N55" s="103"/>
      <c r="O55" s="105"/>
      <c r="P55" s="105"/>
      <c r="Q55" s="105"/>
      <c r="R55" s="105"/>
      <c r="S55" s="105"/>
      <c r="T55" s="104"/>
      <c r="U55" s="38"/>
    </row>
    <row r="56" spans="1:21" ht="24.95" customHeight="1" thickBot="1" x14ac:dyDescent="0.4">
      <c r="A56" s="38"/>
      <c r="B56" s="671" t="s">
        <v>45</v>
      </c>
      <c r="C56" s="671"/>
      <c r="D56" s="671"/>
      <c r="E56" s="671"/>
      <c r="F56" s="671"/>
      <c r="G56" s="671"/>
      <c r="H56" s="671"/>
      <c r="I56" s="671"/>
      <c r="J56" s="671"/>
      <c r="K56" s="671"/>
      <c r="L56" s="671"/>
      <c r="M56" s="671"/>
      <c r="N56" s="671"/>
      <c r="O56" s="671"/>
      <c r="P56" s="671"/>
      <c r="Q56" s="671"/>
      <c r="R56" s="671"/>
      <c r="S56" s="671"/>
      <c r="T56" s="38"/>
      <c r="U56" s="38"/>
    </row>
    <row r="57" spans="1:21" ht="24" customHeight="1" thickBot="1" x14ac:dyDescent="0.35">
      <c r="A57" s="38"/>
      <c r="B57" s="49" t="s">
        <v>9</v>
      </c>
      <c r="C57" s="50" t="s">
        <v>89</v>
      </c>
      <c r="D57" s="50" t="s">
        <v>90</v>
      </c>
      <c r="E57" s="50" t="s">
        <v>91</v>
      </c>
      <c r="F57" s="50" t="s">
        <v>92</v>
      </c>
      <c r="G57" s="50" t="s">
        <v>93</v>
      </c>
      <c r="H57" s="50" t="s">
        <v>94</v>
      </c>
      <c r="I57" s="50" t="s">
        <v>95</v>
      </c>
      <c r="J57" s="50" t="s">
        <v>96</v>
      </c>
      <c r="K57" s="50" t="s">
        <v>97</v>
      </c>
      <c r="L57" s="50" t="s">
        <v>98</v>
      </c>
      <c r="M57" s="50" t="s">
        <v>99</v>
      </c>
      <c r="N57" s="48" t="s">
        <v>0</v>
      </c>
      <c r="O57" s="672"/>
      <c r="P57" s="672"/>
      <c r="Q57" s="672"/>
      <c r="R57" s="672"/>
      <c r="S57" s="672"/>
      <c r="T57" s="38"/>
      <c r="U57" s="38"/>
    </row>
    <row r="58" spans="1:21" ht="18" customHeight="1" thickBot="1" x14ac:dyDescent="0.25">
      <c r="A58" s="38"/>
      <c r="B58" s="88" t="s">
        <v>45</v>
      </c>
      <c r="C58" s="89">
        <v>30</v>
      </c>
      <c r="D58" s="90">
        <v>32</v>
      </c>
      <c r="E58" s="90">
        <v>30</v>
      </c>
      <c r="F58" s="91">
        <v>39</v>
      </c>
      <c r="G58" s="91">
        <v>53</v>
      </c>
      <c r="H58" s="91">
        <v>33</v>
      </c>
      <c r="I58" s="91"/>
      <c r="J58" s="91"/>
      <c r="K58" s="91"/>
      <c r="L58" s="91"/>
      <c r="M58" s="91"/>
      <c r="N58" s="36">
        <f>SUM(C58:M58)</f>
        <v>217</v>
      </c>
      <c r="O58" s="38"/>
      <c r="P58" s="38"/>
      <c r="Q58" s="38"/>
      <c r="R58" s="38"/>
      <c r="S58" s="38"/>
      <c r="T58" s="38"/>
      <c r="U58" s="38"/>
    </row>
    <row r="59" spans="1:21" ht="17.25" customHeight="1" thickBot="1" x14ac:dyDescent="0.25">
      <c r="A59" s="38"/>
      <c r="B59" s="74"/>
      <c r="C59" s="74"/>
      <c r="D59" s="75"/>
      <c r="E59" s="76"/>
      <c r="F59" s="591" t="s">
        <v>68</v>
      </c>
      <c r="G59" s="592"/>
      <c r="H59" s="592"/>
      <c r="I59" s="592"/>
      <c r="J59" s="592"/>
      <c r="K59" s="592"/>
      <c r="L59" s="592"/>
      <c r="M59" s="592"/>
      <c r="N59" s="593"/>
      <c r="O59" s="663">
        <f>(100000/9884371)*(N58/6)*12</f>
        <v>4.3907700348358025</v>
      </c>
      <c r="P59" s="664">
        <f>(100000/9755954)*(O59/8)*12</f>
        <v>6.7509082681752125E-2</v>
      </c>
      <c r="Q59" s="664">
        <f>(100000/9755954)*(P59/8)*12</f>
        <v>1.0379674199225233E-3</v>
      </c>
      <c r="R59" s="664">
        <f>(100000/9755954)*(Q59/8)*12</f>
        <v>1.5958983917757147E-5</v>
      </c>
      <c r="S59" s="665">
        <f>(100000/9755954)*(R59/8)*12</f>
        <v>2.4537298839904047E-7</v>
      </c>
      <c r="T59" s="38"/>
      <c r="U59" s="38"/>
    </row>
    <row r="60" spans="1:21" ht="14.1" customHeight="1" thickBot="1" x14ac:dyDescent="0.25">
      <c r="A60" s="38"/>
      <c r="B60" s="74"/>
      <c r="C60" s="74"/>
      <c r="D60" s="74"/>
      <c r="E60" s="86"/>
      <c r="F60" s="74"/>
      <c r="G60" s="74"/>
      <c r="H60" s="74"/>
      <c r="I60" s="74"/>
      <c r="J60" s="74"/>
      <c r="K60" s="74"/>
      <c r="L60" s="74"/>
      <c r="M60" s="74"/>
      <c r="N60" s="74"/>
      <c r="O60" s="38"/>
      <c r="P60" s="38"/>
      <c r="Q60" s="38"/>
      <c r="R60" s="38"/>
      <c r="S60" s="38"/>
      <c r="T60" s="38"/>
      <c r="U60" s="38"/>
    </row>
    <row r="61" spans="1:21" ht="18" customHeight="1" thickBot="1" x14ac:dyDescent="0.25">
      <c r="A61" s="38"/>
      <c r="B61" s="74"/>
      <c r="C61" s="74"/>
      <c r="D61" s="86"/>
      <c r="E61" s="92"/>
      <c r="F61" s="591" t="s">
        <v>101</v>
      </c>
      <c r="G61" s="592"/>
      <c r="H61" s="592"/>
      <c r="I61" s="592"/>
      <c r="J61" s="592"/>
      <c r="K61" s="592"/>
      <c r="L61" s="592"/>
      <c r="M61" s="592"/>
      <c r="N61" s="593"/>
      <c r="O61" s="666">
        <f>(100000/9884371)*(1378/6)*12</f>
        <v>27.882401419372052</v>
      </c>
      <c r="P61" s="666">
        <f>(100000/9755954)*(O61/8)*12</f>
        <v>0.42869823011730152</v>
      </c>
      <c r="Q61" s="666">
        <f>(100000/9755954)*(P61/8)*12</f>
        <v>6.5913322795080036E-3</v>
      </c>
      <c r="R61" s="666">
        <f>(100000/9755954)*(Q61/8)*12</f>
        <v>1.0134322506299238E-4</v>
      </c>
      <c r="S61" s="666">
        <f>(100000/9755954)*(R61/8)*12</f>
        <v>1.5581750138888375E-6</v>
      </c>
      <c r="T61" s="38"/>
      <c r="U61" s="38"/>
    </row>
    <row r="62" spans="1:21" x14ac:dyDescent="0.2">
      <c r="A62" s="38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38"/>
      <c r="P62" s="38"/>
      <c r="Q62" s="38"/>
      <c r="R62" s="38"/>
      <c r="S62" s="38"/>
      <c r="T62" s="38"/>
      <c r="U62" s="38"/>
    </row>
    <row r="63" spans="1:21" x14ac:dyDescent="0.2">
      <c r="A63" s="38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38"/>
      <c r="P63" s="38"/>
      <c r="Q63" s="38"/>
      <c r="R63" s="38"/>
      <c r="S63" s="38"/>
      <c r="T63" s="38"/>
      <c r="U63" s="38"/>
    </row>
    <row r="64" spans="1:21" x14ac:dyDescent="0.2">
      <c r="A64" s="38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38"/>
      <c r="P64" s="38"/>
      <c r="Q64" s="38"/>
      <c r="R64" s="38"/>
      <c r="S64" s="38"/>
      <c r="T64" s="38"/>
      <c r="U64" s="38"/>
    </row>
  </sheetData>
  <mergeCells count="22">
    <mergeCell ref="O59:S59"/>
    <mergeCell ref="O61:S61"/>
    <mergeCell ref="F27:N27"/>
    <mergeCell ref="F43:N43"/>
    <mergeCell ref="F61:N61"/>
    <mergeCell ref="F50:N50"/>
    <mergeCell ref="F59:N59"/>
    <mergeCell ref="B44:R44"/>
    <mergeCell ref="O45:S45"/>
    <mergeCell ref="O50:S50"/>
    <mergeCell ref="B56:S56"/>
    <mergeCell ref="O57:S57"/>
    <mergeCell ref="O13:O18"/>
    <mergeCell ref="B14:N14"/>
    <mergeCell ref="B29:O29"/>
    <mergeCell ref="A9:Q9"/>
    <mergeCell ref="A10:Q10"/>
    <mergeCell ref="A4:Q4"/>
    <mergeCell ref="A5:Q5"/>
    <mergeCell ref="A6:Q6"/>
    <mergeCell ref="A8:Q8"/>
    <mergeCell ref="A12:R12"/>
  </mergeCells>
  <phoneticPr fontId="0" type="noConversion"/>
  <pageMargins left="0.59055118110236227" right="0.39370078740157483" top="0.31496062992125984" bottom="0.19685039370078741" header="0.39370078740157483" footer="0.31496062992125984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58"/>
  <sheetViews>
    <sheetView workbookViewId="0">
      <selection activeCell="H14" sqref="H14"/>
    </sheetView>
  </sheetViews>
  <sheetFormatPr baseColWidth="10" defaultColWidth="11.42578125" defaultRowHeight="12.75" x14ac:dyDescent="0.2"/>
  <cols>
    <col min="1" max="1" width="6.5703125" customWidth="1"/>
    <col min="2" max="2" width="10.28515625" customWidth="1"/>
    <col min="3" max="3" width="19.5703125" customWidth="1"/>
    <col min="4" max="4" width="13.28515625" customWidth="1"/>
    <col min="5" max="5" width="17.42578125" customWidth="1"/>
    <col min="8" max="8" width="5.5703125" customWidth="1"/>
  </cols>
  <sheetData>
    <row r="6" spans="1:7" ht="12.75" customHeight="1" x14ac:dyDescent="0.25">
      <c r="A6" s="577" t="s">
        <v>12</v>
      </c>
      <c r="B6" s="577"/>
      <c r="C6" s="577"/>
      <c r="D6" s="577"/>
      <c r="E6" s="577"/>
      <c r="F6" s="577"/>
      <c r="G6" s="577"/>
    </row>
    <row r="7" spans="1:7" ht="21" customHeight="1" x14ac:dyDescent="0.3">
      <c r="A7" s="578" t="s">
        <v>16</v>
      </c>
      <c r="B7" s="578"/>
      <c r="C7" s="578"/>
      <c r="D7" s="578"/>
      <c r="E7" s="578"/>
      <c r="F7" s="578"/>
      <c r="G7" s="578"/>
    </row>
    <row r="8" spans="1:7" ht="16.5" customHeight="1" x14ac:dyDescent="0.25">
      <c r="A8" s="579" t="s">
        <v>187</v>
      </c>
      <c r="B8" s="579"/>
      <c r="C8" s="579"/>
      <c r="D8" s="579"/>
      <c r="E8" s="579"/>
      <c r="F8" s="579"/>
      <c r="G8" s="579"/>
    </row>
    <row r="9" spans="1:7" ht="15.75" x14ac:dyDescent="0.25">
      <c r="D9" s="1"/>
    </row>
    <row r="11" spans="1:7" ht="15" x14ac:dyDescent="0.25">
      <c r="A11" s="580"/>
      <c r="B11" s="580"/>
      <c r="C11" s="580"/>
      <c r="D11" s="580"/>
      <c r="E11" s="580"/>
      <c r="F11" s="580"/>
      <c r="G11" s="580"/>
    </row>
    <row r="12" spans="1:7" ht="15" x14ac:dyDescent="0.3">
      <c r="C12" s="132"/>
      <c r="D12" s="133" t="s">
        <v>55</v>
      </c>
      <c r="E12" s="132"/>
      <c r="F12" s="134"/>
    </row>
    <row r="13" spans="1:7" ht="15" x14ac:dyDescent="0.2">
      <c r="C13" s="581" t="s">
        <v>189</v>
      </c>
      <c r="D13" s="581"/>
      <c r="E13" s="581"/>
      <c r="F13" s="134"/>
    </row>
    <row r="14" spans="1:7" ht="15" x14ac:dyDescent="0.3">
      <c r="C14" s="582" t="s">
        <v>11</v>
      </c>
      <c r="D14" s="582"/>
      <c r="E14" s="582"/>
      <c r="F14" s="2"/>
    </row>
    <row r="15" spans="1:7" ht="15.75" thickBot="1" x14ac:dyDescent="0.35">
      <c r="C15" s="124"/>
      <c r="D15" s="124"/>
      <c r="E15" s="124"/>
      <c r="F15" s="2"/>
    </row>
    <row r="16" spans="1:7" ht="17.100000000000001" customHeight="1" x14ac:dyDescent="0.3">
      <c r="C16" s="189" t="s">
        <v>15</v>
      </c>
      <c r="D16" s="571" t="s">
        <v>7</v>
      </c>
      <c r="E16" s="572"/>
    </row>
    <row r="17" spans="1:8" ht="18" customHeight="1" thickBot="1" x14ac:dyDescent="0.35">
      <c r="C17" s="513" t="s">
        <v>120</v>
      </c>
      <c r="D17" s="573">
        <v>1613</v>
      </c>
      <c r="E17" s="574"/>
      <c r="F17" s="135"/>
      <c r="G17" s="111"/>
      <c r="H17" s="8"/>
    </row>
    <row r="18" spans="1:8" ht="15.75" hidden="1" thickBot="1" x14ac:dyDescent="0.35">
      <c r="C18" s="407" t="s">
        <v>8</v>
      </c>
      <c r="D18" s="575">
        <v>1208</v>
      </c>
      <c r="E18" s="576"/>
      <c r="F18" s="135"/>
      <c r="G18" s="111"/>
      <c r="H18" s="8"/>
    </row>
    <row r="21" spans="1:8" x14ac:dyDescent="0.2">
      <c r="A21" s="6"/>
    </row>
    <row r="27" spans="1:8" x14ac:dyDescent="0.2">
      <c r="A27" s="6"/>
    </row>
    <row r="28" spans="1:8" x14ac:dyDescent="0.2">
      <c r="A28" s="7"/>
    </row>
    <row r="29" spans="1:8" x14ac:dyDescent="0.2">
      <c r="A29" s="7"/>
    </row>
    <row r="47" spans="3:4" ht="15" x14ac:dyDescent="0.3">
      <c r="C47" s="11"/>
      <c r="D47" s="11"/>
    </row>
    <row r="58" spans="1:1" ht="14.25" x14ac:dyDescent="0.3">
      <c r="A58" s="17"/>
    </row>
  </sheetData>
  <mergeCells count="9">
    <mergeCell ref="D16:E16"/>
    <mergeCell ref="D17:E17"/>
    <mergeCell ref="D18:E18"/>
    <mergeCell ref="A6:G6"/>
    <mergeCell ref="A7:G7"/>
    <mergeCell ref="A8:G8"/>
    <mergeCell ref="A11:G11"/>
    <mergeCell ref="C13:E13"/>
    <mergeCell ref="C14:E14"/>
  </mergeCells>
  <pageMargins left="0.59055118110236204" right="0.39370078740157499" top="0.3" bottom="0.3" header="0.39370078740157499" footer="0.3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55"/>
  <sheetViews>
    <sheetView workbookViewId="0">
      <selection activeCell="J45" sqref="J45"/>
    </sheetView>
  </sheetViews>
  <sheetFormatPr baseColWidth="10" defaultColWidth="11.42578125" defaultRowHeight="12.75" x14ac:dyDescent="0.2"/>
  <cols>
    <col min="1" max="1" width="14.140625" style="166" customWidth="1"/>
    <col min="2" max="2" width="8.5703125" style="166" customWidth="1"/>
    <col min="3" max="3" width="16.42578125" style="166" customWidth="1"/>
    <col min="4" max="4" width="31.5703125" style="166" customWidth="1"/>
    <col min="5" max="5" width="12.7109375" style="166" hidden="1" customWidth="1"/>
    <col min="6" max="7" width="8.5703125" style="166" customWidth="1"/>
    <col min="8" max="16384" width="11.42578125" style="166"/>
  </cols>
  <sheetData>
    <row r="5" spans="1:8" ht="15" customHeight="1" x14ac:dyDescent="0.25">
      <c r="A5" s="585" t="s">
        <v>12</v>
      </c>
      <c r="B5" s="585"/>
      <c r="C5" s="585"/>
      <c r="D5" s="585"/>
      <c r="E5" s="585"/>
      <c r="F5" s="585"/>
      <c r="G5" s="585"/>
      <c r="H5" s="585"/>
    </row>
    <row r="6" spans="1:8" ht="15" customHeight="1" x14ac:dyDescent="0.3">
      <c r="A6" s="586" t="s">
        <v>16</v>
      </c>
      <c r="B6" s="586"/>
      <c r="C6" s="586"/>
      <c r="D6" s="586"/>
      <c r="E6" s="586"/>
      <c r="F6" s="586"/>
      <c r="G6" s="586"/>
      <c r="H6" s="586"/>
    </row>
    <row r="7" spans="1:8" ht="15" customHeight="1" x14ac:dyDescent="0.25">
      <c r="A7" s="587" t="s">
        <v>187</v>
      </c>
      <c r="B7" s="587"/>
      <c r="C7" s="587"/>
      <c r="D7" s="587"/>
      <c r="E7" s="587"/>
      <c r="F7" s="587"/>
      <c r="G7" s="587"/>
      <c r="H7" s="587"/>
    </row>
    <row r="8" spans="1:8" ht="15.75" x14ac:dyDescent="0.25">
      <c r="D8" s="208"/>
    </row>
    <row r="9" spans="1:8" ht="15" x14ac:dyDescent="0.25">
      <c r="C9" s="588"/>
      <c r="D9" s="588"/>
      <c r="E9" s="588"/>
    </row>
    <row r="10" spans="1:8" ht="15" x14ac:dyDescent="0.2">
      <c r="A10" s="589" t="s">
        <v>55</v>
      </c>
      <c r="B10" s="589"/>
      <c r="C10" s="589"/>
      <c r="D10" s="589"/>
      <c r="E10" s="589"/>
      <c r="F10" s="589"/>
      <c r="G10" s="589"/>
      <c r="H10" s="589"/>
    </row>
    <row r="11" spans="1:8" ht="15" x14ac:dyDescent="0.3">
      <c r="A11" s="590" t="s">
        <v>436</v>
      </c>
      <c r="B11" s="590"/>
      <c r="C11" s="590"/>
      <c r="D11" s="590"/>
      <c r="E11" s="590"/>
      <c r="F11" s="590"/>
      <c r="G11" s="590"/>
      <c r="H11" s="590"/>
    </row>
    <row r="12" spans="1:8" ht="15" x14ac:dyDescent="0.2">
      <c r="A12" s="583" t="s">
        <v>435</v>
      </c>
      <c r="B12" s="583"/>
      <c r="C12" s="583"/>
      <c r="D12" s="583"/>
      <c r="E12" s="583"/>
      <c r="F12" s="583"/>
      <c r="G12" s="583"/>
      <c r="H12" s="583"/>
    </row>
    <row r="13" spans="1:8" ht="15" x14ac:dyDescent="0.3">
      <c r="A13" s="584" t="s">
        <v>12</v>
      </c>
      <c r="B13" s="584"/>
      <c r="C13" s="584"/>
      <c r="D13" s="584"/>
      <c r="E13" s="584"/>
      <c r="F13" s="584"/>
      <c r="G13" s="584"/>
      <c r="H13" s="584"/>
    </row>
    <row r="14" spans="1:8" ht="15.75" thickBot="1" x14ac:dyDescent="0.35">
      <c r="C14" s="406"/>
      <c r="D14" s="406"/>
      <c r="E14" s="406"/>
      <c r="F14" s="547"/>
    </row>
    <row r="15" spans="1:8" ht="17.100000000000001" customHeight="1" thickBot="1" x14ac:dyDescent="0.25">
      <c r="C15" s="546" t="s">
        <v>434</v>
      </c>
      <c r="D15" s="539" t="s">
        <v>7</v>
      </c>
      <c r="E15" s="546"/>
    </row>
    <row r="16" spans="1:8" ht="20.100000000000001" customHeight="1" x14ac:dyDescent="0.2">
      <c r="C16" s="545" t="s">
        <v>433</v>
      </c>
      <c r="D16" s="544">
        <v>1446</v>
      </c>
      <c r="E16" s="543"/>
    </row>
    <row r="17" spans="1:5" ht="20.100000000000001" customHeight="1" thickBot="1" x14ac:dyDescent="0.35">
      <c r="C17" s="542" t="s">
        <v>432</v>
      </c>
      <c r="D17" s="541">
        <v>167</v>
      </c>
      <c r="E17" s="540"/>
    </row>
    <row r="18" spans="1:5" ht="20.100000000000001" customHeight="1" thickBot="1" x14ac:dyDescent="0.35">
      <c r="C18" s="548" t="s">
        <v>431</v>
      </c>
      <c r="D18" s="539">
        <f>SUM(D16:D17)</f>
        <v>1613</v>
      </c>
      <c r="E18" s="539">
        <f>SUM(E16:E17)</f>
        <v>0</v>
      </c>
    </row>
    <row r="22" spans="1:5" x14ac:dyDescent="0.2">
      <c r="A22" s="538"/>
    </row>
    <row r="28" spans="1:5" x14ac:dyDescent="0.2">
      <c r="A28" s="538"/>
    </row>
    <row r="29" spans="1:5" x14ac:dyDescent="0.2">
      <c r="A29" s="537"/>
    </row>
    <row r="30" spans="1:5" x14ac:dyDescent="0.2">
      <c r="A30" s="537"/>
    </row>
    <row r="55" spans="1:1" ht="14.25" x14ac:dyDescent="0.3">
      <c r="A55" s="536"/>
    </row>
  </sheetData>
  <mergeCells count="8">
    <mergeCell ref="A12:H12"/>
    <mergeCell ref="A13:H13"/>
    <mergeCell ref="A5:H5"/>
    <mergeCell ref="A6:H6"/>
    <mergeCell ref="A7:H7"/>
    <mergeCell ref="C9:E9"/>
    <mergeCell ref="A10:H10"/>
    <mergeCell ref="A11:H11"/>
  </mergeCells>
  <pageMargins left="0.59055118110236204" right="0.39370078740157499" top="0.3" bottom="0.3" header="0.39370078740157499" footer="0.3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9"/>
  <sheetViews>
    <sheetView zoomScaleNormal="100" workbookViewId="0">
      <selection activeCell="B7" sqref="B7:R7"/>
    </sheetView>
  </sheetViews>
  <sheetFormatPr baseColWidth="10" defaultColWidth="11.42578125" defaultRowHeight="12.75" x14ac:dyDescent="0.2"/>
  <cols>
    <col min="2" max="2" width="9.140625" customWidth="1"/>
    <col min="3" max="3" width="24" style="5" customWidth="1"/>
    <col min="4" max="15" width="4.28515625" style="5" customWidth="1"/>
    <col min="16" max="16" width="6.28515625" style="5" customWidth="1"/>
    <col min="17" max="17" width="9.7109375" customWidth="1"/>
    <col min="18" max="18" width="6.85546875" customWidth="1"/>
  </cols>
  <sheetData>
    <row r="1" spans="2:18" ht="14.1" customHeight="1" x14ac:dyDescent="0.2"/>
    <row r="2" spans="2:18" ht="14.1" customHeight="1" x14ac:dyDescent="0.2"/>
    <row r="3" spans="2:18" ht="14.1" customHeight="1" x14ac:dyDescent="0.2"/>
    <row r="4" spans="2:18" ht="14.1" customHeight="1" x14ac:dyDescent="0.2"/>
    <row r="5" spans="2:18" ht="14.1" customHeight="1" x14ac:dyDescent="0.2">
      <c r="B5" s="598" t="s">
        <v>12</v>
      </c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  <c r="N5" s="598"/>
      <c r="O5" s="598"/>
      <c r="P5" s="598"/>
      <c r="Q5" s="598"/>
      <c r="R5" s="598"/>
    </row>
    <row r="6" spans="2:18" ht="14.1" customHeight="1" x14ac:dyDescent="0.2">
      <c r="B6" s="597" t="s">
        <v>16</v>
      </c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7"/>
      <c r="N6" s="597"/>
      <c r="O6" s="597"/>
      <c r="P6" s="597"/>
      <c r="Q6" s="597"/>
      <c r="R6" s="597"/>
    </row>
    <row r="7" spans="2:18" ht="14.1" customHeight="1" x14ac:dyDescent="0.2">
      <c r="B7" s="596" t="s">
        <v>187</v>
      </c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</row>
    <row r="8" spans="2:18" ht="14.1" customHeight="1" x14ac:dyDescent="0.2"/>
    <row r="9" spans="2:18" ht="14.1" customHeight="1" x14ac:dyDescent="0.3">
      <c r="B9" s="607" t="s">
        <v>55</v>
      </c>
      <c r="C9" s="607"/>
      <c r="D9" s="607"/>
      <c r="E9" s="607"/>
      <c r="F9" s="607"/>
      <c r="G9" s="607"/>
      <c r="H9" s="607"/>
      <c r="I9" s="607"/>
      <c r="J9" s="607"/>
      <c r="K9" s="607"/>
      <c r="L9" s="607"/>
      <c r="M9" s="607"/>
      <c r="N9" s="607"/>
      <c r="O9" s="607"/>
      <c r="P9" s="607"/>
      <c r="Q9" s="607"/>
      <c r="R9" s="607"/>
    </row>
    <row r="10" spans="2:18" ht="14.1" customHeight="1" x14ac:dyDescent="0.3">
      <c r="B10" s="607" t="s">
        <v>6</v>
      </c>
      <c r="C10" s="607"/>
      <c r="D10" s="607"/>
      <c r="E10" s="607"/>
      <c r="F10" s="607"/>
      <c r="G10" s="607"/>
      <c r="H10" s="607"/>
      <c r="I10" s="607"/>
      <c r="J10" s="607"/>
      <c r="K10" s="607"/>
      <c r="L10" s="607"/>
      <c r="M10" s="607"/>
      <c r="N10" s="607"/>
      <c r="O10" s="607"/>
      <c r="P10" s="607"/>
      <c r="Q10" s="607"/>
      <c r="R10" s="607"/>
    </row>
    <row r="11" spans="2:18" ht="14.1" customHeight="1" x14ac:dyDescent="0.3">
      <c r="B11" s="606" t="s">
        <v>190</v>
      </c>
      <c r="C11" s="606"/>
      <c r="D11" s="606"/>
      <c r="E11" s="606"/>
      <c r="F11" s="606"/>
      <c r="G11" s="606"/>
      <c r="H11" s="606"/>
      <c r="I11" s="606"/>
      <c r="J11" s="606"/>
      <c r="K11" s="606"/>
      <c r="L11" s="606"/>
      <c r="M11" s="606"/>
      <c r="N11" s="606"/>
      <c r="O11" s="606"/>
      <c r="P11" s="606"/>
      <c r="Q11" s="606"/>
      <c r="R11" s="606"/>
    </row>
    <row r="12" spans="2:18" ht="9" customHeight="1" x14ac:dyDescent="0.3">
      <c r="B12" s="11"/>
      <c r="C12" s="24"/>
      <c r="D12" s="24"/>
      <c r="E12" s="24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4"/>
    </row>
    <row r="13" spans="2:18" ht="18.75" customHeight="1" thickBot="1" x14ac:dyDescent="0.25">
      <c r="B13" s="605" t="s">
        <v>40</v>
      </c>
      <c r="C13" s="605"/>
      <c r="D13" s="605"/>
      <c r="E13" s="605"/>
      <c r="F13" s="605"/>
      <c r="G13" s="605"/>
      <c r="H13" s="605"/>
      <c r="I13" s="605"/>
      <c r="J13" s="605"/>
      <c r="K13" s="605"/>
      <c r="L13" s="605"/>
      <c r="M13" s="605"/>
      <c r="N13" s="605"/>
      <c r="O13" s="605"/>
      <c r="P13" s="605"/>
      <c r="Q13" s="605"/>
      <c r="R13" s="605"/>
    </row>
    <row r="14" spans="2:18" s="16" customFormat="1" ht="29.25" customHeight="1" thickBot="1" x14ac:dyDescent="0.35">
      <c r="B14" s="20"/>
      <c r="C14" s="49" t="s">
        <v>9</v>
      </c>
      <c r="D14" s="50" t="s">
        <v>89</v>
      </c>
      <c r="E14" s="50" t="s">
        <v>90</v>
      </c>
      <c r="F14" s="50" t="s">
        <v>91</v>
      </c>
      <c r="G14" s="50" t="s">
        <v>92</v>
      </c>
      <c r="H14" s="50" t="s">
        <v>93</v>
      </c>
      <c r="I14" s="50" t="s">
        <v>94</v>
      </c>
      <c r="J14" s="50" t="s">
        <v>126</v>
      </c>
      <c r="K14" s="50" t="s">
        <v>95</v>
      </c>
      <c r="L14" s="50" t="s">
        <v>96</v>
      </c>
      <c r="M14" s="50" t="s">
        <v>97</v>
      </c>
      <c r="N14" s="50" t="s">
        <v>98</v>
      </c>
      <c r="O14" s="50" t="s">
        <v>99</v>
      </c>
      <c r="P14" s="51" t="s">
        <v>0</v>
      </c>
      <c r="Q14" s="599" t="s">
        <v>67</v>
      </c>
    </row>
    <row r="15" spans="2:18" s="16" customFormat="1" ht="17.100000000000001" customHeight="1" thickBot="1" x14ac:dyDescent="0.25">
      <c r="B15" s="20"/>
      <c r="C15" s="601" t="s">
        <v>64</v>
      </c>
      <c r="D15" s="602"/>
      <c r="E15" s="602"/>
      <c r="F15" s="602"/>
      <c r="G15" s="602"/>
      <c r="H15" s="602"/>
      <c r="I15" s="602"/>
      <c r="J15" s="602"/>
      <c r="K15" s="602"/>
      <c r="L15" s="602"/>
      <c r="M15" s="602"/>
      <c r="N15" s="602"/>
      <c r="O15" s="602"/>
      <c r="P15" s="603"/>
      <c r="Q15" s="599"/>
    </row>
    <row r="16" spans="2:18" s="16" customFormat="1" ht="17.100000000000001" customHeight="1" thickBot="1" x14ac:dyDescent="0.25">
      <c r="B16" s="20"/>
      <c r="C16" s="52" t="s">
        <v>46</v>
      </c>
      <c r="D16" s="172">
        <v>6</v>
      </c>
      <c r="E16" s="173">
        <v>2</v>
      </c>
      <c r="F16" s="173">
        <v>3</v>
      </c>
      <c r="G16" s="173">
        <v>1</v>
      </c>
      <c r="H16" s="173">
        <v>7</v>
      </c>
      <c r="I16" s="173">
        <v>2</v>
      </c>
      <c r="J16" s="173">
        <v>1</v>
      </c>
      <c r="K16" s="173">
        <v>5</v>
      </c>
      <c r="L16" s="173">
        <v>3</v>
      </c>
      <c r="M16" s="173">
        <v>5</v>
      </c>
      <c r="N16" s="173">
        <v>6</v>
      </c>
      <c r="O16" s="116">
        <v>6</v>
      </c>
      <c r="P16" s="136">
        <f>SUM(D16:O16)</f>
        <v>47</v>
      </c>
      <c r="Q16" s="600"/>
    </row>
    <row r="17" spans="2:18" s="16" customFormat="1" ht="17.100000000000001" customHeight="1" thickBot="1" x14ac:dyDescent="0.25">
      <c r="B17" s="20"/>
      <c r="C17" s="52" t="s">
        <v>48</v>
      </c>
      <c r="D17" s="172">
        <v>2</v>
      </c>
      <c r="E17" s="173">
        <v>1</v>
      </c>
      <c r="F17" s="173">
        <v>7</v>
      </c>
      <c r="G17" s="173">
        <v>3</v>
      </c>
      <c r="H17" s="173">
        <v>6</v>
      </c>
      <c r="I17" s="173">
        <v>1</v>
      </c>
      <c r="J17" s="173">
        <v>1</v>
      </c>
      <c r="K17" s="173">
        <v>5</v>
      </c>
      <c r="L17" s="173">
        <v>4</v>
      </c>
      <c r="M17" s="173">
        <v>2</v>
      </c>
      <c r="N17" s="173">
        <v>1</v>
      </c>
      <c r="O17" s="116">
        <v>5</v>
      </c>
      <c r="P17" s="136">
        <f t="shared" ref="P17:P27" si="0">SUM(D17:O17)</f>
        <v>38</v>
      </c>
      <c r="Q17" s="600"/>
    </row>
    <row r="18" spans="2:18" s="16" customFormat="1" ht="17.100000000000001" customHeight="1" thickBot="1" x14ac:dyDescent="0.25">
      <c r="B18" s="20"/>
      <c r="C18" s="52" t="s">
        <v>49</v>
      </c>
      <c r="D18" s="172"/>
      <c r="E18" s="173">
        <v>2</v>
      </c>
      <c r="F18" s="173">
        <v>1</v>
      </c>
      <c r="G18" s="173">
        <v>1</v>
      </c>
      <c r="H18" s="173">
        <v>2</v>
      </c>
      <c r="I18" s="173">
        <v>2</v>
      </c>
      <c r="J18" s="173"/>
      <c r="K18" s="173">
        <v>1</v>
      </c>
      <c r="L18" s="173"/>
      <c r="M18" s="173"/>
      <c r="N18" s="173">
        <v>1</v>
      </c>
      <c r="O18" s="116"/>
      <c r="P18" s="136">
        <f t="shared" si="0"/>
        <v>10</v>
      </c>
      <c r="Q18" s="600"/>
    </row>
    <row r="19" spans="2:18" s="16" customFormat="1" ht="17.100000000000001" customHeight="1" thickBot="1" x14ac:dyDescent="0.25">
      <c r="B19" s="20"/>
      <c r="C19" s="263" t="s">
        <v>47</v>
      </c>
      <c r="D19" s="264">
        <v>10</v>
      </c>
      <c r="E19" s="265">
        <v>5</v>
      </c>
      <c r="F19" s="265">
        <v>6</v>
      </c>
      <c r="G19" s="265">
        <v>11</v>
      </c>
      <c r="H19" s="265">
        <v>4</v>
      </c>
      <c r="I19" s="265">
        <v>17</v>
      </c>
      <c r="J19" s="265">
        <v>9</v>
      </c>
      <c r="K19" s="265">
        <v>13</v>
      </c>
      <c r="L19" s="265">
        <v>14</v>
      </c>
      <c r="M19" s="265">
        <v>8</v>
      </c>
      <c r="N19" s="265">
        <v>8</v>
      </c>
      <c r="O19" s="266">
        <v>9</v>
      </c>
      <c r="P19" s="267">
        <f t="shared" si="0"/>
        <v>114</v>
      </c>
      <c r="Q19" s="600"/>
    </row>
    <row r="20" spans="2:18" s="16" customFormat="1" ht="17.100000000000001" customHeight="1" thickBot="1" x14ac:dyDescent="0.25">
      <c r="B20" s="20"/>
      <c r="C20" s="269" t="s">
        <v>0</v>
      </c>
      <c r="D20" s="270">
        <f>SUM(D16:D19)</f>
        <v>18</v>
      </c>
      <c r="E20" s="270">
        <f>SUM(E16:E19)</f>
        <v>10</v>
      </c>
      <c r="F20" s="270">
        <f t="shared" ref="F20:O20" si="1">SUM(F16:F19)</f>
        <v>17</v>
      </c>
      <c r="G20" s="270">
        <f>SUM(G16:G19)</f>
        <v>16</v>
      </c>
      <c r="H20" s="270">
        <f>SUM(H16:H19)</f>
        <v>19</v>
      </c>
      <c r="I20" s="270">
        <f>SUM(I16:I19)</f>
        <v>22</v>
      </c>
      <c r="J20" s="270">
        <f>SUM(J16:J19)</f>
        <v>11</v>
      </c>
      <c r="K20" s="270">
        <f t="shared" si="1"/>
        <v>24</v>
      </c>
      <c r="L20" s="270">
        <f t="shared" si="1"/>
        <v>21</v>
      </c>
      <c r="M20" s="270">
        <f t="shared" si="1"/>
        <v>15</v>
      </c>
      <c r="N20" s="270">
        <f t="shared" si="1"/>
        <v>16</v>
      </c>
      <c r="O20" s="271">
        <f t="shared" si="1"/>
        <v>20</v>
      </c>
      <c r="P20" s="272">
        <f t="shared" si="0"/>
        <v>209</v>
      </c>
      <c r="Q20" s="137">
        <f>(100000/10075045)*(P20/12)*12</f>
        <v>2.0744324218899273</v>
      </c>
    </row>
    <row r="21" spans="2:18" s="16" customFormat="1" ht="17.100000000000001" customHeight="1" thickBot="1" x14ac:dyDescent="0.25">
      <c r="B21" s="20"/>
      <c r="C21" s="67" t="s">
        <v>52</v>
      </c>
      <c r="D21" s="180">
        <v>2</v>
      </c>
      <c r="E21" s="181">
        <v>8</v>
      </c>
      <c r="F21" s="181">
        <v>9</v>
      </c>
      <c r="G21" s="181">
        <v>1</v>
      </c>
      <c r="H21" s="181">
        <v>9</v>
      </c>
      <c r="I21" s="181">
        <v>7</v>
      </c>
      <c r="J21" s="181">
        <v>14</v>
      </c>
      <c r="K21" s="181">
        <v>14</v>
      </c>
      <c r="L21" s="181">
        <v>4</v>
      </c>
      <c r="M21" s="181">
        <v>10</v>
      </c>
      <c r="N21" s="181">
        <v>5</v>
      </c>
      <c r="O21" s="182">
        <v>7</v>
      </c>
      <c r="P21" s="268">
        <f t="shared" si="0"/>
        <v>90</v>
      </c>
      <c r="Q21" s="137">
        <f t="shared" ref="Q21:Q27" si="2">(100000/10075045)*(P21/12)*12</f>
        <v>0.89329625823011205</v>
      </c>
    </row>
    <row r="22" spans="2:18" s="16" customFormat="1" ht="17.100000000000001" customHeight="1" thickBot="1" x14ac:dyDescent="0.25">
      <c r="B22" s="20"/>
      <c r="C22" s="45" t="s">
        <v>79</v>
      </c>
      <c r="D22" s="174"/>
      <c r="E22" s="118"/>
      <c r="F22" s="118">
        <v>1</v>
      </c>
      <c r="G22" s="118"/>
      <c r="H22" s="118"/>
      <c r="I22" s="118"/>
      <c r="J22" s="118"/>
      <c r="K22" s="118"/>
      <c r="L22" s="118"/>
      <c r="M22" s="118"/>
      <c r="N22" s="118"/>
      <c r="O22" s="117"/>
      <c r="P22" s="136">
        <f t="shared" si="0"/>
        <v>1</v>
      </c>
      <c r="Q22" s="137">
        <f t="shared" si="2"/>
        <v>9.9255139803345795E-3</v>
      </c>
    </row>
    <row r="23" spans="2:18" s="16" customFormat="1" ht="17.100000000000001" hidden="1" customHeight="1" thickBot="1" x14ac:dyDescent="0.25">
      <c r="B23" s="20"/>
      <c r="C23" s="45" t="s">
        <v>38</v>
      </c>
      <c r="D23" s="174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7"/>
      <c r="P23" s="136">
        <f t="shared" si="0"/>
        <v>0</v>
      </c>
      <c r="Q23" s="137">
        <f t="shared" si="2"/>
        <v>0</v>
      </c>
    </row>
    <row r="24" spans="2:18" s="16" customFormat="1" ht="17.100000000000001" hidden="1" customHeight="1" thickBot="1" x14ac:dyDescent="0.25">
      <c r="B24" s="20"/>
      <c r="C24" s="45" t="s">
        <v>86</v>
      </c>
      <c r="D24" s="175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19"/>
      <c r="P24" s="136">
        <f t="shared" si="0"/>
        <v>0</v>
      </c>
      <c r="Q24" s="137">
        <f t="shared" si="2"/>
        <v>0</v>
      </c>
    </row>
    <row r="25" spans="2:18" s="16" customFormat="1" ht="17.100000000000001" customHeight="1" thickBot="1" x14ac:dyDescent="0.25">
      <c r="B25" s="20"/>
      <c r="C25" s="45" t="s">
        <v>105</v>
      </c>
      <c r="D25" s="175">
        <v>1</v>
      </c>
      <c r="E25" s="120">
        <v>1</v>
      </c>
      <c r="F25" s="120"/>
      <c r="G25" s="120">
        <v>3</v>
      </c>
      <c r="H25" s="120">
        <v>2</v>
      </c>
      <c r="I25" s="120">
        <v>1</v>
      </c>
      <c r="J25" s="120">
        <v>2</v>
      </c>
      <c r="K25" s="120"/>
      <c r="L25" s="120">
        <v>1</v>
      </c>
      <c r="M25" s="120">
        <v>1</v>
      </c>
      <c r="N25" s="120"/>
      <c r="O25" s="119"/>
      <c r="P25" s="136">
        <f t="shared" si="0"/>
        <v>12</v>
      </c>
      <c r="Q25" s="137">
        <f t="shared" si="2"/>
        <v>0.11910616776401495</v>
      </c>
    </row>
    <row r="26" spans="2:18" s="16" customFormat="1" ht="17.100000000000001" customHeight="1" thickBot="1" x14ac:dyDescent="0.25">
      <c r="B26" s="20"/>
      <c r="C26" s="45" t="s">
        <v>87</v>
      </c>
      <c r="D26" s="175"/>
      <c r="E26" s="120"/>
      <c r="F26" s="120"/>
      <c r="G26" s="120"/>
      <c r="H26" s="120"/>
      <c r="I26" s="120">
        <v>1</v>
      </c>
      <c r="J26" s="120"/>
      <c r="K26" s="120">
        <v>4</v>
      </c>
      <c r="L26" s="120">
        <v>2</v>
      </c>
      <c r="M26" s="120">
        <v>8</v>
      </c>
      <c r="N26" s="120"/>
      <c r="O26" s="119"/>
      <c r="P26" s="136">
        <f t="shared" si="0"/>
        <v>15</v>
      </c>
      <c r="Q26" s="137">
        <f t="shared" si="2"/>
        <v>0.14888270970501871</v>
      </c>
    </row>
    <row r="27" spans="2:18" s="16" customFormat="1" ht="17.100000000000001" customHeight="1" thickBot="1" x14ac:dyDescent="0.25">
      <c r="B27" s="20"/>
      <c r="C27" s="57" t="s">
        <v>51</v>
      </c>
      <c r="D27" s="176">
        <v>19</v>
      </c>
      <c r="E27" s="177">
        <v>19</v>
      </c>
      <c r="F27" s="177">
        <v>17</v>
      </c>
      <c r="G27" s="177">
        <v>17</v>
      </c>
      <c r="H27" s="177">
        <v>13</v>
      </c>
      <c r="I27" s="177">
        <v>16</v>
      </c>
      <c r="J27" s="177">
        <v>17</v>
      </c>
      <c r="K27" s="177">
        <v>10</v>
      </c>
      <c r="L27" s="177">
        <v>12</v>
      </c>
      <c r="M27" s="177">
        <v>27</v>
      </c>
      <c r="N27" s="177">
        <v>13</v>
      </c>
      <c r="O27" s="121">
        <v>10</v>
      </c>
      <c r="P27" s="136">
        <f t="shared" si="0"/>
        <v>190</v>
      </c>
      <c r="Q27" s="137">
        <f t="shared" si="2"/>
        <v>1.8858476562635702</v>
      </c>
    </row>
    <row r="28" spans="2:18" s="16" customFormat="1" ht="18" customHeight="1" thickBot="1" x14ac:dyDescent="0.25">
      <c r="B28" s="20"/>
      <c r="C28" s="59" t="s">
        <v>0</v>
      </c>
      <c r="D28" s="39">
        <f>SUM(D20:D27)</f>
        <v>40</v>
      </c>
      <c r="E28" s="39">
        <f>SUM(E20:E27)</f>
        <v>38</v>
      </c>
      <c r="F28" s="39">
        <f>SUM(F20:F27)</f>
        <v>44</v>
      </c>
      <c r="G28" s="39">
        <f>SUM(G20:G27)</f>
        <v>37</v>
      </c>
      <c r="H28" s="39">
        <f t="shared" ref="H28:N28" si="3">SUM(H20:H27)</f>
        <v>43</v>
      </c>
      <c r="I28" s="39">
        <f t="shared" si="3"/>
        <v>47</v>
      </c>
      <c r="J28" s="39">
        <f>SUM(J20:J27)</f>
        <v>44</v>
      </c>
      <c r="K28" s="60">
        <f t="shared" si="3"/>
        <v>52</v>
      </c>
      <c r="L28" s="60">
        <f>SUM(L20:L27)</f>
        <v>40</v>
      </c>
      <c r="M28" s="60">
        <f>SUM(M20:M27)</f>
        <v>61</v>
      </c>
      <c r="N28" s="60">
        <f t="shared" si="3"/>
        <v>34</v>
      </c>
      <c r="O28" s="138">
        <f>SUM(O20:O27)</f>
        <v>37</v>
      </c>
      <c r="P28" s="139">
        <f>SUM(P20:P27)</f>
        <v>517</v>
      </c>
      <c r="Q28" s="21"/>
    </row>
    <row r="29" spans="2:18" s="16" customFormat="1" ht="15.95" customHeight="1" thickBot="1" x14ac:dyDescent="0.25">
      <c r="B29" s="20"/>
      <c r="C29" s="31"/>
      <c r="D29" s="31"/>
      <c r="E29" s="61"/>
      <c r="F29" s="61"/>
      <c r="G29" s="61"/>
      <c r="H29" s="61"/>
      <c r="I29" s="61"/>
      <c r="J29" s="62"/>
      <c r="K29" s="604" t="s">
        <v>68</v>
      </c>
      <c r="L29" s="604"/>
      <c r="M29" s="604"/>
      <c r="N29" s="604"/>
      <c r="O29" s="604"/>
      <c r="P29" s="608"/>
      <c r="Q29" s="55">
        <f>(100000/10075045)*(P28/12)*12</f>
        <v>5.1314907278329782</v>
      </c>
    </row>
    <row r="30" spans="2:18" s="16" customFormat="1" ht="8.25" customHeight="1" x14ac:dyDescent="0.2">
      <c r="B30" s="23"/>
      <c r="C30" s="27"/>
      <c r="D30" s="27"/>
      <c r="E30" s="125"/>
      <c r="F30" s="25"/>
      <c r="G30" s="25"/>
      <c r="H30" s="25"/>
      <c r="I30" s="25"/>
      <c r="J30" s="25"/>
      <c r="K30" s="30"/>
      <c r="L30" s="30"/>
      <c r="M30" s="30"/>
      <c r="N30" s="30"/>
      <c r="O30" s="30"/>
      <c r="P30" s="30"/>
      <c r="Q30" s="29"/>
    </row>
    <row r="31" spans="2:18" ht="18.75" customHeight="1" thickBot="1" x14ac:dyDescent="0.35">
      <c r="B31" s="11"/>
      <c r="C31" s="609" t="s">
        <v>108</v>
      </c>
      <c r="D31" s="609"/>
      <c r="E31" s="609"/>
      <c r="F31" s="609"/>
      <c r="G31" s="609"/>
      <c r="H31" s="609"/>
      <c r="I31" s="609"/>
      <c r="J31" s="609"/>
      <c r="K31" s="609"/>
      <c r="L31" s="609"/>
      <c r="M31" s="609"/>
      <c r="N31" s="609"/>
      <c r="O31" s="609"/>
      <c r="P31" s="609"/>
      <c r="Q31" s="609"/>
      <c r="R31" s="126"/>
    </row>
    <row r="32" spans="2:18" ht="36" customHeight="1" thickBot="1" x14ac:dyDescent="0.35">
      <c r="C32" s="49" t="s">
        <v>9</v>
      </c>
      <c r="D32" s="50" t="s">
        <v>89</v>
      </c>
      <c r="E32" s="50" t="s">
        <v>90</v>
      </c>
      <c r="F32" s="50" t="s">
        <v>91</v>
      </c>
      <c r="G32" s="50" t="s">
        <v>92</v>
      </c>
      <c r="H32" s="50" t="s">
        <v>93</v>
      </c>
      <c r="I32" s="50" t="s">
        <v>94</v>
      </c>
      <c r="J32" s="50" t="s">
        <v>126</v>
      </c>
      <c r="K32" s="50" t="s">
        <v>95</v>
      </c>
      <c r="L32" s="50" t="s">
        <v>96</v>
      </c>
      <c r="M32" s="50" t="s">
        <v>97</v>
      </c>
      <c r="N32" s="50" t="s">
        <v>98</v>
      </c>
      <c r="O32" s="140" t="s">
        <v>99</v>
      </c>
      <c r="P32" s="48" t="s">
        <v>0</v>
      </c>
      <c r="Q32" s="47" t="s">
        <v>66</v>
      </c>
    </row>
    <row r="33" spans="3:17" ht="16.5" customHeight="1" thickBot="1" x14ac:dyDescent="0.25">
      <c r="C33" s="253" t="s">
        <v>50</v>
      </c>
      <c r="D33" s="254">
        <v>3</v>
      </c>
      <c r="E33" s="255">
        <v>4</v>
      </c>
      <c r="F33" s="255">
        <v>3</v>
      </c>
      <c r="G33" s="255">
        <v>5</v>
      </c>
      <c r="H33" s="255">
        <v>2</v>
      </c>
      <c r="I33" s="255">
        <v>4</v>
      </c>
      <c r="J33" s="255">
        <v>1</v>
      </c>
      <c r="K33" s="255">
        <v>3</v>
      </c>
      <c r="L33" s="255">
        <v>4</v>
      </c>
      <c r="M33" s="255">
        <v>2</v>
      </c>
      <c r="N33" s="255">
        <v>3</v>
      </c>
      <c r="O33" s="187">
        <v>3</v>
      </c>
      <c r="P33" s="141">
        <f>SUM(D33:O33)</f>
        <v>37</v>
      </c>
      <c r="Q33" s="137">
        <f>(100000/10075045)*(P33/12)*12</f>
        <v>0.36724401727237943</v>
      </c>
    </row>
    <row r="34" spans="3:17" ht="17.100000000000001" customHeight="1" thickBot="1" x14ac:dyDescent="0.25">
      <c r="C34" s="256" t="s">
        <v>83</v>
      </c>
      <c r="D34" s="257"/>
      <c r="E34" s="115">
        <v>1</v>
      </c>
      <c r="F34" s="115"/>
      <c r="G34" s="115"/>
      <c r="H34" s="115"/>
      <c r="I34" s="115"/>
      <c r="J34" s="115"/>
      <c r="K34" s="115"/>
      <c r="L34" s="115"/>
      <c r="M34" s="115"/>
      <c r="N34" s="115"/>
      <c r="O34" s="258"/>
      <c r="P34" s="141">
        <f t="shared" ref="P34:P45" si="4">SUM(D34:O34)</f>
        <v>1</v>
      </c>
      <c r="Q34" s="137">
        <f>(100000/10075045)*(P34/12)*12</f>
        <v>9.9255139803345795E-3</v>
      </c>
    </row>
    <row r="35" spans="3:17" ht="17.100000000000001" customHeight="1" thickBot="1" x14ac:dyDescent="0.25">
      <c r="C35" s="256" t="s">
        <v>42</v>
      </c>
      <c r="D35" s="257">
        <v>11</v>
      </c>
      <c r="E35" s="115">
        <v>7</v>
      </c>
      <c r="F35" s="115">
        <v>7</v>
      </c>
      <c r="G35" s="115">
        <v>4</v>
      </c>
      <c r="H35" s="115">
        <v>7</v>
      </c>
      <c r="I35" s="115">
        <v>11</v>
      </c>
      <c r="J35" s="115">
        <v>4</v>
      </c>
      <c r="K35" s="115">
        <v>7</v>
      </c>
      <c r="L35" s="115">
        <v>8</v>
      </c>
      <c r="M35" s="115">
        <v>6</v>
      </c>
      <c r="N35" s="115">
        <v>4</v>
      </c>
      <c r="O35" s="258">
        <v>12</v>
      </c>
      <c r="P35" s="141">
        <f>SUM(D35:O35)</f>
        <v>88</v>
      </c>
      <c r="Q35" s="137">
        <f t="shared" ref="Q35:Q46" si="5">(100000/10075045)*(P35/12)*12</f>
        <v>0.8734452302694431</v>
      </c>
    </row>
    <row r="36" spans="3:17" ht="17.100000000000001" hidden="1" customHeight="1" thickBot="1" x14ac:dyDescent="0.25">
      <c r="C36" s="256" t="s">
        <v>107</v>
      </c>
      <c r="D36" s="257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258"/>
      <c r="P36" s="141">
        <f t="shared" si="4"/>
        <v>0</v>
      </c>
      <c r="Q36" s="137">
        <f t="shared" si="5"/>
        <v>0</v>
      </c>
    </row>
    <row r="37" spans="3:17" ht="17.100000000000001" customHeight="1" thickBot="1" x14ac:dyDescent="0.25">
      <c r="C37" s="256" t="s">
        <v>110</v>
      </c>
      <c r="D37" s="257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258">
        <v>1</v>
      </c>
      <c r="P37" s="141">
        <f t="shared" si="4"/>
        <v>1</v>
      </c>
      <c r="Q37" s="137">
        <f t="shared" si="5"/>
        <v>9.9255139803345795E-3</v>
      </c>
    </row>
    <row r="38" spans="3:17" ht="17.100000000000001" customHeight="1" thickBot="1" x14ac:dyDescent="0.25">
      <c r="C38" s="259" t="s">
        <v>54</v>
      </c>
      <c r="D38" s="260"/>
      <c r="E38" s="115"/>
      <c r="F38" s="115">
        <v>1</v>
      </c>
      <c r="G38" s="115">
        <v>3</v>
      </c>
      <c r="H38" s="115"/>
      <c r="I38" s="115"/>
      <c r="J38" s="115">
        <v>1</v>
      </c>
      <c r="K38" s="115">
        <v>1</v>
      </c>
      <c r="L38" s="115"/>
      <c r="M38" s="115"/>
      <c r="N38" s="115"/>
      <c r="O38" s="258"/>
      <c r="P38" s="141">
        <f t="shared" si="4"/>
        <v>6</v>
      </c>
      <c r="Q38" s="137">
        <f t="shared" si="5"/>
        <v>5.9553083882007474E-2</v>
      </c>
    </row>
    <row r="39" spans="3:17" ht="17.100000000000001" customHeight="1" thickBot="1" x14ac:dyDescent="0.25">
      <c r="C39" s="259" t="s">
        <v>183</v>
      </c>
      <c r="D39" s="260">
        <v>4</v>
      </c>
      <c r="E39" s="115"/>
      <c r="F39" s="115">
        <v>12</v>
      </c>
      <c r="G39" s="115">
        <v>3</v>
      </c>
      <c r="H39" s="115">
        <v>10</v>
      </c>
      <c r="I39" s="115">
        <v>7</v>
      </c>
      <c r="J39" s="115">
        <v>4</v>
      </c>
      <c r="K39" s="115">
        <v>6</v>
      </c>
      <c r="L39" s="115">
        <v>5</v>
      </c>
      <c r="M39" s="115"/>
      <c r="N39" s="115">
        <v>1</v>
      </c>
      <c r="O39" s="258">
        <v>6</v>
      </c>
      <c r="P39" s="141">
        <f t="shared" si="4"/>
        <v>58</v>
      </c>
      <c r="Q39" s="137">
        <f t="shared" si="5"/>
        <v>0.57567981085940556</v>
      </c>
    </row>
    <row r="40" spans="3:17" ht="17.100000000000001" customHeight="1" thickBot="1" x14ac:dyDescent="0.25">
      <c r="C40" s="256" t="s">
        <v>43</v>
      </c>
      <c r="D40" s="257">
        <v>59</v>
      </c>
      <c r="E40" s="115">
        <v>54</v>
      </c>
      <c r="F40" s="115">
        <v>43</v>
      </c>
      <c r="G40" s="115">
        <v>42</v>
      </c>
      <c r="H40" s="115">
        <v>55</v>
      </c>
      <c r="I40" s="115">
        <v>52</v>
      </c>
      <c r="J40" s="115">
        <v>63</v>
      </c>
      <c r="K40" s="115">
        <v>44</v>
      </c>
      <c r="L40" s="115">
        <v>27</v>
      </c>
      <c r="M40" s="115">
        <v>51</v>
      </c>
      <c r="N40" s="115">
        <v>40</v>
      </c>
      <c r="O40" s="258">
        <v>57</v>
      </c>
      <c r="P40" s="141">
        <f t="shared" si="4"/>
        <v>587</v>
      </c>
      <c r="Q40" s="137">
        <f t="shared" si="5"/>
        <v>5.8262767064563974</v>
      </c>
    </row>
    <row r="41" spans="3:17" ht="17.100000000000001" customHeight="1" thickBot="1" x14ac:dyDescent="0.25">
      <c r="C41" s="256" t="s">
        <v>84</v>
      </c>
      <c r="D41" s="257"/>
      <c r="E41" s="115"/>
      <c r="F41" s="115"/>
      <c r="G41" s="115"/>
      <c r="H41" s="115"/>
      <c r="I41" s="115"/>
      <c r="J41" s="115"/>
      <c r="K41" s="115">
        <v>1</v>
      </c>
      <c r="L41" s="115"/>
      <c r="M41" s="115"/>
      <c r="N41" s="115"/>
      <c r="O41" s="258"/>
      <c r="P41" s="141">
        <f t="shared" si="4"/>
        <v>1</v>
      </c>
      <c r="Q41" s="137">
        <f t="shared" si="5"/>
        <v>9.9255139803345795E-3</v>
      </c>
    </row>
    <row r="42" spans="3:17" ht="17.100000000000001" hidden="1" customHeight="1" thickBot="1" x14ac:dyDescent="0.25">
      <c r="C42" s="256" t="s">
        <v>44</v>
      </c>
      <c r="D42" s="257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258"/>
      <c r="P42" s="141">
        <f t="shared" si="4"/>
        <v>0</v>
      </c>
      <c r="Q42" s="137">
        <f t="shared" si="5"/>
        <v>0</v>
      </c>
    </row>
    <row r="43" spans="3:17" ht="17.100000000000001" customHeight="1" thickBot="1" x14ac:dyDescent="0.25">
      <c r="C43" s="256" t="s">
        <v>127</v>
      </c>
      <c r="D43" s="257"/>
      <c r="E43" s="115"/>
      <c r="F43" s="115"/>
      <c r="G43" s="115"/>
      <c r="H43" s="115">
        <v>3</v>
      </c>
      <c r="I43" s="115"/>
      <c r="J43" s="115"/>
      <c r="K43" s="115"/>
      <c r="L43" s="115"/>
      <c r="M43" s="115"/>
      <c r="N43" s="115"/>
      <c r="O43" s="258"/>
      <c r="P43" s="141">
        <f t="shared" si="4"/>
        <v>3</v>
      </c>
      <c r="Q43" s="137">
        <f t="shared" si="5"/>
        <v>2.9776541941003737E-2</v>
      </c>
    </row>
    <row r="44" spans="3:17" ht="17.100000000000001" customHeight="1" thickBot="1" x14ac:dyDescent="0.25">
      <c r="C44" s="256" t="s">
        <v>106</v>
      </c>
      <c r="D44" s="257"/>
      <c r="E44" s="115"/>
      <c r="F44" s="115"/>
      <c r="G44" s="115">
        <v>1</v>
      </c>
      <c r="H44" s="115"/>
      <c r="I44" s="115"/>
      <c r="J44" s="115"/>
      <c r="K44" s="115"/>
      <c r="L44" s="115"/>
      <c r="M44" s="115"/>
      <c r="N44" s="115"/>
      <c r="O44" s="258"/>
      <c r="P44" s="141">
        <f t="shared" si="4"/>
        <v>1</v>
      </c>
      <c r="Q44" s="137">
        <f t="shared" si="5"/>
        <v>9.9255139803345795E-3</v>
      </c>
    </row>
    <row r="45" spans="3:17" ht="17.100000000000001" customHeight="1" thickBot="1" x14ac:dyDescent="0.25">
      <c r="C45" s="256" t="s">
        <v>53</v>
      </c>
      <c r="D45" s="257">
        <v>1</v>
      </c>
      <c r="E45" s="115"/>
      <c r="F45" s="115">
        <v>2</v>
      </c>
      <c r="G45" s="115">
        <v>2</v>
      </c>
      <c r="H45" s="115">
        <v>2</v>
      </c>
      <c r="I45" s="115"/>
      <c r="J45" s="115">
        <v>1</v>
      </c>
      <c r="K45" s="115"/>
      <c r="L45" s="115"/>
      <c r="M45" s="115">
        <v>2</v>
      </c>
      <c r="N45" s="115"/>
      <c r="O45" s="258">
        <v>1</v>
      </c>
      <c r="P45" s="141">
        <f t="shared" si="4"/>
        <v>11</v>
      </c>
      <c r="Q45" s="137">
        <f t="shared" si="5"/>
        <v>0.10918065378368039</v>
      </c>
    </row>
    <row r="46" spans="3:17" ht="17.100000000000001" customHeight="1" thickBot="1" x14ac:dyDescent="0.25">
      <c r="C46" s="261" t="s">
        <v>88</v>
      </c>
      <c r="D46" s="262">
        <v>1</v>
      </c>
      <c r="E46" s="122">
        <v>1</v>
      </c>
      <c r="F46" s="122">
        <v>1</v>
      </c>
      <c r="G46" s="122"/>
      <c r="H46" s="122"/>
      <c r="I46" s="122"/>
      <c r="J46" s="122">
        <v>1</v>
      </c>
      <c r="K46" s="122">
        <v>2</v>
      </c>
      <c r="L46" s="122"/>
      <c r="M46" s="122">
        <v>1</v>
      </c>
      <c r="N46" s="122"/>
      <c r="O46" s="188"/>
      <c r="P46" s="141">
        <f>SUM(D46:O46)</f>
        <v>7</v>
      </c>
      <c r="Q46" s="137">
        <f t="shared" si="5"/>
        <v>6.9478597862342062E-2</v>
      </c>
    </row>
    <row r="47" spans="3:17" ht="18" customHeight="1" thickBot="1" x14ac:dyDescent="0.25">
      <c r="C47" s="71" t="s">
        <v>0</v>
      </c>
      <c r="D47" s="72">
        <f>SUM(D33:D46)</f>
        <v>79</v>
      </c>
      <c r="E47" s="72">
        <f>SUM(E33:E46)</f>
        <v>67</v>
      </c>
      <c r="F47" s="72">
        <f t="shared" ref="F47:M47" si="6">SUM(F33:F46)</f>
        <v>69</v>
      </c>
      <c r="G47" s="72">
        <f t="shared" si="6"/>
        <v>60</v>
      </c>
      <c r="H47" s="72">
        <f t="shared" si="6"/>
        <v>79</v>
      </c>
      <c r="I47" s="72">
        <f t="shared" si="6"/>
        <v>74</v>
      </c>
      <c r="J47" s="72">
        <f>SUM(J33:J46)</f>
        <v>75</v>
      </c>
      <c r="K47" s="72">
        <f t="shared" si="6"/>
        <v>64</v>
      </c>
      <c r="L47" s="72">
        <f>SUM(L33:L46)</f>
        <v>44</v>
      </c>
      <c r="M47" s="72">
        <f t="shared" si="6"/>
        <v>62</v>
      </c>
      <c r="N47" s="72">
        <f>SUM(N33:N46)</f>
        <v>48</v>
      </c>
      <c r="O47" s="142">
        <f>SUM(O33:O46)</f>
        <v>80</v>
      </c>
      <c r="P47" s="39">
        <f>SUM(P33:P46)</f>
        <v>801</v>
      </c>
      <c r="Q47" s="38"/>
    </row>
    <row r="48" spans="3:17" ht="15.75" customHeight="1" thickBot="1" x14ac:dyDescent="0.25">
      <c r="C48" s="74"/>
      <c r="D48" s="74"/>
      <c r="E48" s="75"/>
      <c r="F48" s="75"/>
      <c r="G48" s="75"/>
      <c r="H48" s="75"/>
      <c r="I48" s="75"/>
      <c r="J48" s="76"/>
      <c r="K48" s="604" t="s">
        <v>68</v>
      </c>
      <c r="L48" s="604"/>
      <c r="M48" s="604"/>
      <c r="N48" s="604"/>
      <c r="O48" s="604"/>
      <c r="P48" s="604"/>
      <c r="Q48" s="55">
        <f>(100000/10075045)*(P47/12)*12</f>
        <v>7.9503366982479982</v>
      </c>
    </row>
    <row r="49" spans="2:18" ht="9" customHeight="1" x14ac:dyDescent="0.2">
      <c r="C49" s="74"/>
      <c r="D49" s="74"/>
      <c r="E49" s="86"/>
      <c r="F49" s="86"/>
      <c r="G49" s="86"/>
      <c r="H49" s="86"/>
      <c r="I49" s="86"/>
      <c r="J49" s="86"/>
      <c r="K49" s="103"/>
      <c r="L49" s="103"/>
      <c r="M49" s="103"/>
      <c r="N49" s="103"/>
      <c r="O49" s="103"/>
      <c r="P49" s="103"/>
      <c r="Q49" s="143"/>
    </row>
    <row r="50" spans="2:18" ht="24.95" customHeight="1" thickBot="1" x14ac:dyDescent="0.25">
      <c r="C50" s="594" t="s">
        <v>82</v>
      </c>
      <c r="D50" s="594"/>
      <c r="E50" s="594"/>
      <c r="F50" s="594"/>
      <c r="G50" s="594"/>
      <c r="H50" s="594"/>
      <c r="I50" s="594"/>
      <c r="J50" s="594"/>
      <c r="K50" s="594"/>
      <c r="L50" s="594"/>
      <c r="M50" s="594"/>
      <c r="N50" s="594"/>
      <c r="O50" s="594"/>
      <c r="P50" s="594"/>
      <c r="Q50" s="594"/>
    </row>
    <row r="51" spans="2:18" ht="24" customHeight="1" thickBot="1" x14ac:dyDescent="0.35">
      <c r="C51" s="77" t="s">
        <v>9</v>
      </c>
      <c r="D51" s="78" t="s">
        <v>89</v>
      </c>
      <c r="E51" s="78" t="s">
        <v>90</v>
      </c>
      <c r="F51" s="78" t="s">
        <v>91</v>
      </c>
      <c r="G51" s="78" t="s">
        <v>92</v>
      </c>
      <c r="H51" s="78" t="s">
        <v>93</v>
      </c>
      <c r="I51" s="78" t="s">
        <v>94</v>
      </c>
      <c r="J51" s="78" t="s">
        <v>126</v>
      </c>
      <c r="K51" s="78" t="s">
        <v>95</v>
      </c>
      <c r="L51" s="78" t="s">
        <v>96</v>
      </c>
      <c r="M51" s="78" t="s">
        <v>97</v>
      </c>
      <c r="N51" s="78" t="s">
        <v>98</v>
      </c>
      <c r="O51" s="144" t="s">
        <v>99</v>
      </c>
      <c r="P51" s="48" t="s">
        <v>0</v>
      </c>
      <c r="Q51" s="127"/>
    </row>
    <row r="52" spans="2:18" ht="15" customHeight="1" thickBot="1" x14ac:dyDescent="0.25">
      <c r="C52" s="80" t="s">
        <v>80</v>
      </c>
      <c r="D52" s="184">
        <v>13</v>
      </c>
      <c r="E52" s="178">
        <v>15</v>
      </c>
      <c r="F52" s="178">
        <v>18</v>
      </c>
      <c r="G52" s="178">
        <v>8</v>
      </c>
      <c r="H52" s="178">
        <v>6</v>
      </c>
      <c r="I52" s="178">
        <v>14</v>
      </c>
      <c r="J52" s="178">
        <v>17</v>
      </c>
      <c r="K52" s="178">
        <v>14</v>
      </c>
      <c r="L52" s="178">
        <v>17</v>
      </c>
      <c r="M52" s="178">
        <v>7</v>
      </c>
      <c r="N52" s="178">
        <v>19</v>
      </c>
      <c r="O52" s="179">
        <v>20</v>
      </c>
      <c r="P52" s="141">
        <f>SUM(D52:O52)</f>
        <v>168</v>
      </c>
    </row>
    <row r="53" spans="2:18" ht="15" hidden="1" customHeight="1" thickBot="1" x14ac:dyDescent="0.25">
      <c r="C53" s="69" t="s">
        <v>81</v>
      </c>
      <c r="D53" s="183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7"/>
      <c r="P53" s="141">
        <f>SUM(D53:O53)</f>
        <v>0</v>
      </c>
    </row>
    <row r="54" spans="2:18" ht="15" hidden="1" customHeight="1" thickBot="1" x14ac:dyDescent="0.25">
      <c r="C54" s="145" t="s">
        <v>128</v>
      </c>
      <c r="D54" s="185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19"/>
      <c r="P54" s="141">
        <f>SUM(D54:O54)</f>
        <v>0</v>
      </c>
    </row>
    <row r="55" spans="2:18" ht="15" hidden="1" customHeight="1" thickBot="1" x14ac:dyDescent="0.25">
      <c r="B55" s="38"/>
      <c r="C55" s="82" t="s">
        <v>100</v>
      </c>
      <c r="D55" s="186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21"/>
      <c r="P55" s="141">
        <f>SUM(D55:O55)</f>
        <v>0</v>
      </c>
      <c r="Q55" s="38"/>
    </row>
    <row r="56" spans="2:18" ht="16.5" customHeight="1" thickBot="1" x14ac:dyDescent="0.25">
      <c r="B56" s="38"/>
      <c r="C56" s="84" t="s">
        <v>0</v>
      </c>
      <c r="D56" s="85">
        <f>SUM(D52:D55)</f>
        <v>13</v>
      </c>
      <c r="E56" s="85">
        <f>SUM(E52:E55)</f>
        <v>15</v>
      </c>
      <c r="F56" s="85">
        <f t="shared" ref="F56:O56" si="7">SUM(F52:F55)</f>
        <v>18</v>
      </c>
      <c r="G56" s="85">
        <f t="shared" si="7"/>
        <v>8</v>
      </c>
      <c r="H56" s="85">
        <f t="shared" si="7"/>
        <v>6</v>
      </c>
      <c r="I56" s="85">
        <f t="shared" si="7"/>
        <v>14</v>
      </c>
      <c r="J56" s="85">
        <f>SUM(J52:J55)</f>
        <v>17</v>
      </c>
      <c r="K56" s="85">
        <f t="shared" si="7"/>
        <v>14</v>
      </c>
      <c r="L56" s="85">
        <f>SUM(L52:L55)</f>
        <v>17</v>
      </c>
      <c r="M56" s="85">
        <f t="shared" si="7"/>
        <v>7</v>
      </c>
      <c r="N56" s="85">
        <f t="shared" si="7"/>
        <v>19</v>
      </c>
      <c r="O56" s="146">
        <f t="shared" si="7"/>
        <v>20</v>
      </c>
      <c r="P56" s="85">
        <f>SUM(P52:P55)</f>
        <v>168</v>
      </c>
      <c r="Q56" s="38"/>
    </row>
    <row r="57" spans="2:18" ht="15.75" customHeight="1" thickBot="1" x14ac:dyDescent="0.25">
      <c r="B57" s="38"/>
      <c r="C57" s="74"/>
      <c r="D57" s="74"/>
      <c r="E57" s="86"/>
      <c r="F57" s="76"/>
      <c r="G57" s="591" t="s">
        <v>68</v>
      </c>
      <c r="H57" s="592"/>
      <c r="I57" s="592"/>
      <c r="J57" s="592"/>
      <c r="K57" s="592"/>
      <c r="L57" s="592"/>
      <c r="M57" s="592"/>
      <c r="N57" s="592"/>
      <c r="O57" s="592"/>
      <c r="P57" s="592"/>
      <c r="Q57" s="359">
        <f>(100000/10075045)*(P56/12)*12</f>
        <v>1.6674863486962095</v>
      </c>
    </row>
    <row r="58" spans="2:18" ht="7.5" customHeight="1" x14ac:dyDescent="0.2">
      <c r="C58" s="38"/>
      <c r="D58" s="74"/>
      <c r="E58" s="74"/>
      <c r="F58" s="86"/>
      <c r="G58" s="86"/>
      <c r="H58" s="103"/>
      <c r="I58" s="103"/>
      <c r="J58" s="103"/>
      <c r="K58" s="103"/>
      <c r="L58" s="103"/>
      <c r="M58" s="103"/>
      <c r="N58" s="103"/>
      <c r="O58" s="103"/>
      <c r="P58" s="103"/>
      <c r="Q58" s="360"/>
      <c r="R58" s="361"/>
    </row>
    <row r="59" spans="2:18" ht="24.95" customHeight="1" thickBot="1" x14ac:dyDescent="0.35">
      <c r="B59" s="38"/>
      <c r="C59" s="595" t="s">
        <v>45</v>
      </c>
      <c r="D59" s="595"/>
      <c r="E59" s="595"/>
      <c r="F59" s="595"/>
      <c r="G59" s="595"/>
      <c r="H59" s="595"/>
      <c r="I59" s="595"/>
      <c r="J59" s="595"/>
      <c r="K59" s="595"/>
      <c r="L59" s="595"/>
      <c r="M59" s="595"/>
      <c r="N59" s="595"/>
      <c r="O59" s="595"/>
      <c r="P59" s="595"/>
      <c r="Q59" s="595"/>
    </row>
    <row r="60" spans="2:18" ht="24" customHeight="1" thickBot="1" x14ac:dyDescent="0.35">
      <c r="B60" s="38"/>
      <c r="C60" s="49" t="s">
        <v>9</v>
      </c>
      <c r="D60" s="50" t="s">
        <v>89</v>
      </c>
      <c r="E60" s="50" t="s">
        <v>90</v>
      </c>
      <c r="F60" s="50" t="s">
        <v>91</v>
      </c>
      <c r="G60" s="50" t="s">
        <v>92</v>
      </c>
      <c r="H60" s="50" t="s">
        <v>93</v>
      </c>
      <c r="I60" s="50" t="s">
        <v>94</v>
      </c>
      <c r="J60" s="50" t="s">
        <v>126</v>
      </c>
      <c r="K60" s="50" t="s">
        <v>95</v>
      </c>
      <c r="L60" s="50" t="s">
        <v>96</v>
      </c>
      <c r="M60" s="50" t="s">
        <v>97</v>
      </c>
      <c r="N60" s="50" t="s">
        <v>98</v>
      </c>
      <c r="O60" s="140" t="s">
        <v>99</v>
      </c>
      <c r="P60" s="48" t="s">
        <v>0</v>
      </c>
      <c r="Q60" s="129"/>
    </row>
    <row r="61" spans="2:18" ht="18" customHeight="1" thickBot="1" x14ac:dyDescent="0.25">
      <c r="B61" s="38"/>
      <c r="C61" s="88" t="s">
        <v>45</v>
      </c>
      <c r="D61" s="89">
        <v>10</v>
      </c>
      <c r="E61" s="90">
        <v>1</v>
      </c>
      <c r="F61" s="90">
        <v>8</v>
      </c>
      <c r="G61" s="91">
        <v>15</v>
      </c>
      <c r="H61" s="91">
        <v>14</v>
      </c>
      <c r="I61" s="91">
        <v>2</v>
      </c>
      <c r="J61" s="91">
        <v>7</v>
      </c>
      <c r="K61" s="91">
        <v>8</v>
      </c>
      <c r="L61" s="91">
        <v>15</v>
      </c>
      <c r="M61" s="91">
        <v>10</v>
      </c>
      <c r="N61" s="91">
        <v>13</v>
      </c>
      <c r="O61" s="147">
        <v>24</v>
      </c>
      <c r="P61" s="141">
        <f>SUM(D61:O61)</f>
        <v>127</v>
      </c>
      <c r="Q61" s="38"/>
    </row>
    <row r="62" spans="2:18" ht="17.25" customHeight="1" thickBot="1" x14ac:dyDescent="0.25">
      <c r="B62" s="38"/>
      <c r="C62" s="74"/>
      <c r="D62" s="74"/>
      <c r="E62" s="75"/>
      <c r="F62" s="76"/>
      <c r="G62" s="591" t="s">
        <v>68</v>
      </c>
      <c r="H62" s="592"/>
      <c r="I62" s="592"/>
      <c r="J62" s="592"/>
      <c r="K62" s="592"/>
      <c r="L62" s="592"/>
      <c r="M62" s="592"/>
      <c r="N62" s="592"/>
      <c r="O62" s="592"/>
      <c r="P62" s="593"/>
      <c r="Q62" s="128">
        <f>(100000/10075045)*(P61/12)*12</f>
        <v>1.2605402755024917</v>
      </c>
    </row>
    <row r="63" spans="2:18" ht="8.25" customHeight="1" thickBot="1" x14ac:dyDescent="0.25">
      <c r="B63" s="38"/>
      <c r="C63" s="74"/>
      <c r="D63" s="74"/>
      <c r="E63" s="74"/>
      <c r="F63" s="86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38"/>
    </row>
    <row r="64" spans="2:18" ht="18" customHeight="1" thickBot="1" x14ac:dyDescent="0.25">
      <c r="B64" s="38"/>
      <c r="C64" s="74"/>
      <c r="D64" s="74"/>
      <c r="E64" s="86"/>
      <c r="F64" s="92"/>
      <c r="G64" s="591" t="s">
        <v>101</v>
      </c>
      <c r="H64" s="592"/>
      <c r="I64" s="592"/>
      <c r="J64" s="592"/>
      <c r="K64" s="592"/>
      <c r="L64" s="592"/>
      <c r="M64" s="592"/>
      <c r="N64" s="592"/>
      <c r="O64" s="592"/>
      <c r="P64" s="593"/>
      <c r="Q64" s="128">
        <f>(100000/10075045)*(1613/12)*12</f>
        <v>16.009854050279674</v>
      </c>
    </row>
    <row r="65" spans="2:17" x14ac:dyDescent="0.2">
      <c r="B65" s="38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38"/>
    </row>
    <row r="66" spans="2:17" x14ac:dyDescent="0.2">
      <c r="B66" s="38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38"/>
    </row>
    <row r="67" spans="2:17" x14ac:dyDescent="0.2">
      <c r="B67" s="38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38"/>
    </row>
    <row r="69" spans="2:17" x14ac:dyDescent="0.2">
      <c r="E69" s="408"/>
    </row>
  </sheetData>
  <mergeCells count="17">
    <mergeCell ref="K48:P48"/>
    <mergeCell ref="B13:R13"/>
    <mergeCell ref="B11:R11"/>
    <mergeCell ref="B10:R10"/>
    <mergeCell ref="B9:R9"/>
    <mergeCell ref="K29:P29"/>
    <mergeCell ref="C31:Q31"/>
    <mergeCell ref="B7:R7"/>
    <mergeCell ref="B6:R6"/>
    <mergeCell ref="B5:R5"/>
    <mergeCell ref="Q14:Q19"/>
    <mergeCell ref="C15:P15"/>
    <mergeCell ref="G62:P62"/>
    <mergeCell ref="G64:P64"/>
    <mergeCell ref="C50:Q50"/>
    <mergeCell ref="G57:P57"/>
    <mergeCell ref="C59:Q59"/>
  </mergeCells>
  <pageMargins left="0.19685039370078741" right="0.19685039370078741" top="0.31496062992125984" bottom="0.19685039370078741" header="0.39370078740157483" footer="0.31496062992125984"/>
  <pageSetup scale="80" fitToWidth="0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S37"/>
  <sheetViews>
    <sheetView topLeftCell="A7" zoomScale="85" zoomScaleNormal="85" workbookViewId="0">
      <selection activeCell="T17" sqref="T17"/>
    </sheetView>
  </sheetViews>
  <sheetFormatPr baseColWidth="10" defaultColWidth="11.42578125" defaultRowHeight="12.75" x14ac:dyDescent="0.2"/>
  <cols>
    <col min="1" max="1" width="1.7109375" customWidth="1"/>
    <col min="2" max="2" width="1.85546875" customWidth="1"/>
    <col min="3" max="3" width="15.85546875" customWidth="1"/>
    <col min="4" max="4" width="4.7109375" customWidth="1"/>
    <col min="5" max="5" width="5.7109375" customWidth="1"/>
    <col min="6" max="9" width="4.7109375" customWidth="1"/>
    <col min="10" max="10" width="4.28515625" customWidth="1"/>
    <col min="11" max="13" width="4.7109375" customWidth="1"/>
    <col min="14" max="15" width="5.28515625" customWidth="1"/>
    <col min="16" max="16" width="14.140625" customWidth="1"/>
    <col min="17" max="17" width="4" customWidth="1"/>
  </cols>
  <sheetData>
    <row r="6" spans="1:17" ht="12.75" customHeight="1" x14ac:dyDescent="0.25">
      <c r="A6" s="577" t="s">
        <v>113</v>
      </c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  <c r="Q6" s="577"/>
    </row>
    <row r="7" spans="1:17" ht="19.5" customHeight="1" x14ac:dyDescent="0.3">
      <c r="A7" s="611" t="s">
        <v>16</v>
      </c>
      <c r="B7" s="611"/>
      <c r="C7" s="611"/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611"/>
      <c r="P7" s="611"/>
      <c r="Q7" s="611"/>
    </row>
    <row r="8" spans="1:17" ht="15.75" customHeight="1" x14ac:dyDescent="0.2">
      <c r="A8" s="596" t="s">
        <v>187</v>
      </c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</row>
    <row r="9" spans="1:17" ht="12.75" customHeight="1" x14ac:dyDescent="0.25">
      <c r="D9" s="1"/>
      <c r="E9" s="1"/>
      <c r="F9" s="1"/>
      <c r="G9" s="1"/>
      <c r="H9" s="1"/>
      <c r="I9" s="1"/>
      <c r="J9" s="1"/>
    </row>
    <row r="10" spans="1:17" ht="18" customHeight="1" x14ac:dyDescent="0.3">
      <c r="A10" s="612" t="s">
        <v>129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2"/>
      <c r="L10" s="612"/>
      <c r="M10" s="612"/>
      <c r="N10" s="612"/>
      <c r="O10" s="612"/>
      <c r="P10" s="612"/>
      <c r="Q10" s="612"/>
    </row>
    <row r="11" spans="1:17" ht="18.75" customHeight="1" x14ac:dyDescent="0.25">
      <c r="A11" s="613" t="s">
        <v>37</v>
      </c>
      <c r="B11" s="613"/>
      <c r="C11" s="613"/>
      <c r="D11" s="613"/>
      <c r="E11" s="613"/>
      <c r="F11" s="613"/>
      <c r="G11" s="613"/>
      <c r="H11" s="613"/>
      <c r="I11" s="613"/>
      <c r="J11" s="613"/>
      <c r="K11" s="613"/>
      <c r="L11" s="613"/>
      <c r="M11" s="613"/>
      <c r="N11" s="613"/>
      <c r="O11" s="613"/>
      <c r="P11" s="613"/>
      <c r="Q11" s="613"/>
    </row>
    <row r="12" spans="1:17" ht="12.75" customHeight="1" x14ac:dyDescent="0.3">
      <c r="A12" s="606" t="s">
        <v>190</v>
      </c>
      <c r="B12" s="606"/>
      <c r="C12" s="606"/>
      <c r="D12" s="606"/>
      <c r="E12" s="606"/>
      <c r="F12" s="606"/>
      <c r="G12" s="606"/>
      <c r="H12" s="606"/>
      <c r="I12" s="606"/>
      <c r="J12" s="606"/>
      <c r="K12" s="606"/>
      <c r="L12" s="606"/>
      <c r="M12" s="606"/>
      <c r="N12" s="606"/>
      <c r="O12" s="606"/>
      <c r="P12" s="606"/>
      <c r="Q12" s="606"/>
    </row>
    <row r="13" spans="1:17" ht="19.5" customHeight="1" thickBot="1" x14ac:dyDescent="0.35">
      <c r="A13" s="610" t="s">
        <v>39</v>
      </c>
      <c r="B13" s="610"/>
      <c r="C13" s="610"/>
      <c r="D13" s="610"/>
      <c r="E13" s="610"/>
      <c r="F13" s="610"/>
      <c r="G13" s="610"/>
      <c r="H13" s="610"/>
      <c r="I13" s="610"/>
      <c r="J13" s="610"/>
      <c r="K13" s="610"/>
      <c r="L13" s="610"/>
      <c r="M13" s="610"/>
      <c r="N13" s="610"/>
      <c r="O13" s="610"/>
      <c r="P13" s="610"/>
      <c r="Q13" s="610"/>
    </row>
    <row r="14" spans="1:17" ht="87.75" customHeight="1" thickBot="1" x14ac:dyDescent="0.4">
      <c r="C14" s="242" t="s">
        <v>130</v>
      </c>
      <c r="D14" s="223" t="s">
        <v>131</v>
      </c>
      <c r="E14" s="223" t="s">
        <v>132</v>
      </c>
      <c r="F14" s="223" t="s">
        <v>133</v>
      </c>
      <c r="G14" s="223" t="s">
        <v>134</v>
      </c>
      <c r="H14" s="223" t="s">
        <v>135</v>
      </c>
      <c r="I14" s="223" t="s">
        <v>118</v>
      </c>
      <c r="J14" s="223" t="s">
        <v>136</v>
      </c>
      <c r="K14" s="223" t="s">
        <v>137</v>
      </c>
      <c r="L14" s="223" t="s">
        <v>138</v>
      </c>
      <c r="M14" s="223" t="s">
        <v>139</v>
      </c>
      <c r="N14" s="223" t="s">
        <v>140</v>
      </c>
      <c r="O14" s="355" t="s">
        <v>141</v>
      </c>
      <c r="P14" s="150" t="s">
        <v>104</v>
      </c>
    </row>
    <row r="15" spans="1:17" ht="20.100000000000001" customHeight="1" thickBot="1" x14ac:dyDescent="0.4">
      <c r="C15" s="243" t="s">
        <v>56</v>
      </c>
      <c r="D15" s="244">
        <v>16</v>
      </c>
      <c r="E15" s="244">
        <v>17</v>
      </c>
      <c r="F15" s="245">
        <v>20</v>
      </c>
      <c r="G15" s="244">
        <v>10</v>
      </c>
      <c r="H15" s="244">
        <v>25</v>
      </c>
      <c r="I15" s="244">
        <v>23</v>
      </c>
      <c r="J15" s="244">
        <v>18</v>
      </c>
      <c r="K15" s="244">
        <v>30</v>
      </c>
      <c r="L15" s="244">
        <v>21</v>
      </c>
      <c r="M15" s="244">
        <v>21</v>
      </c>
      <c r="N15" s="244">
        <v>26</v>
      </c>
      <c r="O15" s="356">
        <v>19</v>
      </c>
      <c r="P15" s="343">
        <f>SUM(D15:O15)</f>
        <v>246</v>
      </c>
    </row>
    <row r="16" spans="1:17" ht="20.100000000000001" customHeight="1" thickBot="1" x14ac:dyDescent="0.4">
      <c r="C16" s="201" t="s">
        <v>57</v>
      </c>
      <c r="D16" s="203">
        <v>8</v>
      </c>
      <c r="E16" s="203">
        <v>15</v>
      </c>
      <c r="F16" s="247">
        <v>12</v>
      </c>
      <c r="G16" s="203">
        <v>16</v>
      </c>
      <c r="H16" s="203">
        <v>22</v>
      </c>
      <c r="I16" s="203">
        <v>14</v>
      </c>
      <c r="J16" s="203">
        <v>10</v>
      </c>
      <c r="K16" s="203">
        <v>23</v>
      </c>
      <c r="L16" s="203">
        <v>11</v>
      </c>
      <c r="M16" s="203">
        <v>14</v>
      </c>
      <c r="N16" s="203">
        <v>15</v>
      </c>
      <c r="O16" s="357">
        <v>10</v>
      </c>
      <c r="P16" s="343">
        <f t="shared" ref="P16:P21" si="0">SUM(D16:O16)</f>
        <v>170</v>
      </c>
    </row>
    <row r="17" spans="3:19" ht="20.100000000000001" customHeight="1" thickBot="1" x14ac:dyDescent="0.4">
      <c r="C17" s="201" t="s">
        <v>58</v>
      </c>
      <c r="D17" s="203">
        <v>12</v>
      </c>
      <c r="E17" s="203">
        <v>12</v>
      </c>
      <c r="F17" s="247">
        <v>11</v>
      </c>
      <c r="G17" s="203">
        <v>10</v>
      </c>
      <c r="H17" s="203">
        <v>13</v>
      </c>
      <c r="I17" s="203">
        <v>20</v>
      </c>
      <c r="J17" s="203">
        <v>21</v>
      </c>
      <c r="K17" s="203">
        <v>23</v>
      </c>
      <c r="L17" s="203">
        <v>10</v>
      </c>
      <c r="M17" s="203">
        <v>14</v>
      </c>
      <c r="N17" s="203">
        <v>9</v>
      </c>
      <c r="O17" s="357">
        <v>17</v>
      </c>
      <c r="P17" s="343">
        <f t="shared" si="0"/>
        <v>172</v>
      </c>
    </row>
    <row r="18" spans="3:19" ht="20.100000000000001" customHeight="1" thickBot="1" x14ac:dyDescent="0.4">
      <c r="C18" s="201" t="s">
        <v>59</v>
      </c>
      <c r="D18" s="203">
        <v>15</v>
      </c>
      <c r="E18" s="203">
        <v>20</v>
      </c>
      <c r="F18" s="247">
        <v>20</v>
      </c>
      <c r="G18" s="203">
        <v>8</v>
      </c>
      <c r="H18" s="203">
        <v>16</v>
      </c>
      <c r="I18" s="203">
        <v>16</v>
      </c>
      <c r="J18" s="203">
        <v>7</v>
      </c>
      <c r="K18" s="203">
        <v>12</v>
      </c>
      <c r="L18" s="203">
        <v>21</v>
      </c>
      <c r="M18" s="203">
        <v>5</v>
      </c>
      <c r="N18" s="203">
        <v>13</v>
      </c>
      <c r="O18" s="357">
        <v>15</v>
      </c>
      <c r="P18" s="343">
        <f t="shared" si="0"/>
        <v>168</v>
      </c>
    </row>
    <row r="19" spans="3:19" ht="20.100000000000001" customHeight="1" thickBot="1" x14ac:dyDescent="0.4">
      <c r="C19" s="201" t="s">
        <v>60</v>
      </c>
      <c r="D19" s="203">
        <v>45</v>
      </c>
      <c r="E19" s="203">
        <v>7</v>
      </c>
      <c r="F19" s="247">
        <v>15</v>
      </c>
      <c r="G19" s="203">
        <v>20</v>
      </c>
      <c r="H19" s="203">
        <v>11</v>
      </c>
      <c r="I19" s="203">
        <v>19</v>
      </c>
      <c r="J19" s="203">
        <v>21</v>
      </c>
      <c r="K19" s="203">
        <v>11</v>
      </c>
      <c r="L19" s="203">
        <v>14</v>
      </c>
      <c r="M19" s="203">
        <v>14</v>
      </c>
      <c r="N19" s="203">
        <v>13</v>
      </c>
      <c r="O19" s="357">
        <v>30</v>
      </c>
      <c r="P19" s="343">
        <f t="shared" si="0"/>
        <v>220</v>
      </c>
    </row>
    <row r="20" spans="3:19" ht="20.100000000000001" customHeight="1" thickBot="1" x14ac:dyDescent="0.4">
      <c r="C20" s="201" t="s">
        <v>61</v>
      </c>
      <c r="D20" s="203">
        <v>20</v>
      </c>
      <c r="E20" s="204">
        <v>17</v>
      </c>
      <c r="F20" s="247">
        <v>21</v>
      </c>
      <c r="G20" s="204">
        <v>20</v>
      </c>
      <c r="H20" s="204">
        <v>15</v>
      </c>
      <c r="I20" s="204">
        <v>19</v>
      </c>
      <c r="J20" s="204">
        <v>16</v>
      </c>
      <c r="K20" s="204">
        <v>21</v>
      </c>
      <c r="L20" s="203">
        <v>19</v>
      </c>
      <c r="M20" s="204">
        <v>32</v>
      </c>
      <c r="N20" s="204">
        <v>13</v>
      </c>
      <c r="O20" s="357">
        <v>23</v>
      </c>
      <c r="P20" s="343">
        <f t="shared" si="0"/>
        <v>236</v>
      </c>
    </row>
    <row r="21" spans="3:19" ht="20.100000000000001" customHeight="1" thickBot="1" x14ac:dyDescent="0.4">
      <c r="C21" s="248" t="s">
        <v>62</v>
      </c>
      <c r="D21" s="249">
        <v>26</v>
      </c>
      <c r="E21" s="250">
        <v>33</v>
      </c>
      <c r="F21" s="251">
        <v>40</v>
      </c>
      <c r="G21" s="250">
        <v>36</v>
      </c>
      <c r="H21" s="250">
        <v>40</v>
      </c>
      <c r="I21" s="250">
        <v>27</v>
      </c>
      <c r="J21" s="250">
        <v>49</v>
      </c>
      <c r="K21" s="250">
        <v>18</v>
      </c>
      <c r="L21" s="249">
        <v>20</v>
      </c>
      <c r="M21" s="250">
        <v>40</v>
      </c>
      <c r="N21" s="250">
        <v>25</v>
      </c>
      <c r="O21" s="358">
        <v>47</v>
      </c>
      <c r="P21" s="343">
        <f t="shared" si="0"/>
        <v>401</v>
      </c>
    </row>
    <row r="22" spans="3:19" ht="20.100000000000001" customHeight="1" thickBot="1" x14ac:dyDescent="0.35">
      <c r="C22" s="225" t="s">
        <v>0</v>
      </c>
      <c r="D22" s="224">
        <f>SUM(D15:D21)</f>
        <v>142</v>
      </c>
      <c r="E22" s="224">
        <f t="shared" ref="E22:O22" si="1">SUM(E15:E21)</f>
        <v>121</v>
      </c>
      <c r="F22" s="224">
        <f t="shared" si="1"/>
        <v>139</v>
      </c>
      <c r="G22" s="224">
        <f t="shared" si="1"/>
        <v>120</v>
      </c>
      <c r="H22" s="224">
        <f t="shared" si="1"/>
        <v>142</v>
      </c>
      <c r="I22" s="224">
        <f t="shared" si="1"/>
        <v>138</v>
      </c>
      <c r="J22" s="224">
        <f t="shared" si="1"/>
        <v>142</v>
      </c>
      <c r="K22" s="224">
        <f t="shared" si="1"/>
        <v>138</v>
      </c>
      <c r="L22" s="224">
        <f t="shared" si="1"/>
        <v>116</v>
      </c>
      <c r="M22" s="224">
        <f t="shared" si="1"/>
        <v>140</v>
      </c>
      <c r="N22" s="224">
        <f t="shared" si="1"/>
        <v>114</v>
      </c>
      <c r="O22" s="352">
        <f t="shared" si="1"/>
        <v>161</v>
      </c>
      <c r="P22" s="153">
        <f>SUM(P15:P21)</f>
        <v>1613</v>
      </c>
    </row>
    <row r="23" spans="3:19" ht="14.25" x14ac:dyDescent="0.3">
      <c r="D23" s="131"/>
      <c r="E23" s="131"/>
      <c r="F23" s="131"/>
      <c r="G23" s="131"/>
      <c r="H23" s="131"/>
    </row>
    <row r="30" spans="3:19" x14ac:dyDescent="0.2">
      <c r="S30" s="151"/>
    </row>
    <row r="31" spans="3:19" x14ac:dyDescent="0.2">
      <c r="S31" s="151"/>
    </row>
    <row r="32" spans="3:19" x14ac:dyDescent="0.2">
      <c r="S32" s="151"/>
    </row>
    <row r="33" spans="19:19" x14ac:dyDescent="0.2">
      <c r="S33" s="151"/>
    </row>
    <row r="34" spans="19:19" x14ac:dyDescent="0.2">
      <c r="S34" s="151"/>
    </row>
    <row r="35" spans="19:19" x14ac:dyDescent="0.2">
      <c r="S35" s="151"/>
    </row>
    <row r="36" spans="19:19" x14ac:dyDescent="0.2">
      <c r="S36" s="151"/>
    </row>
    <row r="37" spans="19:19" x14ac:dyDescent="0.2">
      <c r="S37" s="151"/>
    </row>
  </sheetData>
  <mergeCells count="7">
    <mergeCell ref="A13:Q13"/>
    <mergeCell ref="A6:Q6"/>
    <mergeCell ref="A7:Q7"/>
    <mergeCell ref="A8:Q8"/>
    <mergeCell ref="A12:Q12"/>
    <mergeCell ref="A10:Q10"/>
    <mergeCell ref="A11:Q11"/>
  </mergeCells>
  <pageMargins left="0.86614173228346458" right="0.31496062992125984" top="0.31496062992125984" bottom="0.31496062992125984" header="0.39370078740157483" footer="0.39370078740157483"/>
  <pageSetup paperSize="9"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38"/>
  <sheetViews>
    <sheetView zoomScaleNormal="100" workbookViewId="0"/>
  </sheetViews>
  <sheetFormatPr baseColWidth="10" defaultColWidth="11.42578125" defaultRowHeight="12.75" x14ac:dyDescent="0.2"/>
  <cols>
    <col min="1" max="1" width="1.85546875" customWidth="1"/>
    <col min="2" max="2" width="14" customWidth="1"/>
    <col min="3" max="3" width="4.85546875" customWidth="1"/>
    <col min="4" max="4" width="4.5703125" customWidth="1"/>
    <col min="5" max="6" width="5.28515625" customWidth="1"/>
    <col min="7" max="7" width="4.85546875" customWidth="1"/>
    <col min="8" max="8" width="4.42578125" customWidth="1"/>
    <col min="9" max="9" width="4.7109375" customWidth="1"/>
    <col min="10" max="11" width="5.28515625" customWidth="1"/>
    <col min="12" max="12" width="4.28515625" customWidth="1"/>
    <col min="13" max="14" width="5.28515625" customWidth="1"/>
    <col min="15" max="15" width="10.5703125" customWidth="1"/>
    <col min="16" max="16" width="7.28515625" customWidth="1"/>
  </cols>
  <sheetData>
    <row r="5" spans="1:16" ht="10.5" customHeight="1" x14ac:dyDescent="0.2"/>
    <row r="6" spans="1:16" ht="12.75" customHeight="1" x14ac:dyDescent="0.25">
      <c r="A6" s="577" t="s">
        <v>113</v>
      </c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</row>
    <row r="7" spans="1:16" ht="19.5" customHeight="1" x14ac:dyDescent="0.3">
      <c r="A7" s="611" t="s">
        <v>16</v>
      </c>
      <c r="B7" s="611"/>
      <c r="C7" s="611"/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611"/>
      <c r="P7" s="611"/>
    </row>
    <row r="8" spans="1:16" ht="15.75" customHeight="1" x14ac:dyDescent="0.2">
      <c r="A8" s="596" t="s">
        <v>187</v>
      </c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</row>
    <row r="9" spans="1:16" ht="12.75" customHeight="1" x14ac:dyDescent="0.25">
      <c r="C9" s="1"/>
      <c r="D9" s="1"/>
      <c r="E9" s="1"/>
      <c r="F9" s="1"/>
      <c r="G9" s="1"/>
      <c r="H9" s="1"/>
      <c r="I9" s="1"/>
    </row>
    <row r="10" spans="1:16" ht="18" customHeight="1" x14ac:dyDescent="0.3">
      <c r="A10" s="612" t="s">
        <v>129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2"/>
      <c r="L10" s="612"/>
      <c r="M10" s="612"/>
      <c r="N10" s="612"/>
      <c r="O10" s="612"/>
      <c r="P10" s="612"/>
    </row>
    <row r="11" spans="1:16" ht="18.75" customHeight="1" x14ac:dyDescent="0.25">
      <c r="A11" s="613" t="s">
        <v>37</v>
      </c>
      <c r="B11" s="613"/>
      <c r="C11" s="613"/>
      <c r="D11" s="613"/>
      <c r="E11" s="613"/>
      <c r="F11" s="613"/>
      <c r="G11" s="613"/>
      <c r="H11" s="613"/>
      <c r="I11" s="613"/>
      <c r="J11" s="613"/>
      <c r="K11" s="613"/>
      <c r="L11" s="613"/>
      <c r="M11" s="613"/>
      <c r="N11" s="613"/>
      <c r="O11" s="613"/>
      <c r="P11" s="613"/>
    </row>
    <row r="12" spans="1:16" ht="12.75" customHeight="1" x14ac:dyDescent="0.2">
      <c r="A12" s="581" t="s">
        <v>191</v>
      </c>
      <c r="B12" s="581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</row>
    <row r="13" spans="1:16" ht="19.5" customHeight="1" thickBot="1" x14ac:dyDescent="0.35">
      <c r="A13" s="610" t="s">
        <v>39</v>
      </c>
      <c r="B13" s="610"/>
      <c r="C13" s="610"/>
      <c r="D13" s="610"/>
      <c r="E13" s="610"/>
      <c r="F13" s="610"/>
      <c r="G13" s="610"/>
      <c r="H13" s="610"/>
      <c r="I13" s="610"/>
      <c r="J13" s="610"/>
      <c r="K13" s="610"/>
      <c r="L13" s="610"/>
      <c r="M13" s="610"/>
      <c r="N13" s="610"/>
      <c r="O13" s="610"/>
      <c r="P13" s="610"/>
    </row>
    <row r="14" spans="1:16" ht="84.75" customHeight="1" thickBot="1" x14ac:dyDescent="0.4">
      <c r="B14" s="154" t="s">
        <v>130</v>
      </c>
      <c r="C14" s="155" t="s">
        <v>131</v>
      </c>
      <c r="D14" s="155" t="s">
        <v>132</v>
      </c>
      <c r="E14" s="155" t="s">
        <v>133</v>
      </c>
      <c r="F14" s="155" t="s">
        <v>134</v>
      </c>
      <c r="G14" s="155" t="s">
        <v>135</v>
      </c>
      <c r="H14" s="155" t="s">
        <v>118</v>
      </c>
      <c r="I14" s="155" t="s">
        <v>136</v>
      </c>
      <c r="J14" s="155" t="s">
        <v>137</v>
      </c>
      <c r="K14" s="155" t="s">
        <v>138</v>
      </c>
      <c r="L14" s="155" t="s">
        <v>139</v>
      </c>
      <c r="M14" s="155" t="s">
        <v>140</v>
      </c>
      <c r="N14" s="348" t="s">
        <v>141</v>
      </c>
      <c r="O14" s="156" t="s">
        <v>0</v>
      </c>
    </row>
    <row r="15" spans="1:16" ht="20.100000000000001" customHeight="1" thickBot="1" x14ac:dyDescent="0.4">
      <c r="B15" s="226" t="s">
        <v>56</v>
      </c>
      <c r="C15" s="227">
        <v>4</v>
      </c>
      <c r="D15" s="228">
        <v>2</v>
      </c>
      <c r="E15" s="229">
        <v>3</v>
      </c>
      <c r="F15" s="227">
        <v>2</v>
      </c>
      <c r="G15" s="227">
        <v>4</v>
      </c>
      <c r="H15" s="227"/>
      <c r="I15" s="227">
        <v>2</v>
      </c>
      <c r="J15" s="227">
        <v>8</v>
      </c>
      <c r="K15" s="227">
        <v>5</v>
      </c>
      <c r="L15" s="227">
        <v>6</v>
      </c>
      <c r="M15" s="227">
        <v>4</v>
      </c>
      <c r="N15" s="349">
        <v>8</v>
      </c>
      <c r="O15" s="353">
        <f>SUM(C15:N15)</f>
        <v>48</v>
      </c>
    </row>
    <row r="16" spans="1:16" ht="20.100000000000001" customHeight="1" thickBot="1" x14ac:dyDescent="0.4">
      <c r="B16" s="230" t="s">
        <v>57</v>
      </c>
      <c r="C16" s="231">
        <v>2</v>
      </c>
      <c r="D16" s="232">
        <v>3</v>
      </c>
      <c r="E16" s="233">
        <v>2</v>
      </c>
      <c r="F16" s="231">
        <v>5</v>
      </c>
      <c r="G16" s="231">
        <v>5</v>
      </c>
      <c r="H16" s="231">
        <v>2</v>
      </c>
      <c r="I16" s="231">
        <v>1</v>
      </c>
      <c r="J16" s="231">
        <v>6</v>
      </c>
      <c r="K16" s="231">
        <v>2</v>
      </c>
      <c r="L16" s="231">
        <v>3</v>
      </c>
      <c r="M16" s="231">
        <v>4</v>
      </c>
      <c r="N16" s="350">
        <v>3</v>
      </c>
      <c r="O16" s="353">
        <f t="shared" ref="O16:O20" si="0">SUM(C16:N16)</f>
        <v>38</v>
      </c>
    </row>
    <row r="17" spans="2:17" ht="20.100000000000001" customHeight="1" thickBot="1" x14ac:dyDescent="0.4">
      <c r="B17" s="230" t="s">
        <v>58</v>
      </c>
      <c r="C17" s="231">
        <v>2</v>
      </c>
      <c r="D17" s="232">
        <v>2</v>
      </c>
      <c r="E17" s="233">
        <v>3</v>
      </c>
      <c r="F17" s="231">
        <v>1</v>
      </c>
      <c r="G17" s="231">
        <v>2</v>
      </c>
      <c r="H17" s="231">
        <v>5</v>
      </c>
      <c r="I17" s="231">
        <v>7</v>
      </c>
      <c r="J17" s="231">
        <v>3</v>
      </c>
      <c r="K17" s="231">
        <v>3</v>
      </c>
      <c r="L17" s="231">
        <v>2</v>
      </c>
      <c r="M17" s="231">
        <v>3</v>
      </c>
      <c r="N17" s="350">
        <v>3</v>
      </c>
      <c r="O17" s="353">
        <f t="shared" si="0"/>
        <v>36</v>
      </c>
    </row>
    <row r="18" spans="2:17" ht="20.100000000000001" customHeight="1" thickBot="1" x14ac:dyDescent="0.4">
      <c r="B18" s="230" t="s">
        <v>59</v>
      </c>
      <c r="C18" s="231">
        <v>3</v>
      </c>
      <c r="D18" s="232">
        <v>4</v>
      </c>
      <c r="E18" s="233">
        <v>4</v>
      </c>
      <c r="F18" s="231">
        <v>3</v>
      </c>
      <c r="G18" s="231">
        <v>3</v>
      </c>
      <c r="H18" s="231">
        <v>7</v>
      </c>
      <c r="I18" s="231">
        <v>1</v>
      </c>
      <c r="J18" s="231">
        <v>3</v>
      </c>
      <c r="K18" s="231">
        <v>8</v>
      </c>
      <c r="L18" s="231">
        <v>1</v>
      </c>
      <c r="M18" s="231">
        <v>3</v>
      </c>
      <c r="N18" s="350">
        <v>5</v>
      </c>
      <c r="O18" s="353">
        <f t="shared" si="0"/>
        <v>45</v>
      </c>
    </row>
    <row r="19" spans="2:17" ht="20.100000000000001" customHeight="1" thickBot="1" x14ac:dyDescent="0.4">
      <c r="B19" s="230" t="s">
        <v>60</v>
      </c>
      <c r="C19" s="231">
        <v>10</v>
      </c>
      <c r="D19" s="232">
        <v>3</v>
      </c>
      <c r="E19" s="233"/>
      <c r="F19" s="231">
        <v>3</v>
      </c>
      <c r="G19" s="231">
        <v>2</v>
      </c>
      <c r="H19" s="231">
        <v>8</v>
      </c>
      <c r="I19" s="231">
        <v>2</v>
      </c>
      <c r="J19" s="231">
        <v>2</v>
      </c>
      <c r="K19" s="231">
        <v>7</v>
      </c>
      <c r="L19" s="231">
        <v>6</v>
      </c>
      <c r="M19" s="231">
        <v>3</v>
      </c>
      <c r="N19" s="350">
        <v>6</v>
      </c>
      <c r="O19" s="353">
        <f t="shared" si="0"/>
        <v>52</v>
      </c>
    </row>
    <row r="20" spans="2:17" ht="20.100000000000001" customHeight="1" thickBot="1" x14ac:dyDescent="0.4">
      <c r="B20" s="230" t="s">
        <v>61</v>
      </c>
      <c r="C20" s="231">
        <v>3</v>
      </c>
      <c r="D20" s="232">
        <v>1</v>
      </c>
      <c r="E20" s="233">
        <v>3</v>
      </c>
      <c r="F20" s="234">
        <v>6</v>
      </c>
      <c r="G20" s="234">
        <v>4</v>
      </c>
      <c r="H20" s="231">
        <v>3</v>
      </c>
      <c r="I20" s="234">
        <v>7</v>
      </c>
      <c r="J20" s="234">
        <v>7</v>
      </c>
      <c r="K20" s="234">
        <v>5</v>
      </c>
      <c r="L20" s="234">
        <v>4</v>
      </c>
      <c r="M20" s="234">
        <v>4</v>
      </c>
      <c r="N20" s="350">
        <v>1</v>
      </c>
      <c r="O20" s="353">
        <f t="shared" si="0"/>
        <v>48</v>
      </c>
      <c r="P20" s="5"/>
    </row>
    <row r="21" spans="2:17" ht="20.100000000000001" customHeight="1" thickBot="1" x14ac:dyDescent="0.4">
      <c r="B21" s="235" t="s">
        <v>62</v>
      </c>
      <c r="C21" s="236">
        <v>5</v>
      </c>
      <c r="D21" s="237">
        <v>10</v>
      </c>
      <c r="E21" s="238">
        <v>8</v>
      </c>
      <c r="F21" s="239">
        <v>7</v>
      </c>
      <c r="G21" s="239">
        <v>9</v>
      </c>
      <c r="H21" s="236">
        <v>7</v>
      </c>
      <c r="I21" s="239">
        <v>10</v>
      </c>
      <c r="J21" s="239">
        <v>3</v>
      </c>
      <c r="K21" s="239">
        <v>9</v>
      </c>
      <c r="L21" s="239">
        <v>14</v>
      </c>
      <c r="M21" s="239">
        <v>8</v>
      </c>
      <c r="N21" s="351">
        <v>9</v>
      </c>
      <c r="O21" s="353">
        <f>SUM(C21:N21)</f>
        <v>99</v>
      </c>
      <c r="P21" s="5"/>
    </row>
    <row r="22" spans="2:17" ht="20.100000000000001" customHeight="1" thickBot="1" x14ac:dyDescent="0.35">
      <c r="B22" s="225" t="s">
        <v>0</v>
      </c>
      <c r="C22" s="224">
        <f>SUM(C15:C21)</f>
        <v>29</v>
      </c>
      <c r="D22" s="224">
        <f t="shared" ref="D22:N22" si="1">SUM(D15:D21)</f>
        <v>25</v>
      </c>
      <c r="E22" s="224">
        <f t="shared" si="1"/>
        <v>23</v>
      </c>
      <c r="F22" s="224">
        <f t="shared" si="1"/>
        <v>27</v>
      </c>
      <c r="G22" s="224">
        <f t="shared" si="1"/>
        <v>29</v>
      </c>
      <c r="H22" s="224">
        <f t="shared" si="1"/>
        <v>32</v>
      </c>
      <c r="I22" s="224">
        <f t="shared" si="1"/>
        <v>30</v>
      </c>
      <c r="J22" s="224">
        <f t="shared" si="1"/>
        <v>32</v>
      </c>
      <c r="K22" s="224">
        <f t="shared" si="1"/>
        <v>39</v>
      </c>
      <c r="L22" s="224">
        <f t="shared" si="1"/>
        <v>36</v>
      </c>
      <c r="M22" s="224">
        <f t="shared" si="1"/>
        <v>29</v>
      </c>
      <c r="N22" s="352">
        <f t="shared" si="1"/>
        <v>35</v>
      </c>
      <c r="O22" s="354">
        <f>SUM(O15:O21)</f>
        <v>366</v>
      </c>
    </row>
    <row r="23" spans="2:17" ht="14.25" x14ac:dyDescent="0.3">
      <c r="C23" s="131"/>
      <c r="D23" s="131"/>
      <c r="E23" s="131"/>
      <c r="F23" s="131"/>
      <c r="G23" s="131"/>
    </row>
    <row r="30" spans="2:17" x14ac:dyDescent="0.2">
      <c r="Q30" s="151"/>
    </row>
    <row r="31" spans="2:17" x14ac:dyDescent="0.2">
      <c r="Q31" s="151"/>
    </row>
    <row r="32" spans="2:17" x14ac:dyDescent="0.2">
      <c r="Q32" s="151"/>
    </row>
    <row r="33" spans="17:17" x14ac:dyDescent="0.2">
      <c r="Q33" s="151"/>
    </row>
    <row r="34" spans="17:17" x14ac:dyDescent="0.2">
      <c r="Q34" s="151"/>
    </row>
    <row r="35" spans="17:17" x14ac:dyDescent="0.2">
      <c r="Q35" s="151"/>
    </row>
    <row r="36" spans="17:17" x14ac:dyDescent="0.2">
      <c r="Q36" s="151"/>
    </row>
    <row r="37" spans="17:17" x14ac:dyDescent="0.2">
      <c r="Q37" s="151"/>
    </row>
    <row r="38" spans="17:17" x14ac:dyDescent="0.2">
      <c r="Q38" s="151"/>
    </row>
  </sheetData>
  <mergeCells count="7">
    <mergeCell ref="A13:P13"/>
    <mergeCell ref="A6:P6"/>
    <mergeCell ref="A7:P7"/>
    <mergeCell ref="A8:P8"/>
    <mergeCell ref="A10:P10"/>
    <mergeCell ref="A11:P11"/>
    <mergeCell ref="A12:P12"/>
  </mergeCells>
  <pageMargins left="0.86614173228346458" right="0.31496062992125984" top="0.31496062992125984" bottom="0.31496062992125984" header="0.39370078740157483" footer="0.39370078740157483"/>
  <pageSetup paperSize="9" scale="9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22"/>
  <sheetViews>
    <sheetView topLeftCell="A10" workbookViewId="0">
      <selection activeCell="R21" sqref="R21"/>
    </sheetView>
  </sheetViews>
  <sheetFormatPr baseColWidth="10" defaultColWidth="11.42578125" defaultRowHeight="12.75" x14ac:dyDescent="0.2"/>
  <cols>
    <col min="1" max="1" width="6.28515625" customWidth="1"/>
    <col min="2" max="2" width="13.85546875" customWidth="1"/>
    <col min="3" max="3" width="4.28515625" customWidth="1"/>
    <col min="4" max="4" width="4.7109375" customWidth="1"/>
    <col min="5" max="5" width="5.28515625" customWidth="1"/>
    <col min="6" max="6" width="4.140625" customWidth="1"/>
    <col min="7" max="7" width="4" customWidth="1"/>
    <col min="8" max="8" width="4.42578125" customWidth="1"/>
    <col min="9" max="9" width="4.5703125" customWidth="1"/>
    <col min="10" max="10" width="4" customWidth="1"/>
    <col min="11" max="11" width="4.140625" customWidth="1"/>
    <col min="12" max="12" width="4.28515625" customWidth="1"/>
    <col min="13" max="13" width="5.28515625" customWidth="1"/>
    <col min="14" max="14" width="4.85546875" customWidth="1"/>
    <col min="15" max="15" width="10.28515625" customWidth="1"/>
    <col min="16" max="16" width="8.42578125" customWidth="1"/>
  </cols>
  <sheetData>
    <row r="5" spans="1:16" ht="12.75" customHeight="1" x14ac:dyDescent="0.25">
      <c r="A5" s="577" t="s">
        <v>113</v>
      </c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</row>
    <row r="6" spans="1:16" ht="19.5" customHeight="1" x14ac:dyDescent="0.3">
      <c r="A6" s="611" t="s">
        <v>16</v>
      </c>
      <c r="B6" s="611"/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  <c r="O6" s="611"/>
      <c r="P6" s="611"/>
    </row>
    <row r="7" spans="1:16" ht="15.75" customHeight="1" x14ac:dyDescent="0.2">
      <c r="A7" s="596" t="s">
        <v>187</v>
      </c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</row>
    <row r="8" spans="1:16" ht="12.75" customHeight="1" x14ac:dyDescent="0.25">
      <c r="C8" s="1"/>
      <c r="D8" s="1"/>
      <c r="E8" s="1"/>
      <c r="F8" s="1"/>
      <c r="G8" s="1"/>
      <c r="H8" s="1"/>
      <c r="I8" s="1"/>
    </row>
    <row r="9" spans="1:16" ht="18" customHeight="1" x14ac:dyDescent="0.3">
      <c r="A9" s="612" t="s">
        <v>129</v>
      </c>
      <c r="B9" s="612"/>
      <c r="C9" s="612"/>
      <c r="D9" s="612"/>
      <c r="E9" s="612"/>
      <c r="F9" s="612"/>
      <c r="G9" s="612"/>
      <c r="H9" s="612"/>
      <c r="I9" s="612"/>
      <c r="J9" s="612"/>
      <c r="K9" s="612"/>
      <c r="L9" s="612"/>
      <c r="M9" s="612"/>
      <c r="N9" s="612"/>
      <c r="O9" s="612"/>
      <c r="P9" s="612"/>
    </row>
    <row r="10" spans="1:16" ht="18.75" customHeight="1" x14ac:dyDescent="0.25">
      <c r="A10" s="613" t="s">
        <v>37</v>
      </c>
      <c r="B10" s="613"/>
      <c r="C10" s="613"/>
      <c r="D10" s="613"/>
      <c r="E10" s="613"/>
      <c r="F10" s="613"/>
      <c r="G10" s="613"/>
      <c r="H10" s="613"/>
      <c r="I10" s="613"/>
      <c r="J10" s="613"/>
      <c r="K10" s="613"/>
      <c r="L10" s="613"/>
      <c r="M10" s="613"/>
      <c r="N10" s="613"/>
      <c r="O10" s="613"/>
      <c r="P10" s="613"/>
    </row>
    <row r="11" spans="1:16" ht="12.75" customHeight="1" x14ac:dyDescent="0.2">
      <c r="A11" s="581" t="s">
        <v>192</v>
      </c>
      <c r="B11" s="581"/>
      <c r="C11" s="581"/>
      <c r="D11" s="581"/>
      <c r="E11" s="581"/>
      <c r="F11" s="581"/>
      <c r="G11" s="581"/>
      <c r="H11" s="581"/>
      <c r="I11" s="581"/>
      <c r="J11" s="581"/>
      <c r="K11" s="581"/>
      <c r="L11" s="581"/>
      <c r="M11" s="581"/>
      <c r="N11" s="581"/>
      <c r="O11" s="581"/>
      <c r="P11" s="581"/>
    </row>
    <row r="12" spans="1:16" ht="19.5" customHeight="1" thickBot="1" x14ac:dyDescent="0.35">
      <c r="A12" s="610" t="s">
        <v>39</v>
      </c>
      <c r="B12" s="610"/>
      <c r="C12" s="610"/>
      <c r="D12" s="610"/>
      <c r="E12" s="610"/>
      <c r="F12" s="610"/>
      <c r="G12" s="610"/>
      <c r="H12" s="610"/>
      <c r="I12" s="610"/>
      <c r="J12" s="610"/>
      <c r="K12" s="610"/>
      <c r="L12" s="610"/>
      <c r="M12" s="610"/>
      <c r="N12" s="610"/>
      <c r="O12" s="610"/>
      <c r="P12" s="610"/>
    </row>
    <row r="13" spans="1:16" ht="87.75" customHeight="1" thickBot="1" x14ac:dyDescent="0.4">
      <c r="B13" s="148" t="s">
        <v>130</v>
      </c>
      <c r="C13" s="149" t="s">
        <v>131</v>
      </c>
      <c r="D13" s="149" t="s">
        <v>132</v>
      </c>
      <c r="E13" s="149" t="s">
        <v>133</v>
      </c>
      <c r="F13" s="149" t="s">
        <v>134</v>
      </c>
      <c r="G13" s="149" t="s">
        <v>135</v>
      </c>
      <c r="H13" s="149" t="s">
        <v>118</v>
      </c>
      <c r="I13" s="149" t="s">
        <v>136</v>
      </c>
      <c r="J13" s="149" t="s">
        <v>137</v>
      </c>
      <c r="K13" s="149" t="s">
        <v>138</v>
      </c>
      <c r="L13" s="149" t="s">
        <v>139</v>
      </c>
      <c r="M13" s="149" t="s">
        <v>140</v>
      </c>
      <c r="N13" s="344" t="s">
        <v>141</v>
      </c>
      <c r="O13" s="150" t="s">
        <v>0</v>
      </c>
    </row>
    <row r="14" spans="1:16" ht="20.100000000000001" customHeight="1" thickBot="1" x14ac:dyDescent="0.4">
      <c r="B14" s="317" t="s">
        <v>56</v>
      </c>
      <c r="C14" s="318">
        <v>4</v>
      </c>
      <c r="D14" s="319">
        <v>3</v>
      </c>
      <c r="E14" s="320">
        <v>5</v>
      </c>
      <c r="F14" s="321">
        <v>1</v>
      </c>
      <c r="G14" s="321">
        <v>5</v>
      </c>
      <c r="H14" s="321">
        <v>3</v>
      </c>
      <c r="I14" s="321">
        <v>5</v>
      </c>
      <c r="J14" s="321">
        <v>2</v>
      </c>
      <c r="K14" s="321">
        <v>1</v>
      </c>
      <c r="L14" s="321">
        <v>5</v>
      </c>
      <c r="M14" s="321">
        <v>7</v>
      </c>
      <c r="N14" s="345">
        <v>3</v>
      </c>
      <c r="O14" s="343">
        <f>SUM(C14:N14)</f>
        <v>44</v>
      </c>
    </row>
    <row r="15" spans="1:16" ht="20.100000000000001" customHeight="1" thickBot="1" x14ac:dyDescent="0.4">
      <c r="B15" s="201" t="s">
        <v>57</v>
      </c>
      <c r="C15" s="295">
        <v>0</v>
      </c>
      <c r="D15" s="202">
        <v>3</v>
      </c>
      <c r="E15" s="296">
        <v>3</v>
      </c>
      <c r="F15" s="203">
        <v>3</v>
      </c>
      <c r="G15" s="203">
        <v>6</v>
      </c>
      <c r="H15" s="203">
        <v>2</v>
      </c>
      <c r="I15" s="203">
        <v>2</v>
      </c>
      <c r="J15" s="203">
        <v>4</v>
      </c>
      <c r="K15" s="203">
        <v>1</v>
      </c>
      <c r="L15" s="203">
        <v>2</v>
      </c>
      <c r="M15" s="203">
        <v>2</v>
      </c>
      <c r="N15" s="346">
        <v>2</v>
      </c>
      <c r="O15" s="343">
        <f t="shared" ref="O15:O20" si="0">SUM(C15:N15)</f>
        <v>30</v>
      </c>
    </row>
    <row r="16" spans="1:16" ht="20.100000000000001" customHeight="1" thickBot="1" x14ac:dyDescent="0.4">
      <c r="B16" s="201" t="s">
        <v>58</v>
      </c>
      <c r="C16" s="295">
        <v>1</v>
      </c>
      <c r="D16" s="202">
        <v>2</v>
      </c>
      <c r="E16" s="296">
        <v>3</v>
      </c>
      <c r="F16" s="203">
        <v>1</v>
      </c>
      <c r="G16" s="203">
        <v>2</v>
      </c>
      <c r="H16" s="203">
        <v>4</v>
      </c>
      <c r="I16" s="203">
        <v>3</v>
      </c>
      <c r="J16" s="203">
        <v>0</v>
      </c>
      <c r="K16" s="203">
        <v>2</v>
      </c>
      <c r="L16" s="203">
        <v>3</v>
      </c>
      <c r="M16" s="203">
        <v>1</v>
      </c>
      <c r="N16" s="346">
        <v>2</v>
      </c>
      <c r="O16" s="343">
        <f t="shared" si="0"/>
        <v>24</v>
      </c>
    </row>
    <row r="17" spans="2:16" ht="20.100000000000001" customHeight="1" thickBot="1" x14ac:dyDescent="0.4">
      <c r="B17" s="201" t="s">
        <v>59</v>
      </c>
      <c r="C17" s="295">
        <v>3</v>
      </c>
      <c r="D17" s="202">
        <v>0</v>
      </c>
      <c r="E17" s="296">
        <v>4</v>
      </c>
      <c r="F17" s="203">
        <v>1</v>
      </c>
      <c r="G17" s="203">
        <v>0</v>
      </c>
      <c r="H17" s="203">
        <v>2</v>
      </c>
      <c r="I17" s="203">
        <v>1</v>
      </c>
      <c r="J17" s="203">
        <v>1</v>
      </c>
      <c r="K17" s="203">
        <v>2</v>
      </c>
      <c r="L17" s="203">
        <v>1</v>
      </c>
      <c r="M17" s="203">
        <v>2</v>
      </c>
      <c r="N17" s="346">
        <v>4</v>
      </c>
      <c r="O17" s="343">
        <f t="shared" si="0"/>
        <v>21</v>
      </c>
    </row>
    <row r="18" spans="2:16" ht="20.100000000000001" customHeight="1" thickBot="1" x14ac:dyDescent="0.4">
      <c r="B18" s="201" t="s">
        <v>60</v>
      </c>
      <c r="C18" s="295">
        <v>3</v>
      </c>
      <c r="D18" s="202">
        <v>1</v>
      </c>
      <c r="E18" s="296">
        <v>4</v>
      </c>
      <c r="F18" s="203">
        <v>3</v>
      </c>
      <c r="G18" s="203">
        <v>1</v>
      </c>
      <c r="H18" s="203">
        <v>3</v>
      </c>
      <c r="I18" s="203">
        <v>1</v>
      </c>
      <c r="J18" s="203">
        <v>1</v>
      </c>
      <c r="K18" s="203">
        <v>1</v>
      </c>
      <c r="L18" s="203">
        <v>3</v>
      </c>
      <c r="M18" s="203">
        <v>3</v>
      </c>
      <c r="N18" s="346">
        <v>5</v>
      </c>
      <c r="O18" s="343">
        <f t="shared" si="0"/>
        <v>29</v>
      </c>
    </row>
    <row r="19" spans="2:16" ht="20.100000000000001" customHeight="1" thickBot="1" x14ac:dyDescent="0.4">
      <c r="B19" s="201" t="s">
        <v>61</v>
      </c>
      <c r="C19" s="295">
        <v>1</v>
      </c>
      <c r="D19" s="202">
        <v>3</v>
      </c>
      <c r="E19" s="296">
        <v>3</v>
      </c>
      <c r="F19" s="204">
        <v>2</v>
      </c>
      <c r="G19" s="204">
        <v>2</v>
      </c>
      <c r="H19" s="204">
        <v>2</v>
      </c>
      <c r="I19" s="204">
        <v>0</v>
      </c>
      <c r="J19" s="204">
        <v>4</v>
      </c>
      <c r="K19" s="203">
        <v>3</v>
      </c>
      <c r="L19" s="204">
        <v>4</v>
      </c>
      <c r="M19" s="204">
        <v>3</v>
      </c>
      <c r="N19" s="346">
        <v>4</v>
      </c>
      <c r="O19" s="343">
        <f t="shared" si="0"/>
        <v>31</v>
      </c>
      <c r="P19" s="5"/>
    </row>
    <row r="20" spans="2:16" ht="20.100000000000001" customHeight="1" thickBot="1" x14ac:dyDescent="0.4">
      <c r="B20" s="322" t="s">
        <v>62</v>
      </c>
      <c r="C20" s="323">
        <v>1</v>
      </c>
      <c r="D20" s="324">
        <v>2</v>
      </c>
      <c r="E20" s="325">
        <v>6</v>
      </c>
      <c r="F20" s="326">
        <v>4</v>
      </c>
      <c r="G20" s="326">
        <v>4</v>
      </c>
      <c r="H20" s="326">
        <v>1</v>
      </c>
      <c r="I20" s="326">
        <v>6</v>
      </c>
      <c r="J20" s="326">
        <v>4</v>
      </c>
      <c r="K20" s="327">
        <v>2</v>
      </c>
      <c r="L20" s="326">
        <v>3</v>
      </c>
      <c r="M20" s="326">
        <v>1</v>
      </c>
      <c r="N20" s="347">
        <v>10</v>
      </c>
      <c r="O20" s="343">
        <f t="shared" si="0"/>
        <v>44</v>
      </c>
      <c r="P20" s="5"/>
    </row>
    <row r="21" spans="2:16" ht="20.100000000000001" customHeight="1" thickBot="1" x14ac:dyDescent="0.35">
      <c r="B21" s="152" t="s">
        <v>0</v>
      </c>
      <c r="C21" s="409">
        <f t="shared" ref="C21:N21" si="1">SUM(C14:C20)</f>
        <v>13</v>
      </c>
      <c r="D21" s="409">
        <f t="shared" si="1"/>
        <v>14</v>
      </c>
      <c r="E21" s="409">
        <f t="shared" si="1"/>
        <v>28</v>
      </c>
      <c r="F21" s="409">
        <f t="shared" si="1"/>
        <v>15</v>
      </c>
      <c r="G21" s="409">
        <f t="shared" si="1"/>
        <v>20</v>
      </c>
      <c r="H21" s="409">
        <f t="shared" si="1"/>
        <v>17</v>
      </c>
      <c r="I21" s="409">
        <f t="shared" si="1"/>
        <v>18</v>
      </c>
      <c r="J21" s="409">
        <f t="shared" si="1"/>
        <v>16</v>
      </c>
      <c r="K21" s="409">
        <f t="shared" si="1"/>
        <v>12</v>
      </c>
      <c r="L21" s="409">
        <f t="shared" si="1"/>
        <v>21</v>
      </c>
      <c r="M21" s="409">
        <f t="shared" si="1"/>
        <v>19</v>
      </c>
      <c r="N21" s="410">
        <f t="shared" si="1"/>
        <v>30</v>
      </c>
      <c r="O21" s="153">
        <f>SUM(O14:O20)</f>
        <v>223</v>
      </c>
    </row>
    <row r="22" spans="2:16" ht="17.25" x14ac:dyDescent="0.35">
      <c r="C22" s="131"/>
      <c r="D22" s="131"/>
      <c r="E22" s="131"/>
      <c r="F22" s="131"/>
      <c r="G22" s="131"/>
      <c r="H22" s="411"/>
      <c r="I22" s="411"/>
      <c r="J22" s="411"/>
      <c r="K22" s="411"/>
      <c r="L22" s="411"/>
      <c r="M22" s="411"/>
      <c r="N22" s="412"/>
    </row>
  </sheetData>
  <mergeCells count="7">
    <mergeCell ref="A12:P12"/>
    <mergeCell ref="A5:P5"/>
    <mergeCell ref="A6:P6"/>
    <mergeCell ref="A7:P7"/>
    <mergeCell ref="A9:P9"/>
    <mergeCell ref="A10:P10"/>
    <mergeCell ref="A11:P11"/>
  </mergeCells>
  <pageMargins left="0.86614173228346458" right="0.31496062992125984" top="0.31496062992125984" bottom="0.31496062992125984" header="0.39370078740157483" footer="0.39370078740157483"/>
  <pageSetup paperSize="9" scale="9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23"/>
  <sheetViews>
    <sheetView topLeftCell="A10" workbookViewId="0">
      <selection activeCell="R14" sqref="R14"/>
    </sheetView>
  </sheetViews>
  <sheetFormatPr baseColWidth="10" defaultColWidth="11.42578125" defaultRowHeight="12.75" x14ac:dyDescent="0.2"/>
  <cols>
    <col min="1" max="1" width="6.28515625" customWidth="1"/>
    <col min="2" max="2" width="13.85546875" customWidth="1"/>
    <col min="3" max="3" width="4.28515625" customWidth="1"/>
    <col min="4" max="4" width="4.7109375" customWidth="1"/>
    <col min="5" max="5" width="5.28515625" customWidth="1"/>
    <col min="6" max="6" width="4.140625" customWidth="1"/>
    <col min="7" max="7" width="4" customWidth="1"/>
    <col min="8" max="8" width="4.42578125" customWidth="1"/>
    <col min="9" max="9" width="4.5703125" customWidth="1"/>
    <col min="10" max="10" width="4" customWidth="1"/>
    <col min="11" max="11" width="4.140625" customWidth="1"/>
    <col min="12" max="12" width="4.28515625" customWidth="1"/>
    <col min="13" max="13" width="5.28515625" customWidth="1"/>
    <col min="14" max="14" width="4.85546875" customWidth="1"/>
    <col min="15" max="15" width="10.28515625" customWidth="1"/>
    <col min="16" max="16" width="8.42578125" customWidth="1"/>
  </cols>
  <sheetData>
    <row r="6" spans="1:16" ht="12.75" customHeight="1" x14ac:dyDescent="0.25">
      <c r="A6" s="577" t="s">
        <v>113</v>
      </c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</row>
    <row r="7" spans="1:16" ht="19.5" customHeight="1" x14ac:dyDescent="0.3">
      <c r="A7" s="611" t="s">
        <v>16</v>
      </c>
      <c r="B7" s="611"/>
      <c r="C7" s="611"/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611"/>
      <c r="P7" s="611"/>
    </row>
    <row r="8" spans="1:16" ht="15.75" customHeight="1" x14ac:dyDescent="0.2">
      <c r="A8" s="596" t="s">
        <v>187</v>
      </c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</row>
    <row r="9" spans="1:16" ht="12.75" customHeight="1" x14ac:dyDescent="0.25">
      <c r="C9" s="1"/>
      <c r="D9" s="1"/>
      <c r="E9" s="1"/>
      <c r="F9" s="1"/>
      <c r="G9" s="1"/>
      <c r="H9" s="1"/>
      <c r="I9" s="1"/>
    </row>
    <row r="10" spans="1:16" ht="18" customHeight="1" x14ac:dyDescent="0.3">
      <c r="A10" s="612" t="s">
        <v>129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2"/>
      <c r="L10" s="612"/>
      <c r="M10" s="612"/>
      <c r="N10" s="612"/>
      <c r="O10" s="612"/>
      <c r="P10" s="612"/>
    </row>
    <row r="11" spans="1:16" ht="18.75" customHeight="1" x14ac:dyDescent="0.25">
      <c r="A11" s="613" t="s">
        <v>37</v>
      </c>
      <c r="B11" s="613"/>
      <c r="C11" s="613"/>
      <c r="D11" s="613"/>
      <c r="E11" s="613"/>
      <c r="F11" s="613"/>
      <c r="G11" s="613"/>
      <c r="H11" s="613"/>
      <c r="I11" s="613"/>
      <c r="J11" s="613"/>
      <c r="K11" s="613"/>
      <c r="L11" s="613"/>
      <c r="M11" s="613"/>
      <c r="N11" s="613"/>
      <c r="O11" s="613"/>
      <c r="P11" s="613"/>
    </row>
    <row r="12" spans="1:16" ht="12.75" customHeight="1" x14ac:dyDescent="0.2">
      <c r="A12" s="581" t="s">
        <v>193</v>
      </c>
      <c r="B12" s="581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</row>
    <row r="13" spans="1:16" ht="19.5" customHeight="1" thickBot="1" x14ac:dyDescent="0.35">
      <c r="A13" s="610" t="s">
        <v>39</v>
      </c>
      <c r="B13" s="610"/>
      <c r="C13" s="610"/>
      <c r="D13" s="610"/>
      <c r="E13" s="610"/>
      <c r="F13" s="610"/>
      <c r="G13" s="610"/>
      <c r="H13" s="610"/>
      <c r="I13" s="610"/>
      <c r="J13" s="610"/>
      <c r="K13" s="610"/>
      <c r="L13" s="610"/>
      <c r="M13" s="610"/>
      <c r="N13" s="610"/>
      <c r="O13" s="610"/>
      <c r="P13" s="610"/>
    </row>
    <row r="14" spans="1:16" ht="87.75" customHeight="1" thickBot="1" x14ac:dyDescent="0.4">
      <c r="B14" s="148" t="s">
        <v>130</v>
      </c>
      <c r="C14" s="149" t="s">
        <v>131</v>
      </c>
      <c r="D14" s="149" t="s">
        <v>132</v>
      </c>
      <c r="E14" s="149" t="s">
        <v>133</v>
      </c>
      <c r="F14" s="149" t="s">
        <v>134</v>
      </c>
      <c r="G14" s="149" t="s">
        <v>135</v>
      </c>
      <c r="H14" s="149" t="s">
        <v>118</v>
      </c>
      <c r="I14" s="149" t="s">
        <v>136</v>
      </c>
      <c r="J14" s="149" t="s">
        <v>137</v>
      </c>
      <c r="K14" s="149" t="s">
        <v>138</v>
      </c>
      <c r="L14" s="149" t="s">
        <v>139</v>
      </c>
      <c r="M14" s="149" t="s">
        <v>140</v>
      </c>
      <c r="N14" s="149" t="s">
        <v>141</v>
      </c>
      <c r="O14" s="150" t="s">
        <v>0</v>
      </c>
    </row>
    <row r="15" spans="1:16" ht="20.100000000000001" customHeight="1" thickBot="1" x14ac:dyDescent="0.4">
      <c r="B15" s="243" t="s">
        <v>56</v>
      </c>
      <c r="C15" s="246">
        <v>1</v>
      </c>
      <c r="D15" s="273">
        <v>2</v>
      </c>
      <c r="E15" s="274">
        <v>1</v>
      </c>
      <c r="F15" s="244">
        <v>0</v>
      </c>
      <c r="G15" s="244">
        <v>6</v>
      </c>
      <c r="H15" s="244">
        <v>4</v>
      </c>
      <c r="I15" s="244">
        <v>4</v>
      </c>
      <c r="J15" s="244">
        <v>5</v>
      </c>
      <c r="K15" s="244">
        <v>4</v>
      </c>
      <c r="L15" s="244">
        <v>4</v>
      </c>
      <c r="M15" s="244">
        <v>3</v>
      </c>
      <c r="N15" s="195">
        <v>3</v>
      </c>
      <c r="O15" s="343">
        <f>SUM(C15:N15)</f>
        <v>37</v>
      </c>
    </row>
    <row r="16" spans="1:16" ht="20.100000000000001" customHeight="1" thickBot="1" x14ac:dyDescent="0.4">
      <c r="B16" s="201" t="s">
        <v>57</v>
      </c>
      <c r="C16" s="196">
        <v>0</v>
      </c>
      <c r="D16" s="202">
        <v>2</v>
      </c>
      <c r="E16" s="275">
        <v>4</v>
      </c>
      <c r="F16" s="203">
        <v>1</v>
      </c>
      <c r="G16" s="203">
        <v>2</v>
      </c>
      <c r="H16" s="203">
        <v>4</v>
      </c>
      <c r="I16" s="203">
        <v>1</v>
      </c>
      <c r="J16" s="203">
        <v>3</v>
      </c>
      <c r="K16" s="203">
        <v>2</v>
      </c>
      <c r="L16" s="203">
        <v>1</v>
      </c>
      <c r="M16" s="203">
        <v>2</v>
      </c>
      <c r="N16" s="197">
        <v>1</v>
      </c>
      <c r="O16" s="343">
        <f t="shared" ref="O16:O21" si="0">SUM(C16:N16)</f>
        <v>23</v>
      </c>
    </row>
    <row r="17" spans="2:16" ht="20.100000000000001" customHeight="1" thickBot="1" x14ac:dyDescent="0.4">
      <c r="B17" s="201" t="s">
        <v>58</v>
      </c>
      <c r="C17" s="196">
        <v>4</v>
      </c>
      <c r="D17" s="202">
        <v>0</v>
      </c>
      <c r="E17" s="275">
        <v>0</v>
      </c>
      <c r="F17" s="203">
        <v>2</v>
      </c>
      <c r="G17" s="203">
        <v>1</v>
      </c>
      <c r="H17" s="203">
        <v>2</v>
      </c>
      <c r="I17" s="203">
        <v>2</v>
      </c>
      <c r="J17" s="203">
        <v>3</v>
      </c>
      <c r="K17" s="203">
        <v>0</v>
      </c>
      <c r="L17" s="203">
        <v>3</v>
      </c>
      <c r="M17" s="203">
        <v>1</v>
      </c>
      <c r="N17" s="197"/>
      <c r="O17" s="343">
        <f t="shared" si="0"/>
        <v>18</v>
      </c>
    </row>
    <row r="18" spans="2:16" ht="20.100000000000001" customHeight="1" thickBot="1" x14ac:dyDescent="0.4">
      <c r="B18" s="201" t="s">
        <v>59</v>
      </c>
      <c r="C18" s="196">
        <v>0</v>
      </c>
      <c r="D18" s="202">
        <v>2</v>
      </c>
      <c r="E18" s="275">
        <v>1</v>
      </c>
      <c r="F18" s="203">
        <v>1</v>
      </c>
      <c r="G18" s="203">
        <v>2</v>
      </c>
      <c r="H18" s="203">
        <v>1</v>
      </c>
      <c r="I18" s="203">
        <v>1</v>
      </c>
      <c r="J18" s="203">
        <v>1</v>
      </c>
      <c r="K18" s="203">
        <v>0</v>
      </c>
      <c r="L18" s="203"/>
      <c r="M18" s="203"/>
      <c r="N18" s="197">
        <v>2</v>
      </c>
      <c r="O18" s="343">
        <f t="shared" si="0"/>
        <v>11</v>
      </c>
    </row>
    <row r="19" spans="2:16" ht="20.100000000000001" customHeight="1" thickBot="1" x14ac:dyDescent="0.4">
      <c r="B19" s="201" t="s">
        <v>60</v>
      </c>
      <c r="C19" s="196">
        <v>5</v>
      </c>
      <c r="D19" s="202">
        <v>2</v>
      </c>
      <c r="E19" s="275">
        <v>1</v>
      </c>
      <c r="F19" s="203">
        <v>7</v>
      </c>
      <c r="G19" s="203">
        <v>2</v>
      </c>
      <c r="H19" s="203">
        <v>1</v>
      </c>
      <c r="I19" s="203">
        <v>3</v>
      </c>
      <c r="J19" s="203">
        <v>1</v>
      </c>
      <c r="K19" s="203">
        <v>3</v>
      </c>
      <c r="L19" s="203">
        <v>2</v>
      </c>
      <c r="M19" s="203">
        <v>2</v>
      </c>
      <c r="N19" s="197">
        <v>6</v>
      </c>
      <c r="O19" s="343">
        <f t="shared" si="0"/>
        <v>35</v>
      </c>
    </row>
    <row r="20" spans="2:16" ht="20.100000000000001" customHeight="1" thickBot="1" x14ac:dyDescent="0.4">
      <c r="B20" s="201" t="s">
        <v>61</v>
      </c>
      <c r="C20" s="196">
        <v>1</v>
      </c>
      <c r="D20" s="202">
        <v>0</v>
      </c>
      <c r="E20" s="275">
        <v>1</v>
      </c>
      <c r="F20" s="204">
        <v>3</v>
      </c>
      <c r="G20" s="204">
        <v>0</v>
      </c>
      <c r="H20" s="204">
        <v>3</v>
      </c>
      <c r="I20" s="204">
        <v>1</v>
      </c>
      <c r="J20" s="204">
        <v>2</v>
      </c>
      <c r="K20" s="203">
        <v>4</v>
      </c>
      <c r="L20" s="204">
        <v>2</v>
      </c>
      <c r="M20" s="204">
        <v>2</v>
      </c>
      <c r="N20" s="197">
        <v>3</v>
      </c>
      <c r="O20" s="343">
        <f t="shared" si="0"/>
        <v>22</v>
      </c>
      <c r="P20" s="5"/>
    </row>
    <row r="21" spans="2:16" ht="20.100000000000001" customHeight="1" thickBot="1" x14ac:dyDescent="0.4">
      <c r="B21" s="248" t="s">
        <v>62</v>
      </c>
      <c r="C21" s="252">
        <v>3</v>
      </c>
      <c r="D21" s="276">
        <v>5</v>
      </c>
      <c r="E21" s="277">
        <v>5</v>
      </c>
      <c r="F21" s="250">
        <v>5</v>
      </c>
      <c r="G21" s="250">
        <v>5</v>
      </c>
      <c r="H21" s="250">
        <v>4</v>
      </c>
      <c r="I21" s="250">
        <v>5</v>
      </c>
      <c r="J21" s="250">
        <v>0</v>
      </c>
      <c r="K21" s="249">
        <v>1</v>
      </c>
      <c r="L21" s="250">
        <v>4</v>
      </c>
      <c r="M21" s="250">
        <v>1</v>
      </c>
      <c r="N21" s="278">
        <v>5</v>
      </c>
      <c r="O21" s="343">
        <f t="shared" si="0"/>
        <v>43</v>
      </c>
      <c r="P21" s="5"/>
    </row>
    <row r="22" spans="2:16" ht="20.100000000000001" customHeight="1" thickBot="1" x14ac:dyDescent="0.35">
      <c r="B22" s="152" t="s">
        <v>0</v>
      </c>
      <c r="C22" s="153">
        <f t="shared" ref="C22:O22" si="1">SUM(C15:C21)</f>
        <v>14</v>
      </c>
      <c r="D22" s="153">
        <f t="shared" si="1"/>
        <v>13</v>
      </c>
      <c r="E22" s="153">
        <f t="shared" si="1"/>
        <v>13</v>
      </c>
      <c r="F22" s="153">
        <f t="shared" si="1"/>
        <v>19</v>
      </c>
      <c r="G22" s="153">
        <f t="shared" si="1"/>
        <v>18</v>
      </c>
      <c r="H22" s="153">
        <f t="shared" si="1"/>
        <v>19</v>
      </c>
      <c r="I22" s="153">
        <f t="shared" si="1"/>
        <v>17</v>
      </c>
      <c r="J22" s="153">
        <f t="shared" si="1"/>
        <v>15</v>
      </c>
      <c r="K22" s="153">
        <f t="shared" si="1"/>
        <v>14</v>
      </c>
      <c r="L22" s="153">
        <f t="shared" si="1"/>
        <v>16</v>
      </c>
      <c r="M22" s="153">
        <f t="shared" si="1"/>
        <v>11</v>
      </c>
      <c r="N22" s="153">
        <f t="shared" si="1"/>
        <v>20</v>
      </c>
      <c r="O22" s="153">
        <f t="shared" si="1"/>
        <v>189</v>
      </c>
    </row>
    <row r="23" spans="2:16" ht="14.25" x14ac:dyDescent="0.3">
      <c r="C23" s="131"/>
      <c r="D23" s="131"/>
      <c r="E23" s="131"/>
      <c r="F23" s="131"/>
      <c r="G23" s="131"/>
    </row>
  </sheetData>
  <mergeCells count="7">
    <mergeCell ref="A13:P13"/>
    <mergeCell ref="A6:P6"/>
    <mergeCell ref="A7:P7"/>
    <mergeCell ref="A8:P8"/>
    <mergeCell ref="A10:P10"/>
    <mergeCell ref="A11:P11"/>
    <mergeCell ref="A12:P12"/>
  </mergeCells>
  <pageMargins left="0.86614173228346458" right="0.31496062992125984" top="0.31496062992125984" bottom="0.31496062992125984" header="0.39370078740157483" footer="0.39370078740157483"/>
  <pageSetup paperSize="9" scale="9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opLeftCell="A13" workbookViewId="0">
      <selection activeCell="R33" sqref="R33"/>
    </sheetView>
  </sheetViews>
  <sheetFormatPr baseColWidth="10" defaultColWidth="11.42578125" defaultRowHeight="12.75" x14ac:dyDescent="0.2"/>
  <cols>
    <col min="1" max="1" width="4.140625" customWidth="1"/>
    <col min="2" max="2" width="14.85546875" customWidth="1"/>
    <col min="3" max="3" width="4.7109375" customWidth="1"/>
    <col min="4" max="4" width="5" customWidth="1"/>
    <col min="5" max="5" width="5.7109375" customWidth="1"/>
    <col min="6" max="6" width="4.5703125" customWidth="1"/>
    <col min="7" max="8" width="5.7109375" customWidth="1"/>
    <col min="9" max="9" width="4.42578125" customWidth="1"/>
    <col min="10" max="11" width="4.5703125" customWidth="1"/>
    <col min="12" max="12" width="4.85546875" customWidth="1"/>
    <col min="13" max="14" width="5.7109375" customWidth="1"/>
    <col min="15" max="15" width="13.28515625" customWidth="1"/>
    <col min="16" max="16" width="5.5703125" customWidth="1"/>
  </cols>
  <sheetData>
    <row r="1" spans="1:16" ht="14.25" customHeight="1" x14ac:dyDescent="0.2"/>
    <row r="2" spans="1:16" ht="14.25" customHeight="1" x14ac:dyDescent="0.2"/>
    <row r="3" spans="1:16" ht="14.25" customHeight="1" x14ac:dyDescent="0.2"/>
    <row r="6" spans="1:16" ht="15" customHeight="1" x14ac:dyDescent="0.25">
      <c r="A6" s="577" t="s">
        <v>12</v>
      </c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</row>
    <row r="7" spans="1:16" ht="18" customHeight="1" x14ac:dyDescent="0.3">
      <c r="A7" s="611" t="s">
        <v>16</v>
      </c>
      <c r="B7" s="611"/>
      <c r="C7" s="611"/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611"/>
      <c r="P7" s="611"/>
    </row>
    <row r="8" spans="1:16" ht="15" customHeight="1" x14ac:dyDescent="0.25">
      <c r="A8" s="579" t="s">
        <v>187</v>
      </c>
      <c r="B8" s="579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579"/>
    </row>
    <row r="9" spans="1:16" x14ac:dyDescent="0.2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3"/>
    </row>
    <row r="10" spans="1:16" ht="15" x14ac:dyDescent="0.25">
      <c r="B10" s="580"/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580"/>
    </row>
    <row r="11" spans="1:16" ht="15" x14ac:dyDescent="0.2">
      <c r="A11" s="615" t="s">
        <v>55</v>
      </c>
      <c r="B11" s="615"/>
      <c r="C11" s="615"/>
      <c r="D11" s="615"/>
      <c r="E11" s="615"/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</row>
    <row r="12" spans="1:16" ht="15" customHeight="1" x14ac:dyDescent="0.3">
      <c r="B12" s="614" t="s">
        <v>10</v>
      </c>
      <c r="C12" s="614"/>
      <c r="D12" s="614"/>
      <c r="E12" s="614"/>
      <c r="F12" s="614"/>
      <c r="G12" s="614"/>
      <c r="H12" s="614"/>
      <c r="I12" s="614"/>
      <c r="J12" s="614"/>
      <c r="K12" s="614"/>
      <c r="L12" s="614"/>
      <c r="M12" s="614"/>
      <c r="N12" s="614"/>
      <c r="O12" s="614"/>
    </row>
    <row r="13" spans="1:16" ht="15" customHeight="1" x14ac:dyDescent="0.2">
      <c r="B13" s="581" t="s">
        <v>194</v>
      </c>
      <c r="C13" s="581"/>
      <c r="D13" s="581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581"/>
    </row>
    <row r="14" spans="1:16" ht="15" customHeight="1" x14ac:dyDescent="0.3">
      <c r="B14" s="582" t="s">
        <v>12</v>
      </c>
      <c r="C14" s="582"/>
      <c r="D14" s="582"/>
      <c r="E14" s="582"/>
      <c r="F14" s="582"/>
      <c r="G14" s="582"/>
      <c r="H14" s="582"/>
      <c r="I14" s="582"/>
      <c r="J14" s="582"/>
      <c r="K14" s="582"/>
      <c r="L14" s="582"/>
      <c r="M14" s="582"/>
      <c r="N14" s="582"/>
      <c r="O14" s="582"/>
    </row>
    <row r="15" spans="1:16" ht="15.75" thickBot="1" x14ac:dyDescent="0.35"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</row>
    <row r="16" spans="1:16" ht="61.5" thickBot="1" x14ac:dyDescent="0.35">
      <c r="B16" s="314" t="s">
        <v>63</v>
      </c>
      <c r="C16" s="316" t="s">
        <v>131</v>
      </c>
      <c r="D16" s="316" t="s">
        <v>132</v>
      </c>
      <c r="E16" s="316" t="s">
        <v>133</v>
      </c>
      <c r="F16" s="316" t="s">
        <v>134</v>
      </c>
      <c r="G16" s="316" t="s">
        <v>135</v>
      </c>
      <c r="H16" s="316" t="s">
        <v>118</v>
      </c>
      <c r="I16" s="316" t="s">
        <v>136</v>
      </c>
      <c r="J16" s="316" t="s">
        <v>137</v>
      </c>
      <c r="K16" s="316" t="s">
        <v>138</v>
      </c>
      <c r="L16" s="316" t="s">
        <v>139</v>
      </c>
      <c r="M16" s="316" t="s">
        <v>140</v>
      </c>
      <c r="N16" s="337" t="s">
        <v>141</v>
      </c>
      <c r="O16" s="315" t="s">
        <v>7</v>
      </c>
    </row>
    <row r="17" spans="2:19" ht="20.100000000000001" customHeight="1" thickBot="1" x14ac:dyDescent="0.35">
      <c r="B17" s="309" t="s">
        <v>2</v>
      </c>
      <c r="C17" s="310">
        <v>77</v>
      </c>
      <c r="D17" s="310">
        <v>79</v>
      </c>
      <c r="E17" s="311">
        <v>84</v>
      </c>
      <c r="F17" s="310">
        <v>72</v>
      </c>
      <c r="G17" s="310">
        <v>89</v>
      </c>
      <c r="H17" s="310">
        <v>87</v>
      </c>
      <c r="I17" s="310">
        <v>83</v>
      </c>
      <c r="J17" s="310">
        <v>89</v>
      </c>
      <c r="K17" s="404">
        <v>76</v>
      </c>
      <c r="L17" s="310">
        <v>85</v>
      </c>
      <c r="M17" s="310">
        <v>68</v>
      </c>
      <c r="N17" s="338">
        <v>92</v>
      </c>
      <c r="O17" s="342">
        <f>SUM(C17:N17)</f>
        <v>981</v>
      </c>
      <c r="P17" s="151"/>
      <c r="Q17" s="192"/>
      <c r="S17" s="200"/>
    </row>
    <row r="18" spans="2:19" ht="20.100000000000001" customHeight="1" thickBot="1" x14ac:dyDescent="0.35">
      <c r="B18" s="194" t="s">
        <v>1</v>
      </c>
      <c r="C18" s="199">
        <v>45</v>
      </c>
      <c r="D18" s="199">
        <v>31</v>
      </c>
      <c r="E18" s="198">
        <v>43</v>
      </c>
      <c r="F18" s="199">
        <v>28</v>
      </c>
      <c r="G18" s="199">
        <v>41</v>
      </c>
      <c r="H18" s="199">
        <v>35</v>
      </c>
      <c r="I18" s="199">
        <v>42</v>
      </c>
      <c r="J18" s="199">
        <v>32</v>
      </c>
      <c r="K18" s="404">
        <v>27</v>
      </c>
      <c r="L18" s="199">
        <v>36</v>
      </c>
      <c r="M18" s="199">
        <v>36</v>
      </c>
      <c r="N18" s="339">
        <v>47</v>
      </c>
      <c r="O18" s="342">
        <f>SUM(C18:N18)</f>
        <v>443</v>
      </c>
      <c r="P18" s="151"/>
      <c r="Q18" s="192"/>
    </row>
    <row r="19" spans="2:19" ht="15.75" thickBot="1" x14ac:dyDescent="0.35">
      <c r="B19" s="194" t="s">
        <v>3</v>
      </c>
      <c r="C19" s="199">
        <v>20</v>
      </c>
      <c r="D19" s="199">
        <v>11</v>
      </c>
      <c r="E19" s="199">
        <v>12</v>
      </c>
      <c r="F19" s="199">
        <v>20</v>
      </c>
      <c r="G19" s="199">
        <v>12</v>
      </c>
      <c r="H19" s="199">
        <v>15</v>
      </c>
      <c r="I19" s="199">
        <v>18</v>
      </c>
      <c r="J19" s="199">
        <v>17</v>
      </c>
      <c r="K19" s="404">
        <v>13</v>
      </c>
      <c r="L19" s="199">
        <v>19</v>
      </c>
      <c r="M19" s="199">
        <v>10</v>
      </c>
      <c r="N19" s="339">
        <v>22</v>
      </c>
      <c r="O19" s="342">
        <f>SUM(C19:N19)</f>
        <v>189</v>
      </c>
      <c r="P19" s="151"/>
      <c r="Q19" s="192"/>
    </row>
    <row r="20" spans="2:19" ht="20.100000000000001" hidden="1" customHeight="1" x14ac:dyDescent="0.3">
      <c r="B20" s="312" t="s">
        <v>180</v>
      </c>
      <c r="C20" s="313">
        <v>0</v>
      </c>
      <c r="D20" s="313">
        <v>0</v>
      </c>
      <c r="E20" s="313">
        <v>0</v>
      </c>
      <c r="F20" s="313"/>
      <c r="G20" s="313"/>
      <c r="H20" s="313"/>
      <c r="I20" s="313"/>
      <c r="J20" s="313"/>
      <c r="K20" s="313"/>
      <c r="L20" s="313"/>
      <c r="M20" s="313"/>
      <c r="N20" s="340"/>
      <c r="O20" s="342">
        <f>SUM(C20:N20)</f>
        <v>0</v>
      </c>
      <c r="P20" s="151"/>
      <c r="Q20" s="192"/>
    </row>
    <row r="21" spans="2:19" ht="20.100000000000001" customHeight="1" thickBot="1" x14ac:dyDescent="0.35">
      <c r="B21" s="314" t="s">
        <v>0</v>
      </c>
      <c r="C21" s="315">
        <f>SUM(C17:C20)</f>
        <v>142</v>
      </c>
      <c r="D21" s="315">
        <f t="shared" ref="D21:N21" si="0">SUM(D17:D20)</f>
        <v>121</v>
      </c>
      <c r="E21" s="315">
        <f t="shared" si="0"/>
        <v>139</v>
      </c>
      <c r="F21" s="315">
        <f t="shared" si="0"/>
        <v>120</v>
      </c>
      <c r="G21" s="315">
        <f t="shared" si="0"/>
        <v>142</v>
      </c>
      <c r="H21" s="315">
        <f t="shared" si="0"/>
        <v>137</v>
      </c>
      <c r="I21" s="315">
        <f t="shared" si="0"/>
        <v>143</v>
      </c>
      <c r="J21" s="315">
        <f t="shared" si="0"/>
        <v>138</v>
      </c>
      <c r="K21" s="315">
        <f t="shared" si="0"/>
        <v>116</v>
      </c>
      <c r="L21" s="315">
        <f t="shared" si="0"/>
        <v>140</v>
      </c>
      <c r="M21" s="315">
        <f t="shared" si="0"/>
        <v>114</v>
      </c>
      <c r="N21" s="341">
        <f t="shared" si="0"/>
        <v>161</v>
      </c>
      <c r="O21" s="171">
        <f>SUM(O17:O20)</f>
        <v>1613</v>
      </c>
    </row>
    <row r="22" spans="2:19" x14ac:dyDescent="0.2">
      <c r="O22" s="10"/>
    </row>
    <row r="47" spans="15:15" ht="15" x14ac:dyDescent="0.3">
      <c r="O47" s="12"/>
    </row>
    <row r="58" spans="1:1" ht="14.25" x14ac:dyDescent="0.3">
      <c r="A58" s="18"/>
    </row>
  </sheetData>
  <mergeCells count="8">
    <mergeCell ref="B14:O14"/>
    <mergeCell ref="B13:O13"/>
    <mergeCell ref="B10:O10"/>
    <mergeCell ref="B12:O12"/>
    <mergeCell ref="A6:P6"/>
    <mergeCell ref="A7:P7"/>
    <mergeCell ref="A8:P8"/>
    <mergeCell ref="A11:P11"/>
  </mergeCells>
  <pageMargins left="0.59055118110236204" right="0.39370078740157499" top="0.3" bottom="0.3" header="0.39370078740157499" footer="0.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HABITANTES</vt:lpstr>
      <vt:lpstr>43</vt:lpstr>
      <vt:lpstr>SEXO</vt:lpstr>
      <vt:lpstr>45 (3)</vt:lpstr>
      <vt:lpstr>46</vt:lpstr>
      <vt:lpstr>47</vt:lpstr>
      <vt:lpstr>48</vt:lpstr>
      <vt:lpstr>49</vt:lpstr>
      <vt:lpstr>50</vt:lpstr>
      <vt:lpstr>51</vt:lpstr>
      <vt:lpstr>53</vt:lpstr>
      <vt:lpstr>54</vt:lpstr>
      <vt:lpstr>55</vt:lpstr>
      <vt:lpstr>AÑOS 2016</vt:lpstr>
      <vt:lpstr>PROVINCIAS 2015-16 (2)</vt:lpstr>
      <vt:lpstr>SD</vt:lpstr>
      <vt:lpstr>DN</vt:lpstr>
      <vt:lpstr>STG</vt:lpstr>
      <vt:lpstr>45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Estadisticas</dc:creator>
  <cp:lastModifiedBy>Jonathan Munoz Paulino</cp:lastModifiedBy>
  <cp:lastPrinted>2017-02-16T19:45:15Z</cp:lastPrinted>
  <dcterms:created xsi:type="dcterms:W3CDTF">2005-01-12T20:16:10Z</dcterms:created>
  <dcterms:modified xsi:type="dcterms:W3CDTF">2018-03-07T18:06:06Z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curaduria General de la Republica">
    <vt:lpwstr>Confidencial</vt:lpwstr>
  </property>
</Properties>
</file>