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athan.munoz\Desktop\FINALIZAR Y COLOCAR\HOMICIDIOS\subir\"/>
    </mc:Choice>
  </mc:AlternateContent>
  <bookViews>
    <workbookView xWindow="0" yWindow="0" windowWidth="20490" windowHeight="7620" tabRatio="876" firstSheet="5" activeTab="15"/>
  </bookViews>
  <sheets>
    <sheet name="PORTADA" sheetId="446" r:id="rId1"/>
    <sheet name="Descripcion" sheetId="445" state="hidden" r:id="rId2"/>
    <sheet name="SEXO" sheetId="429" r:id="rId3"/>
    <sheet name="CIRCUNSTANCIAS" sheetId="451" r:id="rId4"/>
    <sheet name="DIAS" sheetId="398" r:id="rId5"/>
    <sheet name="HORARD" sheetId="448" r:id="rId6"/>
    <sheet name="ARMASRD" sheetId="440" r:id="rId7"/>
    <sheet name="EDAD" sheetId="442" r:id="rId8"/>
    <sheet name="NACIONALIDAD" sheetId="443" r:id="rId9"/>
    <sheet name="HOMICIDIO" sheetId="405" r:id="rId10"/>
    <sheet name="HOMICIDIO II" sheetId="406" r:id="rId11"/>
    <sheet name="COMPARATIVO" sheetId="444" r:id="rId12"/>
    <sheet name="PROVINCIAS 2015-16" sheetId="428" r:id="rId13"/>
    <sheet name="SD" sheetId="449" r:id="rId14"/>
    <sheet name="DN" sheetId="426" r:id="rId15"/>
    <sheet name="STG" sheetId="427" r:id="rId16"/>
  </sheets>
  <externalReferences>
    <externalReference r:id="rId17"/>
  </externalReferences>
  <definedNames>
    <definedName name="_xlnm._FilterDatabase" localSheetId="3" hidden="1">CIRCUNSTANCIAS!$C$10:$S$23</definedName>
    <definedName name="_xlnm._FilterDatabase" localSheetId="14" hidden="1">DN!$B$10:$Q$49</definedName>
    <definedName name="_xlnm._FilterDatabase" localSheetId="12" hidden="1">'PROVINCIAS 2015-16'!$B$5:$V$38</definedName>
    <definedName name="_xlnm._FilterDatabase" localSheetId="13" hidden="1">SD!$B$8:$Q$92</definedName>
    <definedName name="_xlnm._FilterDatabase" localSheetId="15" hidden="1">STG!$B$11:$Q$75</definedName>
  </definedNames>
  <calcPr calcId="162913"/>
  <customWorkbookViews>
    <customWorkbookView name="100%" guid="{26174BE6-A385-4DE1-BC67-712B14FCEB37}" maximized="1" windowWidth="1020" windowHeight="596" tabRatio="598" activeSheetId="15"/>
  </customWorkbookViews>
</workbook>
</file>

<file path=xl/calcChain.xml><?xml version="1.0" encoding="utf-8"?>
<calcChain xmlns="http://schemas.openxmlformats.org/spreadsheetml/2006/main">
  <c r="C59" i="426" l="1"/>
  <c r="R62" i="451"/>
  <c r="R56" i="451"/>
  <c r="R55" i="451"/>
  <c r="R54" i="451"/>
  <c r="R53" i="451"/>
  <c r="S53" i="451" s="1"/>
  <c r="Q46" i="451"/>
  <c r="P46" i="451"/>
  <c r="O46" i="451"/>
  <c r="N46" i="451"/>
  <c r="M46" i="451"/>
  <c r="L46" i="451"/>
  <c r="K46" i="451"/>
  <c r="J46" i="451"/>
  <c r="I46" i="451"/>
  <c r="H46" i="451"/>
  <c r="G46" i="451"/>
  <c r="F46" i="451"/>
  <c r="E46" i="451"/>
  <c r="D46" i="451"/>
  <c r="R45" i="451"/>
  <c r="S45" i="451" s="1"/>
  <c r="R44" i="451"/>
  <c r="S44" i="451" s="1"/>
  <c r="R43" i="451"/>
  <c r="S43" i="451" s="1"/>
  <c r="R42" i="451"/>
  <c r="S42" i="451" s="1"/>
  <c r="R41" i="451"/>
  <c r="S41" i="451" s="1"/>
  <c r="R40" i="451"/>
  <c r="S40" i="451" s="1"/>
  <c r="R39" i="451"/>
  <c r="S39" i="451" s="1"/>
  <c r="R38" i="451"/>
  <c r="S38" i="451" s="1"/>
  <c r="R37" i="451"/>
  <c r="S37" i="451" s="1"/>
  <c r="R36" i="451"/>
  <c r="S36" i="451" s="1"/>
  <c r="R35" i="451"/>
  <c r="S35" i="451" s="1"/>
  <c r="R34" i="451"/>
  <c r="S34" i="451" s="1"/>
  <c r="R33" i="451"/>
  <c r="S33" i="451" s="1"/>
  <c r="R32" i="451"/>
  <c r="S32" i="451" s="1"/>
  <c r="R31" i="451"/>
  <c r="S31" i="451" s="1"/>
  <c r="Q24" i="451"/>
  <c r="P24" i="451"/>
  <c r="O24" i="451"/>
  <c r="N24" i="451"/>
  <c r="M24" i="451"/>
  <c r="L24" i="451"/>
  <c r="K24" i="451"/>
  <c r="J24" i="451"/>
  <c r="I24" i="451"/>
  <c r="H24" i="451"/>
  <c r="G24" i="451"/>
  <c r="F24" i="451"/>
  <c r="E24" i="451"/>
  <c r="D24" i="451"/>
  <c r="R23" i="451"/>
  <c r="S23" i="451" s="1"/>
  <c r="R22" i="451"/>
  <c r="S22" i="451" s="1"/>
  <c r="R21" i="451"/>
  <c r="S21" i="451" s="1"/>
  <c r="R20" i="451"/>
  <c r="S20" i="451" s="1"/>
  <c r="R19" i="451"/>
  <c r="S19" i="451" s="1"/>
  <c r="R18" i="451"/>
  <c r="S18" i="451" s="1"/>
  <c r="R17" i="451"/>
  <c r="S17" i="451" s="1"/>
  <c r="R16" i="451"/>
  <c r="S16" i="451" s="1"/>
  <c r="R15" i="451"/>
  <c r="S15" i="451" s="1"/>
  <c r="R14" i="451"/>
  <c r="S14" i="451" s="1"/>
  <c r="R13" i="451"/>
  <c r="S13" i="451" s="1"/>
  <c r="R12" i="451"/>
  <c r="S12" i="451" s="1"/>
  <c r="C6" i="451"/>
  <c r="C5" i="451"/>
  <c r="C4" i="451"/>
  <c r="R24" i="451" l="1"/>
  <c r="S25" i="451" s="1"/>
  <c r="R46" i="451"/>
  <c r="S47" i="451" s="1"/>
  <c r="S62" i="451"/>
  <c r="S64" i="451" l="1"/>
  <c r="O76" i="427" l="1"/>
  <c r="Q15" i="427"/>
  <c r="Q76" i="427" s="1"/>
  <c r="Q16" i="427"/>
  <c r="Q17" i="427"/>
  <c r="Q18" i="427"/>
  <c r="Q19" i="427"/>
  <c r="Q20" i="427"/>
  <c r="Q21" i="427"/>
  <c r="Q22" i="427"/>
  <c r="Q23" i="427"/>
  <c r="Q24" i="427"/>
  <c r="Q25" i="427"/>
  <c r="Q26" i="427"/>
  <c r="Q27" i="427"/>
  <c r="Q28" i="427"/>
  <c r="Q29" i="427"/>
  <c r="Q30" i="427"/>
  <c r="Q31" i="427"/>
  <c r="Q32" i="427"/>
  <c r="Q33" i="427"/>
  <c r="Q34" i="427"/>
  <c r="Q35" i="427"/>
  <c r="Q36" i="427"/>
  <c r="Q37" i="427"/>
  <c r="Q38" i="427"/>
  <c r="Q39" i="427"/>
  <c r="Q40" i="427"/>
  <c r="Q41" i="427"/>
  <c r="Q42" i="427"/>
  <c r="Q43" i="427"/>
  <c r="Q44" i="427"/>
  <c r="Q45" i="427"/>
  <c r="Q46" i="427"/>
  <c r="Q47" i="427"/>
  <c r="Q48" i="427"/>
  <c r="Q49" i="427"/>
  <c r="Q50" i="427"/>
  <c r="Q51" i="427"/>
  <c r="Q52" i="427"/>
  <c r="Q53" i="427"/>
  <c r="Q54" i="427"/>
  <c r="Q55" i="427"/>
  <c r="Q56" i="427"/>
  <c r="Q57" i="427"/>
  <c r="Q58" i="427"/>
  <c r="Q61" i="427"/>
  <c r="Q62" i="427"/>
  <c r="Q63" i="427"/>
  <c r="Q64" i="427"/>
  <c r="Q65" i="427"/>
  <c r="Q66" i="427"/>
  <c r="Q67" i="427"/>
  <c r="Q68" i="427"/>
  <c r="Q69" i="427"/>
  <c r="Q70" i="427"/>
  <c r="Q71" i="427"/>
  <c r="Q72" i="427"/>
  <c r="Q73" i="427"/>
  <c r="Q74" i="427"/>
  <c r="Q75" i="427"/>
  <c r="Q14" i="427"/>
  <c r="Q13" i="427"/>
  <c r="C97" i="449"/>
  <c r="D97" i="449"/>
  <c r="E97" i="449"/>
  <c r="F97" i="449"/>
  <c r="G97" i="449"/>
  <c r="H97" i="449"/>
  <c r="I97" i="449"/>
  <c r="J97" i="449"/>
  <c r="K97" i="449"/>
  <c r="L97" i="449"/>
  <c r="M97" i="449"/>
  <c r="N97" i="449"/>
  <c r="P39" i="428"/>
  <c r="O39" i="428"/>
  <c r="Q8" i="428"/>
  <c r="Q9" i="428"/>
  <c r="Q10" i="428"/>
  <c r="Q11" i="428"/>
  <c r="Q12" i="428"/>
  <c r="Q13" i="428"/>
  <c r="Q14" i="428"/>
  <c r="Q15" i="428"/>
  <c r="Q16" i="428"/>
  <c r="Q17" i="428"/>
  <c r="Q18" i="428"/>
  <c r="Q19" i="428"/>
  <c r="Q20" i="428"/>
  <c r="Q21" i="428"/>
  <c r="Q22" i="428"/>
  <c r="Q23" i="428"/>
  <c r="Q24" i="428"/>
  <c r="Q25" i="428"/>
  <c r="Q26" i="428"/>
  <c r="Q27" i="428"/>
  <c r="Q28" i="428"/>
  <c r="Q29" i="428"/>
  <c r="Q30" i="428"/>
  <c r="Q31" i="428"/>
  <c r="Q32" i="428"/>
  <c r="Q33" i="428"/>
  <c r="Q34" i="428"/>
  <c r="Q35" i="428"/>
  <c r="Q36" i="428"/>
  <c r="Q37" i="428"/>
  <c r="Q38" i="428"/>
  <c r="D39" i="428"/>
  <c r="E39" i="428"/>
  <c r="F39" i="428"/>
  <c r="G39" i="428"/>
  <c r="H39" i="428"/>
  <c r="I39" i="428"/>
  <c r="J39" i="428"/>
  <c r="K39" i="428"/>
  <c r="L39" i="428"/>
  <c r="M39" i="428"/>
  <c r="N39" i="428"/>
  <c r="C39" i="428"/>
  <c r="J14" i="448"/>
  <c r="J25" i="448" s="1"/>
  <c r="J15" i="448"/>
  <c r="J16" i="448"/>
  <c r="J17" i="448"/>
  <c r="J18" i="448"/>
  <c r="J19" i="448"/>
  <c r="J20" i="448"/>
  <c r="J21" i="448"/>
  <c r="J22" i="448"/>
  <c r="J23" i="448"/>
  <c r="J24" i="448"/>
  <c r="J13" i="448"/>
  <c r="L59" i="426" l="1"/>
  <c r="B4" i="449"/>
  <c r="B5" i="449"/>
  <c r="B6" i="449"/>
  <c r="Q12" i="449"/>
  <c r="Q13" i="449"/>
  <c r="Q14" i="449"/>
  <c r="Q16" i="449"/>
  <c r="Q22" i="449"/>
  <c r="Q23" i="449"/>
  <c r="Q24" i="449"/>
  <c r="Q25" i="449"/>
  <c r="Q26" i="449"/>
  <c r="Q27" i="449"/>
  <c r="Q28" i="449"/>
  <c r="Q29" i="449"/>
  <c r="Q30" i="449"/>
  <c r="Q31" i="449"/>
  <c r="Q32" i="449"/>
  <c r="Q33" i="449"/>
  <c r="Q34" i="449"/>
  <c r="Q35" i="449"/>
  <c r="Q36" i="449"/>
  <c r="Q37" i="449"/>
  <c r="Q38" i="449"/>
  <c r="Q39" i="449"/>
  <c r="Q40" i="449"/>
  <c r="Q41" i="449"/>
  <c r="Q42" i="449"/>
  <c r="Q43" i="449"/>
  <c r="Q44" i="449"/>
  <c r="Q45" i="449"/>
  <c r="Q46" i="449"/>
  <c r="Q47" i="449"/>
  <c r="Q48" i="449"/>
  <c r="Q15" i="449"/>
  <c r="Q17" i="449"/>
  <c r="Q18" i="449"/>
  <c r="Q19" i="449"/>
  <c r="Q20" i="449"/>
  <c r="Q21" i="449"/>
  <c r="Q49" i="449"/>
  <c r="Q50" i="449"/>
  <c r="Q51" i="449"/>
  <c r="Q52" i="449"/>
  <c r="Q53" i="449"/>
  <c r="Q54" i="449"/>
  <c r="Q55" i="449"/>
  <c r="Q56" i="449"/>
  <c r="Q57" i="449"/>
  <c r="Q58" i="449"/>
  <c r="Q59" i="449"/>
  <c r="Q60" i="449"/>
  <c r="Q61" i="449"/>
  <c r="Q62" i="449"/>
  <c r="Q63" i="449"/>
  <c r="Q64" i="449"/>
  <c r="Q67" i="449"/>
  <c r="Q68" i="449"/>
  <c r="Q69" i="449"/>
  <c r="Q70" i="449"/>
  <c r="Q71" i="449"/>
  <c r="Q72" i="449"/>
  <c r="Q73" i="449"/>
  <c r="Q74" i="449"/>
  <c r="Q75" i="449"/>
  <c r="Q76" i="449"/>
  <c r="Q77" i="449"/>
  <c r="Q78" i="449"/>
  <c r="Q79" i="449"/>
  <c r="Q80" i="449"/>
  <c r="Q81" i="449"/>
  <c r="Q82" i="449"/>
  <c r="Q83" i="449"/>
  <c r="Q84" i="449"/>
  <c r="Q85" i="449"/>
  <c r="Q86" i="449"/>
  <c r="Q87" i="449"/>
  <c r="Q88" i="449"/>
  <c r="Q89" i="449"/>
  <c r="Q90" i="449"/>
  <c r="Q91" i="449"/>
  <c r="Q92" i="449"/>
  <c r="Q93" i="449"/>
  <c r="Q94" i="449"/>
  <c r="Q95" i="449"/>
  <c r="Q96" i="449"/>
  <c r="O97" i="449"/>
  <c r="P97" i="449"/>
  <c r="Q97" i="449" l="1"/>
  <c r="G25" i="448" l="1"/>
  <c r="P76" i="427" l="1"/>
  <c r="D76" i="427"/>
  <c r="E76" i="427"/>
  <c r="F76" i="427"/>
  <c r="G76" i="427"/>
  <c r="H76" i="427"/>
  <c r="I76" i="427"/>
  <c r="J76" i="427"/>
  <c r="K76" i="427"/>
  <c r="L76" i="427"/>
  <c r="M76" i="427"/>
  <c r="N76" i="427"/>
  <c r="C76" i="427"/>
  <c r="Q11" i="426"/>
  <c r="O59" i="426"/>
  <c r="P59" i="426"/>
  <c r="D59" i="426"/>
  <c r="E59" i="426"/>
  <c r="F59" i="426"/>
  <c r="G59" i="426"/>
  <c r="H59" i="426"/>
  <c r="I59" i="426"/>
  <c r="J59" i="426"/>
  <c r="K59" i="426"/>
  <c r="M59" i="426"/>
  <c r="N59" i="426"/>
  <c r="Q12" i="426"/>
  <c r="Q13" i="426"/>
  <c r="Q14" i="426"/>
  <c r="Q15" i="426"/>
  <c r="Q16" i="426"/>
  <c r="Q17" i="426"/>
  <c r="Q18" i="426"/>
  <c r="Q19" i="426"/>
  <c r="Q20" i="426"/>
  <c r="Q21" i="426"/>
  <c r="Q22" i="426"/>
  <c r="Q23" i="426"/>
  <c r="Q24" i="426"/>
  <c r="Q25" i="426"/>
  <c r="Q26" i="426"/>
  <c r="Q27" i="426"/>
  <c r="Q28" i="426"/>
  <c r="Q29" i="426"/>
  <c r="Q30" i="426"/>
  <c r="Q31" i="426"/>
  <c r="Q33" i="426"/>
  <c r="Q34" i="426"/>
  <c r="Q35" i="426"/>
  <c r="Q36" i="426"/>
  <c r="Q37" i="426"/>
  <c r="Q38" i="426"/>
  <c r="Q39" i="426"/>
  <c r="Q40" i="426"/>
  <c r="Q41" i="426"/>
  <c r="Q42" i="426"/>
  <c r="Q43" i="426"/>
  <c r="Q44" i="426"/>
  <c r="Q45" i="426"/>
  <c r="Q46" i="426"/>
  <c r="Q47" i="426"/>
  <c r="Q48" i="426"/>
  <c r="Q49" i="426"/>
  <c r="Q50" i="426"/>
  <c r="Q51" i="426"/>
  <c r="Q52" i="426"/>
  <c r="Q53" i="426"/>
  <c r="Q54" i="426"/>
  <c r="Q55" i="426"/>
  <c r="Q56" i="426"/>
  <c r="Q57" i="426"/>
  <c r="Q58" i="426"/>
  <c r="Q32" i="426"/>
  <c r="Q59" i="426" l="1"/>
  <c r="R12" i="444"/>
  <c r="S12" i="444" s="1"/>
  <c r="V12" i="444"/>
  <c r="V13" i="444"/>
  <c r="S13" i="444"/>
  <c r="C23" i="406"/>
  <c r="F11" i="406"/>
  <c r="D23" i="405"/>
  <c r="C23" i="443"/>
  <c r="O11" i="443"/>
  <c r="O12" i="443"/>
  <c r="O13" i="443"/>
  <c r="O14" i="443"/>
  <c r="O15" i="443"/>
  <c r="O16" i="443"/>
  <c r="O17" i="443"/>
  <c r="O18" i="443"/>
  <c r="O19" i="443"/>
  <c r="O20" i="443"/>
  <c r="O21" i="443"/>
  <c r="O22" i="443"/>
  <c r="D23" i="443"/>
  <c r="E23" i="443"/>
  <c r="F23" i="443"/>
  <c r="G23" i="443"/>
  <c r="H23" i="443"/>
  <c r="I23" i="443"/>
  <c r="J23" i="443"/>
  <c r="K23" i="443"/>
  <c r="L23" i="443"/>
  <c r="M13" i="442"/>
  <c r="M14" i="442"/>
  <c r="M15" i="442"/>
  <c r="M16" i="442"/>
  <c r="M17" i="442"/>
  <c r="M18" i="442"/>
  <c r="M19" i="442"/>
  <c r="M20" i="442"/>
  <c r="M21" i="442"/>
  <c r="M22" i="442"/>
  <c r="M23" i="442"/>
  <c r="A5" i="448"/>
  <c r="A6" i="448"/>
  <c r="A7" i="448"/>
  <c r="E25" i="448"/>
  <c r="F25" i="448"/>
  <c r="H25" i="448"/>
  <c r="I25" i="448"/>
  <c r="J14" i="440"/>
  <c r="J15" i="440"/>
  <c r="J16" i="440"/>
  <c r="J17" i="440"/>
  <c r="J18" i="440"/>
  <c r="J19" i="440"/>
  <c r="J20" i="440"/>
  <c r="J21" i="440"/>
  <c r="J22" i="440"/>
  <c r="J23" i="440"/>
  <c r="J13" i="440"/>
  <c r="M23" i="398"/>
  <c r="M24" i="398"/>
  <c r="M22" i="398"/>
  <c r="H19" i="405" l="1"/>
  <c r="H18" i="405"/>
  <c r="H17" i="405"/>
  <c r="O23" i="443" l="1"/>
  <c r="C24" i="443" s="1"/>
  <c r="M14" i="398"/>
  <c r="M15" i="398"/>
  <c r="M16" i="398"/>
  <c r="L24" i="442" l="1"/>
  <c r="K24" i="442"/>
  <c r="M13" i="398" l="1"/>
  <c r="M17" i="398"/>
  <c r="M18" i="398"/>
  <c r="Q7" i="428" l="1"/>
  <c r="H12" i="405"/>
  <c r="H13" i="405"/>
  <c r="H14" i="405"/>
  <c r="H15" i="405"/>
  <c r="H16" i="405"/>
  <c r="H11" i="405"/>
  <c r="A6" i="429"/>
  <c r="S7" i="428" l="1"/>
  <c r="U7" i="428"/>
  <c r="V7" i="428" s="1"/>
  <c r="F12" i="406" l="1"/>
  <c r="H13" i="406"/>
  <c r="B6" i="427" l="1"/>
  <c r="B7" i="427"/>
  <c r="B5" i="427"/>
  <c r="B5" i="426"/>
  <c r="B6" i="426"/>
  <c r="B4" i="426"/>
  <c r="B5" i="444"/>
  <c r="B6" i="444"/>
  <c r="B4" i="444"/>
  <c r="A5" i="406"/>
  <c r="A6" i="406"/>
  <c r="A4" i="406"/>
  <c r="A5" i="405"/>
  <c r="A6" i="405"/>
  <c r="A4" i="405"/>
  <c r="B5" i="443"/>
  <c r="B6" i="443"/>
  <c r="B4" i="443"/>
  <c r="A5" i="442"/>
  <c r="A6" i="442"/>
  <c r="A4" i="442"/>
  <c r="A5" i="440"/>
  <c r="A6" i="440"/>
  <c r="A4" i="440"/>
  <c r="A6" i="398"/>
  <c r="A7" i="398"/>
  <c r="A5" i="398"/>
  <c r="A7" i="429" l="1"/>
  <c r="A5" i="429"/>
  <c r="D23" i="406" l="1"/>
  <c r="E23" i="406"/>
  <c r="F23" i="405"/>
  <c r="G23" i="405"/>
  <c r="K24" i="443"/>
  <c r="M23" i="443"/>
  <c r="N23" i="443"/>
  <c r="M12" i="442" l="1"/>
  <c r="J12" i="440"/>
  <c r="H24" i="440"/>
  <c r="I24" i="440"/>
  <c r="K25" i="398"/>
  <c r="L25" i="398"/>
  <c r="J12" i="406" l="1"/>
  <c r="J13" i="406"/>
  <c r="J11" i="406"/>
  <c r="H12" i="406"/>
  <c r="H11" i="406"/>
  <c r="F13" i="406"/>
  <c r="G23" i="406"/>
  <c r="H23" i="406" s="1"/>
  <c r="E24" i="442"/>
  <c r="Q39" i="428" l="1"/>
  <c r="S29" i="428"/>
  <c r="U29" i="428"/>
  <c r="V29" i="428" s="1"/>
  <c r="S17" i="428"/>
  <c r="U17" i="428"/>
  <c r="V17" i="428" s="1"/>
  <c r="S36" i="428"/>
  <c r="U36" i="428"/>
  <c r="V36" i="428" s="1"/>
  <c r="S28" i="428"/>
  <c r="U28" i="428"/>
  <c r="V28" i="428" s="1"/>
  <c r="S24" i="428"/>
  <c r="U24" i="428"/>
  <c r="V24" i="428" s="1"/>
  <c r="S20" i="428"/>
  <c r="U20" i="428"/>
  <c r="V20" i="428" s="1"/>
  <c r="S16" i="428"/>
  <c r="U16" i="428"/>
  <c r="V16" i="428" s="1"/>
  <c r="S12" i="428"/>
  <c r="U12" i="428"/>
  <c r="V12" i="428" s="1"/>
  <c r="S8" i="428"/>
  <c r="U8" i="428"/>
  <c r="V8" i="428" s="1"/>
  <c r="S33" i="428"/>
  <c r="U33" i="428"/>
  <c r="V33" i="428" s="1"/>
  <c r="S21" i="428"/>
  <c r="U21" i="428"/>
  <c r="V21" i="428" s="1"/>
  <c r="S9" i="428"/>
  <c r="U9" i="428"/>
  <c r="V9" i="428" s="1"/>
  <c r="S35" i="428"/>
  <c r="U35" i="428"/>
  <c r="V35" i="428" s="1"/>
  <c r="S27" i="428"/>
  <c r="U27" i="428"/>
  <c r="V27" i="428" s="1"/>
  <c r="S23" i="428"/>
  <c r="U23" i="428"/>
  <c r="V23" i="428" s="1"/>
  <c r="S19" i="428"/>
  <c r="U19" i="428"/>
  <c r="V19" i="428" s="1"/>
  <c r="S15" i="428"/>
  <c r="U15" i="428"/>
  <c r="V15" i="428" s="1"/>
  <c r="S11" i="428"/>
  <c r="U11" i="428"/>
  <c r="V11" i="428" s="1"/>
  <c r="S37" i="428"/>
  <c r="U37" i="428"/>
  <c r="V37" i="428" s="1"/>
  <c r="S25" i="428"/>
  <c r="U25" i="428"/>
  <c r="V25" i="428" s="1"/>
  <c r="S13" i="428"/>
  <c r="U13" i="428"/>
  <c r="V13" i="428" s="1"/>
  <c r="S32" i="428"/>
  <c r="U32" i="428"/>
  <c r="V32" i="428" s="1"/>
  <c r="S31" i="428"/>
  <c r="U31" i="428"/>
  <c r="V31" i="428" s="1"/>
  <c r="S38" i="428"/>
  <c r="U38" i="428"/>
  <c r="V38" i="428" s="1"/>
  <c r="S34" i="428"/>
  <c r="U34" i="428"/>
  <c r="V34" i="428" s="1"/>
  <c r="S30" i="428"/>
  <c r="U30" i="428"/>
  <c r="V30" i="428" s="1"/>
  <c r="S26" i="428"/>
  <c r="U26" i="428"/>
  <c r="V26" i="428" s="1"/>
  <c r="S22" i="428"/>
  <c r="U22" i="428"/>
  <c r="V22" i="428" s="1"/>
  <c r="S18" i="428"/>
  <c r="U18" i="428"/>
  <c r="V18" i="428" s="1"/>
  <c r="S14" i="428"/>
  <c r="U14" i="428"/>
  <c r="V14" i="428" s="1"/>
  <c r="S10" i="428"/>
  <c r="U10" i="428"/>
  <c r="V10" i="428" s="1"/>
  <c r="T39" i="428" l="1"/>
  <c r="E25" i="398"/>
  <c r="F25" i="398"/>
  <c r="G25" i="398"/>
  <c r="H25" i="398"/>
  <c r="I25" i="398"/>
  <c r="J25" i="398"/>
  <c r="E24" i="440" l="1"/>
  <c r="F24" i="440"/>
  <c r="G24" i="440"/>
  <c r="R39" i="428" l="1"/>
  <c r="H20" i="405"/>
  <c r="H21" i="405"/>
  <c r="H22" i="405"/>
  <c r="S39" i="428" l="1"/>
  <c r="D25" i="398"/>
  <c r="J14" i="406" l="1"/>
  <c r="J15" i="406"/>
  <c r="J16" i="406"/>
  <c r="J17" i="406"/>
  <c r="J18" i="406"/>
  <c r="J19" i="406"/>
  <c r="J20" i="406"/>
  <c r="J21" i="406"/>
  <c r="J22" i="406"/>
  <c r="H14" i="406"/>
  <c r="H15" i="406"/>
  <c r="H16" i="406"/>
  <c r="H17" i="406"/>
  <c r="H18" i="406"/>
  <c r="H19" i="406"/>
  <c r="H20" i="406"/>
  <c r="H21" i="406"/>
  <c r="H22" i="406"/>
  <c r="F14" i="406"/>
  <c r="F15" i="406"/>
  <c r="F16" i="406"/>
  <c r="F17" i="406"/>
  <c r="F18" i="406"/>
  <c r="F19" i="406"/>
  <c r="F20" i="406"/>
  <c r="F21" i="406"/>
  <c r="F22" i="406"/>
  <c r="M19" i="398" l="1"/>
  <c r="M20" i="398"/>
  <c r="M21" i="398"/>
  <c r="M25" i="398" l="1"/>
  <c r="F23" i="406"/>
  <c r="E23" i="405"/>
  <c r="H23" i="405" s="1"/>
  <c r="F24" i="442"/>
  <c r="G24" i="442"/>
  <c r="H24" i="442"/>
  <c r="I24" i="442"/>
  <c r="J24" i="442"/>
  <c r="D24" i="443" l="1"/>
  <c r="H24" i="443"/>
  <c r="N24" i="443"/>
  <c r="L24" i="443"/>
  <c r="I24" i="443"/>
  <c r="M24" i="443"/>
  <c r="J24" i="443"/>
  <c r="E24" i="443"/>
  <c r="G24" i="443"/>
  <c r="F24" i="443"/>
  <c r="M24" i="442" l="1"/>
  <c r="J24" i="440" l="1"/>
  <c r="D15" i="429" l="1"/>
  <c r="U39" i="428" l="1"/>
  <c r="V39" i="428" s="1"/>
  <c r="I23" i="406" l="1"/>
  <c r="J23" i="406" s="1"/>
</calcChain>
</file>

<file path=xl/sharedStrings.xml><?xml version="1.0" encoding="utf-8"?>
<sst xmlns="http://schemas.openxmlformats.org/spreadsheetml/2006/main" count="646" uniqueCount="349">
  <si>
    <t>TOTAL</t>
  </si>
  <si>
    <t>Otras</t>
  </si>
  <si>
    <t>Distrito Nacional</t>
  </si>
  <si>
    <t>Santiago</t>
  </si>
  <si>
    <t>REPÚBLICA DOMINICANA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</si>
  <si>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</si>
  <si>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</si>
  <si>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</si>
  <si>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</si>
  <si>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</si>
  <si>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</si>
  <si>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</si>
  <si>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</si>
  <si>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</si>
  <si>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</si>
  <si>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</si>
  <si>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</si>
  <si>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</si>
  <si>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</si>
  <si>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</si>
  <si>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San Juan</t>
  </si>
  <si>
    <t>Valverde</t>
  </si>
  <si>
    <t>HOMICIDIOS RELACIONADOS DIRECTAMENTE CON LA DELINCUENCIA</t>
  </si>
  <si>
    <t>DESCONOCIDA</t>
  </si>
  <si>
    <t>PROCURADURÍA GENERAL DE LA REPÚBLICA</t>
  </si>
  <si>
    <t>0 a 17 años</t>
  </si>
  <si>
    <t>18 a 34 años</t>
  </si>
  <si>
    <t>35 a 51 años</t>
  </si>
  <si>
    <t>52 a 68 años</t>
  </si>
  <si>
    <t>Más de 68</t>
  </si>
  <si>
    <t>Indeterminados</t>
  </si>
  <si>
    <t>ACCIÓN F.A.</t>
  </si>
  <si>
    <t>ACCIÓN D.N.C.D</t>
  </si>
  <si>
    <t xml:space="preserve">TOTAL </t>
  </si>
  <si>
    <t>HOMICIDIOS NO RELACIONADOS DIRECTAMENTE CON LA DELINCUENCIA</t>
  </si>
  <si>
    <t>Hermanas Mirabal</t>
  </si>
  <si>
    <t>ACCION AMET</t>
  </si>
  <si>
    <t>6:00am - 5:59pm</t>
  </si>
  <si>
    <t>6:00pm - 5:59am</t>
  </si>
  <si>
    <t>Desconocida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</si>
  <si>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</si>
  <si>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</si>
  <si>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</si>
  <si>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</si>
  <si>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</si>
  <si>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</si>
  <si>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</si>
  <si>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</si>
  <si>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</si>
  <si>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</si>
  <si>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</si>
  <si>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</si>
  <si>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Herrera</t>
  </si>
  <si>
    <t>Los Alcarrizos</t>
  </si>
  <si>
    <t>Los Guaricanos</t>
  </si>
  <si>
    <t>Los Tres Brazos</t>
  </si>
  <si>
    <t>Manoguayabo</t>
  </si>
  <si>
    <t>Sabana Perdida</t>
  </si>
  <si>
    <t>Villa Mella</t>
  </si>
  <si>
    <t>24 de Abril</t>
  </si>
  <si>
    <t>Villa Consuelo</t>
  </si>
  <si>
    <t>Navarrete</t>
  </si>
  <si>
    <t>Total</t>
  </si>
  <si>
    <t>Femenino</t>
  </si>
  <si>
    <t>Masculino</t>
  </si>
  <si>
    <t>Habitantes</t>
  </si>
  <si>
    <t>Hainamosa</t>
  </si>
  <si>
    <t>La Ureña</t>
  </si>
  <si>
    <t>Ens. Isabelita</t>
  </si>
  <si>
    <t>Guachupita</t>
  </si>
  <si>
    <t>Sexo</t>
  </si>
  <si>
    <t>Circunstancia</t>
  </si>
  <si>
    <t>Despojo de arma de fuego</t>
  </si>
  <si>
    <t>Despojo de motocicleta</t>
  </si>
  <si>
    <t>Despojo de vehículos</t>
  </si>
  <si>
    <t>Victima de robo o atraco</t>
  </si>
  <si>
    <t>Secuestro</t>
  </si>
  <si>
    <t>Servicio policial</t>
  </si>
  <si>
    <t>Sicariato</t>
  </si>
  <si>
    <t>Tratando de robar o atracar</t>
  </si>
  <si>
    <t>Accidental</t>
  </si>
  <si>
    <t>Huelga</t>
  </si>
  <si>
    <t>Infanticidio</t>
  </si>
  <si>
    <t>Riña personal</t>
  </si>
  <si>
    <t>Violencia intrafamiliar</t>
  </si>
  <si>
    <t>Feminicidio intimo</t>
  </si>
  <si>
    <t>Lunes</t>
  </si>
  <si>
    <t>Martes</t>
  </si>
  <si>
    <t>Miércoles</t>
  </si>
  <si>
    <t>Jueves</t>
  </si>
  <si>
    <t>Viernes</t>
  </si>
  <si>
    <t>Sábado</t>
  </si>
  <si>
    <t>Domingo</t>
  </si>
  <si>
    <t>HOMICIDIOS SEGÚN LAS CIRCUNSTANCIAS</t>
  </si>
  <si>
    <t>HOMICIDIOS POR TIPO DE ARMAS A NIVEL NACIONAL</t>
  </si>
  <si>
    <t>Mes</t>
  </si>
  <si>
    <t>HOMICIDIOS SEGÚN HORA DE COMISIÓN</t>
  </si>
  <si>
    <t>HOMICIDIOS SEGÚN LA EDAD DE LA VICTIMA</t>
  </si>
  <si>
    <t>Acción policial</t>
  </si>
  <si>
    <t>Homicidios</t>
  </si>
  <si>
    <t>Tasa de homicidios por cada 100,000/hab.</t>
  </si>
  <si>
    <t>Homicidios sin acción policial</t>
  </si>
  <si>
    <t>Tasa de homicidios sin acción policial por cada 100,000/hab.</t>
  </si>
  <si>
    <t>Cantidad</t>
  </si>
  <si>
    <t>Tasa de homicidios sin acción policial por cada 100, 000 hab.</t>
  </si>
  <si>
    <t>Barrios/sectores/avenidas</t>
  </si>
  <si>
    <t>HOMICIDIOS A NIVEL NACIONAL, SEGÚN SEXO DE LA VICTIMA</t>
  </si>
  <si>
    <t>Tasa global de homicidio por cada 100 mil habitantes</t>
  </si>
  <si>
    <t>Jurisdicción</t>
  </si>
  <si>
    <t>Homicidio sin acción policial</t>
  </si>
  <si>
    <t>TASA TOTAL</t>
  </si>
  <si>
    <t>HOMICIDIOS SEGÚN DÍAS DE SEMANA A NIVEL NACIONAL</t>
  </si>
  <si>
    <t>Envenenamiento</t>
  </si>
  <si>
    <t>HOMICIDIOS SEGÚN BARRIOS, SECTORES Y AVENIDA DE LA  PROVINCIA SANTIAGO</t>
  </si>
  <si>
    <t>Bala perdida</t>
  </si>
  <si>
    <t>Dominicana</t>
  </si>
  <si>
    <t>Haitiana</t>
  </si>
  <si>
    <t>HOMICIDIOS SEGÚN LA NACIONALIDAD DE LA VICTIMA</t>
  </si>
  <si>
    <t>Pasional</t>
  </si>
  <si>
    <t>Valiente</t>
  </si>
  <si>
    <t>Monte Adentro</t>
  </si>
  <si>
    <t>Conexión</t>
  </si>
  <si>
    <t>Venezolana</t>
  </si>
  <si>
    <t>Las Caobas</t>
  </si>
  <si>
    <t>Las Cañitas</t>
  </si>
  <si>
    <t>Capotillo</t>
  </si>
  <si>
    <t>%</t>
  </si>
  <si>
    <t xml:space="preserve">Marzo </t>
  </si>
  <si>
    <t>Montecristi</t>
  </si>
  <si>
    <t>Boca Chica</t>
  </si>
  <si>
    <t>Los Restauradores</t>
  </si>
  <si>
    <t xml:space="preserve">San Carlos </t>
  </si>
  <si>
    <t>Mendoza</t>
  </si>
  <si>
    <t>Villa Duarte</t>
  </si>
  <si>
    <t>27 de Febrero</t>
  </si>
  <si>
    <t>Arroyo Manzano</t>
  </si>
  <si>
    <t>Ens. Ozama</t>
  </si>
  <si>
    <t>Los Mameyes</t>
  </si>
  <si>
    <t>Amalia</t>
  </si>
  <si>
    <t>Guerra</t>
  </si>
  <si>
    <t>Bella Vista</t>
  </si>
  <si>
    <t>Cristo Rey</t>
  </si>
  <si>
    <t>Manganagua</t>
  </si>
  <si>
    <t>HOMICIDIOS SEGÚN BARRIOS, SECTORES Y AVENIDAS DEL DISTRITO NACIONAL</t>
  </si>
  <si>
    <t>HOMICIDIOS SEGÚN BARRIOS, SECTORES Y AVENIDAS DE LA  PROVINCIA SANTO DOMINGO</t>
  </si>
  <si>
    <t>Pastor Bella Vista</t>
  </si>
  <si>
    <t xml:space="preserve"> </t>
  </si>
  <si>
    <t xml:space="preserve">Santo Domingo </t>
  </si>
  <si>
    <t>Despojo de celular</t>
  </si>
  <si>
    <t>Despojo de dinero</t>
  </si>
  <si>
    <t>Robo en residencia</t>
  </si>
  <si>
    <t>Alemana</t>
  </si>
  <si>
    <t>Francesa</t>
  </si>
  <si>
    <t>Brisa del Este</t>
  </si>
  <si>
    <t>Campo Lindo</t>
  </si>
  <si>
    <t>El Café de Herrera</t>
  </si>
  <si>
    <t>Hato Nuevo</t>
  </si>
  <si>
    <t>La Cuaba</t>
  </si>
  <si>
    <t>La Toronja</t>
  </si>
  <si>
    <t>Los Coquitos III</t>
  </si>
  <si>
    <t>Los Farallones</t>
  </si>
  <si>
    <t>Los Frailes II</t>
  </si>
  <si>
    <t>Lucerna</t>
  </si>
  <si>
    <t xml:space="preserve">San Isidro </t>
  </si>
  <si>
    <t xml:space="preserve">San Luis </t>
  </si>
  <si>
    <t>Tropical del Este</t>
  </si>
  <si>
    <t xml:space="preserve">Vietnam </t>
  </si>
  <si>
    <t>Puerto Rico</t>
  </si>
  <si>
    <t>30 de Mayo</t>
  </si>
  <si>
    <t>Urb. Miramar</t>
  </si>
  <si>
    <t xml:space="preserve">Barrio Nuevo </t>
  </si>
  <si>
    <t>Cienfuegos</t>
  </si>
  <si>
    <t>El Puñal</t>
  </si>
  <si>
    <t>Gurabito</t>
  </si>
  <si>
    <t>Inco 1ro</t>
  </si>
  <si>
    <t>Ingenio Abajo</t>
  </si>
  <si>
    <t>La Chiva</t>
  </si>
  <si>
    <t>Las Charcas</t>
  </si>
  <si>
    <t>Padre Las Casas</t>
  </si>
  <si>
    <t>Palmarejo</t>
  </si>
  <si>
    <t>Reparto Peralta</t>
  </si>
  <si>
    <t>Yaguita de Pastor</t>
  </si>
  <si>
    <t>"Año de la Consolidación de la Seguridad Alimentaria"</t>
  </si>
  <si>
    <t>HOMICIDIOS</t>
  </si>
  <si>
    <t>Año</t>
  </si>
  <si>
    <t>Total homicidios</t>
  </si>
  <si>
    <t>Total acción policial</t>
  </si>
  <si>
    <t xml:space="preserve">Total homicidios sin acción policial </t>
  </si>
  <si>
    <t>La Victoria</t>
  </si>
  <si>
    <t>Canadiense</t>
  </si>
  <si>
    <t>Italiana</t>
  </si>
  <si>
    <t>El Tamarindo</t>
  </si>
  <si>
    <t>La Avanzada</t>
  </si>
  <si>
    <t>Las Lilas</t>
  </si>
  <si>
    <t>Los Corales</t>
  </si>
  <si>
    <t>Los Tanquecitos</t>
  </si>
  <si>
    <t>Nuevo Amanecer</t>
  </si>
  <si>
    <t>Olimpo</t>
  </si>
  <si>
    <t>Villa Carmen</t>
  </si>
  <si>
    <t>Villa Faro</t>
  </si>
  <si>
    <t>Ens. Espaillat</t>
  </si>
  <si>
    <t>La Zurza</t>
  </si>
  <si>
    <t>Los Guandules</t>
  </si>
  <si>
    <t>Villa Juana</t>
  </si>
  <si>
    <t>Baitoa</t>
  </si>
  <si>
    <t>El Batey I</t>
  </si>
  <si>
    <t>Gurabo</t>
  </si>
  <si>
    <t>Jacagua</t>
  </si>
  <si>
    <t>La Herradura</t>
  </si>
  <si>
    <t>La Joya</t>
  </si>
  <si>
    <t>Licey al Medio</t>
  </si>
  <si>
    <t>Los Pepine</t>
  </si>
  <si>
    <t>Los Salados</t>
  </si>
  <si>
    <t>Los Tocones</t>
  </si>
  <si>
    <t>Urb. Thomen</t>
  </si>
  <si>
    <t>Haina</t>
  </si>
  <si>
    <t>Puertorriqueño</t>
  </si>
  <si>
    <t>Nicaragüense</t>
  </si>
  <si>
    <t>Alma Rosa II</t>
  </si>
  <si>
    <t>Bayona</t>
  </si>
  <si>
    <t>Bello Campo</t>
  </si>
  <si>
    <t>Cansino II</t>
  </si>
  <si>
    <t>El Almirante</t>
  </si>
  <si>
    <t>La Caleta</t>
  </si>
  <si>
    <t>La Coca</t>
  </si>
  <si>
    <t>Los Rieles</t>
  </si>
  <si>
    <t>Ens. Quisqueya</t>
  </si>
  <si>
    <t>Gala</t>
  </si>
  <si>
    <t>Gualey</t>
  </si>
  <si>
    <t>Los Girasoles II</t>
  </si>
  <si>
    <t>Los Jardines</t>
  </si>
  <si>
    <t>Mirador Sur</t>
  </si>
  <si>
    <t>Puerto Isabela</t>
  </si>
  <si>
    <t>Villa Francisca</t>
  </si>
  <si>
    <t>Alto de Rafey</t>
  </si>
  <si>
    <t>Buenos Aires</t>
  </si>
  <si>
    <t>El Hoyito</t>
  </si>
  <si>
    <t>Janico</t>
  </si>
  <si>
    <t>La Canela</t>
  </si>
  <si>
    <t>La Rotonda</t>
  </si>
  <si>
    <t>Nibaje</t>
  </si>
  <si>
    <t>DIRECCIÓN DE ESTADÍSTICAS Y ANÁLISIS</t>
  </si>
  <si>
    <t>Este documento muestra a través de una serie de tablas desglosadas los homicidios según sexo, edad, nacionalidad, provincia, barrio, circunstancias, mes, días y hora.</t>
  </si>
  <si>
    <t>Confusión</t>
  </si>
  <si>
    <t>Violación sexual</t>
  </si>
  <si>
    <t>Armas de fuego</t>
  </si>
  <si>
    <t>Armas blancas</t>
  </si>
  <si>
    <t>Americana</t>
  </si>
  <si>
    <t>HOMICIDIOS Y ACCIONES POLICIALES  ORGANIZADAS POR MES</t>
  </si>
  <si>
    <t>Tasa de muertes en acción policial por cada 100,000/hab.</t>
  </si>
  <si>
    <t>Dajabón</t>
  </si>
  <si>
    <t>San Cristóbal</t>
  </si>
  <si>
    <t>San José de Ocoa</t>
  </si>
  <si>
    <t>Tasa de homicidios por cada 100, 000 HAB.</t>
  </si>
  <si>
    <t xml:space="preserve">Alma Rosa I </t>
  </si>
  <si>
    <t>Brisas del Este</t>
  </si>
  <si>
    <t>Eduardo Brito</t>
  </si>
  <si>
    <t>Hacienda Estrella</t>
  </si>
  <si>
    <t xml:space="preserve">Las Canelas </t>
  </si>
  <si>
    <t>Las Palmas de Alma Rosa</t>
  </si>
  <si>
    <t>Loma Linda</t>
  </si>
  <si>
    <t xml:space="preserve">Los Frailes  </t>
  </si>
  <si>
    <t>Los Mina</t>
  </si>
  <si>
    <t>Los Mina Sur</t>
  </si>
  <si>
    <t>Los Mina Viejo</t>
  </si>
  <si>
    <t>Los Pabellones III</t>
  </si>
  <si>
    <t>Los Trinitarios</t>
  </si>
  <si>
    <t>Los Trinitarios II</t>
  </si>
  <si>
    <t>Vista Hermosa</t>
  </si>
  <si>
    <t>Aut. Duarte Km. 20</t>
  </si>
  <si>
    <t>Aut. Duarte Km. 36</t>
  </si>
  <si>
    <t>Aut. Duarte Km. 25</t>
  </si>
  <si>
    <t>Aut. Duarte Km. 30</t>
  </si>
  <si>
    <t>Aut. Duarte Km. 28</t>
  </si>
  <si>
    <t>Amapola</t>
  </si>
  <si>
    <t>Res. La Lotería</t>
  </si>
  <si>
    <t xml:space="preserve">Villa Liberación </t>
  </si>
  <si>
    <t>Las Américas</t>
  </si>
  <si>
    <t>Andrés</t>
  </si>
  <si>
    <t>Brisas del Edén</t>
  </si>
  <si>
    <t>Cachón de La Rubia</t>
  </si>
  <si>
    <t xml:space="preserve">Hipódromo  </t>
  </si>
  <si>
    <t xml:space="preserve">Hipódromo V. Centenario </t>
  </si>
  <si>
    <t>Lechería</t>
  </si>
  <si>
    <t>La Guayiga</t>
  </si>
  <si>
    <t>Altos de Arroyo Hondo</t>
  </si>
  <si>
    <t>Arroyo Hondo</t>
  </si>
  <si>
    <t>Arroyo Hondo II</t>
  </si>
  <si>
    <t>Barrio La Yaguita</t>
  </si>
  <si>
    <t>Ens. Naco</t>
  </si>
  <si>
    <t>Las Praderas</t>
  </si>
  <si>
    <t>Los Girasoles</t>
  </si>
  <si>
    <t>Los Praditos</t>
  </si>
  <si>
    <t>Mejoramiento Social</t>
  </si>
  <si>
    <t>La Puya de Arroyo Hondo</t>
  </si>
  <si>
    <t>Canca La Piedra</t>
  </si>
  <si>
    <t>Canca La Reina</t>
  </si>
  <si>
    <t xml:space="preserve">El Ejido </t>
  </si>
  <si>
    <t>Embrujo III</t>
  </si>
  <si>
    <t>Hospedaje Yaque</t>
  </si>
  <si>
    <t>La Anacauchita</t>
  </si>
  <si>
    <t>Limonar Abajo</t>
  </si>
  <si>
    <t>Los Ciruelitos</t>
  </si>
  <si>
    <t>Matanza</t>
  </si>
  <si>
    <t>Invasión de Terrenos</t>
  </si>
  <si>
    <t>Tasa de homicidios por cada 100 Mil Habitantes</t>
  </si>
  <si>
    <t>HOMICIDIOS SEGÚN LA PROVINCIA DEL HECHO</t>
  </si>
  <si>
    <t>TABLAS / CUADROS HOMICIDIOS EN LA REPÚBLICA DOMINICANA</t>
  </si>
  <si>
    <t>ACCIÓN LEGAL</t>
  </si>
  <si>
    <r>
      <t xml:space="preserve">Fuente: </t>
    </r>
    <r>
      <rPr>
        <sz val="9"/>
        <rFont val="Gill Sans MT"/>
        <family val="2"/>
      </rPr>
      <t>Policía Nacional, Instituto Nacional de Ciencias Forenses y Oficina Nacional de Estadísticas.</t>
    </r>
  </si>
  <si>
    <t>Fuente: Instituto Nacional de Ciencias Forenses y Policía Nacional.</t>
  </si>
  <si>
    <t>Fuente: Policía Nacional, Instituto Nacional de Ciencias Forenses y Oficina Nacional de Estadísticas.</t>
  </si>
  <si>
    <t>Ctra. Jacaguas</t>
  </si>
  <si>
    <t>Los Pérez</t>
  </si>
  <si>
    <t xml:space="preserve">Mari López </t>
  </si>
  <si>
    <t>Pekín</t>
  </si>
  <si>
    <t>Villa González</t>
  </si>
  <si>
    <t>Barrio 16 de Agosto</t>
  </si>
  <si>
    <t>Barrio Nazareno</t>
  </si>
  <si>
    <t>Barrio San Antonio</t>
  </si>
  <si>
    <t>Juancarlito</t>
  </si>
  <si>
    <t>Secara</t>
  </si>
  <si>
    <t>San Pedro</t>
  </si>
  <si>
    <t>Bo. Caonabo</t>
  </si>
  <si>
    <t>Persecución policial</t>
  </si>
  <si>
    <t>Trastorno mental</t>
  </si>
  <si>
    <t>Ciénega</t>
  </si>
  <si>
    <t>Ens. Luperón</t>
  </si>
  <si>
    <t>Km. 8 Bo. Enriquillo</t>
  </si>
  <si>
    <t>La Ciénaga</t>
  </si>
  <si>
    <t>Las Ciénegas</t>
  </si>
  <si>
    <t>Los Ríos</t>
  </si>
  <si>
    <t>María Auxiliadora</t>
  </si>
  <si>
    <t>San Gerónimo</t>
  </si>
  <si>
    <t>Simón Bolívar</t>
  </si>
  <si>
    <t>Villa María</t>
  </si>
  <si>
    <t>Villas Agrícolas</t>
  </si>
  <si>
    <t>Perantuén</t>
  </si>
  <si>
    <t>Barrio La Lotería</t>
  </si>
  <si>
    <t>Barrio Joaquín Balaguer</t>
  </si>
  <si>
    <t>AÑO 2020</t>
  </si>
  <si>
    <t>Acción Legal</t>
  </si>
  <si>
    <t>Elías Piña</t>
  </si>
  <si>
    <t>El Seibó</t>
  </si>
  <si>
    <t>María Trinidad Sánchez</t>
  </si>
  <si>
    <t>Samaná</t>
  </si>
  <si>
    <t>Sánchez Ramírez</t>
  </si>
  <si>
    <t>Santiago Rodríguez</t>
  </si>
  <si>
    <t>Relacionado con droga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</si>
</sst>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0.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b/>
      <sz val="10"/>
      <name val="Book Antiqua"/>
      <family val="1"/>
    </font>
    <font>
      <b/>
      <sz val="10"/>
      <color indexed="12"/>
      <name val="Book Antiqua"/>
      <family val="1"/>
    </font>
    <font>
      <b/>
      <sz val="8"/>
      <name val="Trebuchet MS"/>
      <family val="2"/>
    </font>
    <font>
      <b/>
      <i/>
      <sz val="8"/>
      <name val="Trebuchet MS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11"/>
      <name val="Arial"/>
      <family val="2"/>
    </font>
    <font>
      <sz val="10"/>
      <name val="Arial"/>
      <family val="2"/>
    </font>
    <font>
      <sz val="8"/>
      <name val="Franklin Gothic Book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0"/>
      <color theme="1"/>
      <name val="Book Antiqua"/>
      <family val="1"/>
    </font>
    <font>
      <b/>
      <sz val="9"/>
      <name val="Gill Sans MT"/>
      <family val="2"/>
    </font>
    <font>
      <sz val="10"/>
      <color theme="1"/>
      <name val="Gill Sans MT"/>
      <family val="2"/>
    </font>
    <font>
      <b/>
      <sz val="8"/>
      <name val="Gill Sans MT"/>
      <family val="2"/>
    </font>
    <font>
      <b/>
      <sz val="14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6"/>
      <color indexed="12"/>
      <name val="Gill Sans MT"/>
      <family val="2"/>
    </font>
    <font>
      <i/>
      <sz val="10"/>
      <name val="Gill Sans MT"/>
      <family val="2"/>
    </font>
    <font>
      <b/>
      <sz val="10"/>
      <color theme="1"/>
      <name val="Gill Sans MT"/>
      <family val="2"/>
    </font>
    <font>
      <b/>
      <sz val="14"/>
      <color indexed="10"/>
      <name val="Gill Sans MT"/>
      <family val="2"/>
    </font>
    <font>
      <sz val="8"/>
      <name val="Gill Sans MT"/>
      <family val="2"/>
    </font>
    <font>
      <b/>
      <sz val="8"/>
      <color theme="1"/>
      <name val="Gill Sans MT"/>
      <family val="2"/>
    </font>
    <font>
      <sz val="9"/>
      <name val="Gill Sans MT"/>
      <family val="2"/>
    </font>
    <font>
      <b/>
      <sz val="7"/>
      <name val="Gill Sans MT"/>
      <family val="2"/>
    </font>
    <font>
      <b/>
      <u/>
      <sz val="11"/>
      <color indexed="8"/>
      <name val="Gill Sans MT"/>
      <family val="2"/>
    </font>
    <font>
      <b/>
      <sz val="10"/>
      <color indexed="8"/>
      <name val="Gill Sans MT"/>
      <family val="2"/>
    </font>
    <font>
      <b/>
      <sz val="12"/>
      <color theme="1"/>
      <name val="Gill Sans MT"/>
      <family val="2"/>
    </font>
    <font>
      <b/>
      <sz val="10"/>
      <color indexed="12"/>
      <name val="Gill Sans MT"/>
      <family val="2"/>
    </font>
    <font>
      <b/>
      <u/>
      <sz val="12"/>
      <color indexed="8"/>
      <name val="Gill Sans MT"/>
      <family val="2"/>
    </font>
    <font>
      <b/>
      <sz val="11"/>
      <color indexed="8"/>
      <name val="Gill Sans MT"/>
      <family val="2"/>
    </font>
    <font>
      <b/>
      <sz val="18"/>
      <color rgb="FF002060"/>
      <name val="Gill Sans MT"/>
      <family val="2"/>
    </font>
    <font>
      <b/>
      <sz val="14"/>
      <color theme="1"/>
      <name val="Gill Sans MT"/>
      <family val="2"/>
    </font>
    <font>
      <b/>
      <sz val="14"/>
      <color theme="1"/>
      <name val="Times New Roman"/>
      <family val="1"/>
    </font>
    <font>
      <b/>
      <sz val="6"/>
      <color indexed="8"/>
      <name val="Gill Sans MT"/>
      <family val="2"/>
    </font>
    <font>
      <b/>
      <sz val="10"/>
      <color rgb="FFFF0000"/>
      <name val="Gill Sans MT"/>
      <family val="2"/>
    </font>
    <font>
      <b/>
      <sz val="10"/>
      <color rgb="FFFF0000"/>
      <name val="Arial"/>
      <family val="2"/>
    </font>
    <font>
      <b/>
      <sz val="11"/>
      <color theme="1"/>
      <name val="Gill Sans MT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2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9" fontId="1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9" fillId="0" borderId="0"/>
    <xf numFmtId="164" fontId="19" fillId="0" borderId="0" applyFont="0" applyFill="0" applyBorder="0" applyAlignment="0" applyProtection="0"/>
  </cellStyleXfs>
  <cellXfs count="519">
    <xf numFmtId="0" fontId="0" fillId="0" borderId="0" xfId="0"/>
    <xf numFmtId="0" fontId="0" fillId="0" borderId="0" xfId="0" applyFill="1"/>
    <xf numFmtId="0" fontId="9" fillId="0" borderId="0" xfId="0" applyFont="1" applyAlignment="1">
      <alignment vertical="center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10" fillId="0" borderId="0" xfId="0" applyFont="1"/>
    <xf numFmtId="165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0" borderId="0" xfId="1"/>
    <xf numFmtId="0" fontId="12" fillId="0" borderId="0" xfId="1" applyAlignment="1">
      <alignment horizontal="center"/>
    </xf>
    <xf numFmtId="0" fontId="12" fillId="0" borderId="0" xfId="1" applyNumberFormat="1" applyAlignment="1">
      <alignment horizontal="center"/>
    </xf>
    <xf numFmtId="0" fontId="17" fillId="0" borderId="0" xfId="1" applyFont="1" applyAlignment="1">
      <alignment horizontal="center"/>
    </xf>
    <xf numFmtId="0" fontId="12" fillId="0" borderId="0" xfId="1" applyFill="1"/>
    <xf numFmtId="0" fontId="12" fillId="2" borderId="0" xfId="1" applyFill="1"/>
    <xf numFmtId="0" fontId="11" fillId="0" borderId="0" xfId="1" applyFont="1" applyFill="1" applyBorder="1" applyAlignment="1">
      <alignment horizontal="left"/>
    </xf>
    <xf numFmtId="0" fontId="13" fillId="0" borderId="0" xfId="1" applyFont="1" applyAlignment="1"/>
    <xf numFmtId="0" fontId="8" fillId="0" borderId="0" xfId="1" applyFont="1" applyFill="1" applyBorder="1" applyAlignment="1">
      <alignment vertical="center"/>
    </xf>
    <xf numFmtId="0" fontId="15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6" fillId="0" borderId="20" xfId="0" applyFont="1" applyFill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0" fillId="0" borderId="2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left"/>
    </xf>
    <xf numFmtId="0" fontId="0" fillId="0" borderId="0" xfId="0" applyFill="1" applyAlignment="1">
      <alignment vertical="center"/>
    </xf>
    <xf numFmtId="0" fontId="21" fillId="0" borderId="23" xfId="0" applyFont="1" applyFill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6" fillId="0" borderId="0" xfId="1" applyFont="1" applyFill="1" applyAlignment="1"/>
    <xf numFmtId="0" fontId="7" fillId="0" borderId="0" xfId="1" applyFont="1" applyFill="1" applyAlignment="1"/>
    <xf numFmtId="17" fontId="9" fillId="0" borderId="0" xfId="1" applyNumberFormat="1" applyFont="1" applyFill="1" applyAlignment="1">
      <alignment vertical="center"/>
    </xf>
    <xf numFmtId="0" fontId="21" fillId="0" borderId="23" xfId="1" applyFont="1" applyFill="1" applyBorder="1" applyAlignment="1">
      <alignment horizontal="left" vertical="center"/>
    </xf>
    <xf numFmtId="0" fontId="15" fillId="0" borderId="40" xfId="0" applyFont="1" applyBorder="1" applyAlignment="1">
      <alignment horizontal="center"/>
    </xf>
    <xf numFmtId="0" fontId="22" fillId="0" borderId="0" xfId="1" applyFont="1" applyBorder="1" applyAlignment="1"/>
    <xf numFmtId="0" fontId="16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10" fontId="23" fillId="0" borderId="21" xfId="18" applyNumberFormat="1" applyFont="1" applyFill="1" applyBorder="1" applyAlignment="1">
      <alignment horizontal="center" vertical="center"/>
    </xf>
    <xf numFmtId="0" fontId="21" fillId="0" borderId="0" xfId="1" applyFont="1"/>
    <xf numFmtId="0" fontId="21" fillId="0" borderId="0" xfId="1" applyFont="1" applyFill="1"/>
    <xf numFmtId="0" fontId="28" fillId="0" borderId="0" xfId="1" applyFont="1" applyAlignment="1">
      <alignment horizontal="center"/>
    </xf>
    <xf numFmtId="0" fontId="27" fillId="0" borderId="0" xfId="1" applyFont="1" applyFill="1" applyBorder="1" applyAlignment="1">
      <alignment vertical="center"/>
    </xf>
    <xf numFmtId="0" fontId="29" fillId="0" borderId="0" xfId="1" applyFont="1" applyBorder="1" applyAlignment="1"/>
    <xf numFmtId="0" fontId="16" fillId="0" borderId="24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left"/>
    </xf>
    <xf numFmtId="0" fontId="16" fillId="0" borderId="20" xfId="1" applyFont="1" applyFill="1" applyBorder="1" applyAlignment="1">
      <alignment horizontal="left"/>
    </xf>
    <xf numFmtId="0" fontId="16" fillId="0" borderId="22" xfId="1" applyFont="1" applyFill="1" applyBorder="1" applyAlignment="1">
      <alignment horizontal="center" vertical="center"/>
    </xf>
    <xf numFmtId="0" fontId="16" fillId="0" borderId="0" xfId="1" applyFont="1" applyFill="1"/>
    <xf numFmtId="0" fontId="16" fillId="0" borderId="0" xfId="1" applyFont="1"/>
    <xf numFmtId="0" fontId="30" fillId="0" borderId="0" xfId="1" applyFont="1"/>
    <xf numFmtId="0" fontId="21" fillId="0" borderId="0" xfId="0" applyFont="1"/>
    <xf numFmtId="0" fontId="21" fillId="0" borderId="0" xfId="0" applyFont="1" applyFill="1"/>
    <xf numFmtId="0" fontId="1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Fill="1" applyAlignment="1"/>
    <xf numFmtId="0" fontId="2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3" fillId="0" borderId="23" xfId="0" applyFont="1" applyBorder="1" applyAlignment="1">
      <alignment horizontal="left" vertical="center"/>
    </xf>
    <xf numFmtId="0" fontId="33" fillId="0" borderId="25" xfId="0" applyFont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2" fontId="34" fillId="0" borderId="24" xfId="0" applyNumberFormat="1" applyFont="1" applyFill="1" applyBorder="1" applyAlignment="1">
      <alignment horizontal="center" vertical="center"/>
    </xf>
    <xf numFmtId="0" fontId="33" fillId="0" borderId="23" xfId="0" applyFont="1" applyBorder="1" applyAlignment="1">
      <alignment vertical="center"/>
    </xf>
    <xf numFmtId="0" fontId="33" fillId="0" borderId="0" xfId="0" applyFont="1" applyFill="1" applyAlignment="1">
      <alignment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2" fontId="25" fillId="0" borderId="31" xfId="0" applyNumberFormat="1" applyFont="1" applyFill="1" applyBorder="1" applyAlignment="1">
      <alignment horizontal="center" vertical="center"/>
    </xf>
    <xf numFmtId="0" fontId="35" fillId="0" borderId="0" xfId="10" applyFont="1"/>
    <xf numFmtId="0" fontId="21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2" fontId="25" fillId="0" borderId="24" xfId="0" applyNumberFormat="1" applyFont="1" applyFill="1" applyBorder="1" applyAlignment="1">
      <alignment horizontal="center" vertical="center"/>
    </xf>
    <xf numFmtId="0" fontId="33" fillId="0" borderId="23" xfId="0" applyFont="1" applyBorder="1" applyAlignment="1">
      <alignment vertical="center" wrapText="1"/>
    </xf>
    <xf numFmtId="0" fontId="33" fillId="0" borderId="25" xfId="0" applyFont="1" applyBorder="1" applyAlignment="1">
      <alignment horizontal="center" vertical="center" wrapText="1"/>
    </xf>
    <xf numFmtId="2" fontId="25" fillId="0" borderId="2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3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33" fillId="0" borderId="4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33" fillId="0" borderId="9" xfId="0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3" fillId="0" borderId="0" xfId="0" applyFont="1"/>
    <xf numFmtId="0" fontId="33" fillId="0" borderId="3" xfId="0" applyFont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2" fontId="25" fillId="3" borderId="0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5" fillId="0" borderId="7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/>
    </xf>
    <xf numFmtId="0" fontId="21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1" fillId="0" borderId="25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10" applyFont="1"/>
    <xf numFmtId="0" fontId="38" fillId="0" borderId="25" xfId="0" applyFont="1" applyFill="1" applyBorder="1" applyAlignment="1">
      <alignment horizontal="center" vertical="center"/>
    </xf>
    <xf numFmtId="165" fontId="21" fillId="0" borderId="0" xfId="0" applyNumberFormat="1" applyFont="1"/>
    <xf numFmtId="0" fontId="21" fillId="0" borderId="25" xfId="0" applyFont="1" applyFill="1" applyBorder="1" applyAlignment="1">
      <alignment horizontal="center" vertical="center"/>
    </xf>
    <xf numFmtId="0" fontId="39" fillId="0" borderId="0" xfId="0" applyFont="1" applyFill="1" applyAlignment="1"/>
    <xf numFmtId="0" fontId="15" fillId="0" borderId="0" xfId="0" applyFont="1" applyFill="1" applyAlignment="1"/>
    <xf numFmtId="0" fontId="26" fillId="0" borderId="0" xfId="0" applyFont="1" applyAlignment="1"/>
    <xf numFmtId="0" fontId="37" fillId="0" borderId="0" xfId="0" applyFont="1" applyAlignment="1"/>
    <xf numFmtId="0" fontId="21" fillId="0" borderId="40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1" fillId="0" borderId="33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Border="1" applyAlignment="1"/>
    <xf numFmtId="0" fontId="16" fillId="0" borderId="33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center" vertical="center"/>
    </xf>
    <xf numFmtId="0" fontId="41" fillId="0" borderId="0" xfId="0" applyFont="1" applyAlignment="1"/>
    <xf numFmtId="0" fontId="20" fillId="0" borderId="40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left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2" fontId="21" fillId="0" borderId="25" xfId="0" applyNumberFormat="1" applyFont="1" applyFill="1" applyBorder="1" applyAlignment="1">
      <alignment horizontal="center" vertical="center"/>
    </xf>
    <xf numFmtId="2" fontId="21" fillId="0" borderId="24" xfId="0" applyNumberFormat="1" applyFont="1" applyFill="1" applyBorder="1" applyAlignment="1">
      <alignment horizontal="center" vertical="center"/>
    </xf>
    <xf numFmtId="2" fontId="16" fillId="0" borderId="21" xfId="0" applyNumberFormat="1" applyFont="1" applyFill="1" applyBorder="1" applyAlignment="1">
      <alignment horizontal="center" vertical="center"/>
    </xf>
    <xf numFmtId="2" fontId="16" fillId="0" borderId="22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/>
    </xf>
    <xf numFmtId="2" fontId="25" fillId="0" borderId="51" xfId="0" applyNumberFormat="1" applyFont="1" applyFill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2" fontId="25" fillId="0" borderId="19" xfId="0" applyNumberFormat="1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/>
    </xf>
    <xf numFmtId="0" fontId="26" fillId="0" borderId="0" xfId="1" applyFont="1"/>
    <xf numFmtId="0" fontId="28" fillId="0" borderId="0" xfId="1" applyFont="1"/>
    <xf numFmtId="0" fontId="43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21" fillId="0" borderId="20" xfId="1" applyFont="1" applyBorder="1" applyAlignment="1">
      <alignment horizontal="left" vertical="center"/>
    </xf>
    <xf numFmtId="3" fontId="21" fillId="0" borderId="21" xfId="1" applyNumberFormat="1" applyFont="1" applyBorder="1" applyAlignment="1">
      <alignment horizontal="center" vertical="center"/>
    </xf>
    <xf numFmtId="2" fontId="21" fillId="0" borderId="22" xfId="1" applyNumberFormat="1" applyFont="1" applyBorder="1" applyAlignment="1">
      <alignment horizontal="center" vertical="center"/>
    </xf>
    <xf numFmtId="3" fontId="16" fillId="0" borderId="0" xfId="1" applyNumberFormat="1" applyFont="1" applyAlignment="1">
      <alignment horizontal="center" vertical="center"/>
    </xf>
    <xf numFmtId="1" fontId="46" fillId="0" borderId="0" xfId="1" applyNumberFormat="1" applyFont="1" applyAlignment="1">
      <alignment horizontal="center" vertical="center"/>
    </xf>
    <xf numFmtId="2" fontId="46" fillId="0" borderId="0" xfId="1" applyNumberFormat="1" applyFont="1" applyAlignment="1">
      <alignment horizontal="center" vertical="center"/>
    </xf>
    <xf numFmtId="1" fontId="38" fillId="0" borderId="0" xfId="1" applyNumberFormat="1" applyFont="1" applyAlignment="1">
      <alignment horizontal="center" vertical="center"/>
    </xf>
    <xf numFmtId="2" fontId="38" fillId="0" borderId="0" xfId="1" applyNumberFormat="1" applyFont="1" applyAlignment="1">
      <alignment horizontal="center" vertical="center"/>
    </xf>
    <xf numFmtId="0" fontId="47" fillId="0" borderId="0" xfId="1" applyFont="1"/>
    <xf numFmtId="0" fontId="16" fillId="0" borderId="0" xfId="1" applyFont="1" applyAlignment="1">
      <alignment horizontal="center" vertical="center"/>
    </xf>
    <xf numFmtId="2" fontId="16" fillId="0" borderId="0" xfId="1" applyNumberFormat="1" applyFont="1" applyAlignment="1">
      <alignment horizontal="center" vertical="center"/>
    </xf>
    <xf numFmtId="0" fontId="48" fillId="0" borderId="0" xfId="1" applyFont="1"/>
    <xf numFmtId="0" fontId="21" fillId="0" borderId="17" xfId="1" applyFont="1" applyBorder="1" applyAlignment="1">
      <alignment horizontal="left" vertical="center"/>
    </xf>
    <xf numFmtId="3" fontId="21" fillId="0" borderId="18" xfId="1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3" fontId="24" fillId="0" borderId="18" xfId="1" applyNumberFormat="1" applyFont="1" applyBorder="1" applyAlignment="1">
      <alignment horizontal="center" vertical="center"/>
    </xf>
    <xf numFmtId="2" fontId="21" fillId="0" borderId="18" xfId="1" applyNumberFormat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2" fontId="21" fillId="0" borderId="19" xfId="1" applyNumberFormat="1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55" xfId="0" applyFont="1" applyBorder="1" applyAlignment="1">
      <alignment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2" fontId="25" fillId="0" borderId="51" xfId="0" applyNumberFormat="1" applyFont="1" applyFill="1" applyBorder="1" applyAlignment="1">
      <alignment horizontal="center" vertical="center" wrapText="1"/>
    </xf>
    <xf numFmtId="0" fontId="34" fillId="4" borderId="44" xfId="0" applyFont="1" applyFill="1" applyBorder="1" applyAlignment="1">
      <alignment horizontal="center"/>
    </xf>
    <xf numFmtId="0" fontId="34" fillId="4" borderId="62" xfId="0" applyFon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21" fillId="0" borderId="68" xfId="0" applyFont="1" applyFill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27" fillId="0" borderId="0" xfId="0" applyFont="1" applyAlignment="1"/>
    <xf numFmtId="0" fontId="33" fillId="0" borderId="56" xfId="0" applyFont="1" applyBorder="1" applyAlignment="1">
      <alignment horizontal="center" vertical="center"/>
    </xf>
    <xf numFmtId="0" fontId="16" fillId="5" borderId="17" xfId="1" applyFont="1" applyFill="1" applyBorder="1" applyAlignment="1">
      <alignment vertical="center"/>
    </xf>
    <xf numFmtId="0" fontId="16" fillId="5" borderId="19" xfId="1" applyFont="1" applyFill="1" applyBorder="1" applyAlignment="1">
      <alignment horizontal="center" vertical="center"/>
    </xf>
    <xf numFmtId="0" fontId="31" fillId="5" borderId="40" xfId="0" applyFont="1" applyFill="1" applyBorder="1" applyAlignment="1">
      <alignment horizontal="center"/>
    </xf>
    <xf numFmtId="0" fontId="31" fillId="5" borderId="61" xfId="0" applyFont="1" applyFill="1" applyBorder="1" applyAlignment="1">
      <alignment horizontal="center"/>
    </xf>
    <xf numFmtId="0" fontId="31" fillId="5" borderId="45" xfId="0" applyFont="1" applyFill="1" applyBorder="1" applyAlignment="1">
      <alignment horizontal="center"/>
    </xf>
    <xf numFmtId="0" fontId="31" fillId="5" borderId="60" xfId="0" applyFont="1" applyFill="1" applyBorder="1" applyAlignment="1">
      <alignment horizontal="center"/>
    </xf>
    <xf numFmtId="0" fontId="31" fillId="5" borderId="21" xfId="0" applyFont="1" applyFill="1" applyBorder="1" applyAlignment="1">
      <alignment horizontal="center"/>
    </xf>
    <xf numFmtId="0" fontId="31" fillId="6" borderId="36" xfId="0" applyFont="1" applyFill="1" applyBorder="1" applyAlignment="1">
      <alignment horizontal="center"/>
    </xf>
    <xf numFmtId="0" fontId="20" fillId="0" borderId="70" xfId="1" applyFont="1" applyFill="1" applyBorder="1" applyAlignment="1">
      <alignment horizontal="left" vertical="center" wrapText="1"/>
    </xf>
    <xf numFmtId="0" fontId="24" fillId="0" borderId="42" xfId="1" applyFont="1" applyFill="1" applyBorder="1" applyAlignment="1">
      <alignment horizontal="center" vertical="center" wrapText="1"/>
    </xf>
    <xf numFmtId="0" fontId="20" fillId="0" borderId="42" xfId="1" applyFont="1" applyFill="1" applyBorder="1" applyAlignment="1">
      <alignment horizontal="center" vertical="center"/>
    </xf>
    <xf numFmtId="0" fontId="31" fillId="0" borderId="42" xfId="1" applyFont="1" applyFill="1" applyBorder="1" applyAlignment="1">
      <alignment horizontal="center" vertical="center" wrapText="1"/>
    </xf>
    <xf numFmtId="3" fontId="24" fillId="0" borderId="42" xfId="1" applyNumberFormat="1" applyFont="1" applyFill="1" applyBorder="1" applyAlignment="1">
      <alignment horizontal="center" vertical="center" wrapText="1"/>
    </xf>
    <xf numFmtId="2" fontId="24" fillId="0" borderId="42" xfId="1" applyNumberFormat="1" applyFont="1" applyFill="1" applyBorder="1" applyAlignment="1">
      <alignment horizontal="center" vertical="center" wrapText="1"/>
    </xf>
    <xf numFmtId="4" fontId="24" fillId="0" borderId="71" xfId="1" applyNumberFormat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left" vertical="center" wrapText="1"/>
    </xf>
    <xf numFmtId="0" fontId="24" fillId="0" borderId="33" xfId="1" applyFont="1" applyFill="1" applyBorder="1" applyAlignment="1">
      <alignment horizontal="center" vertical="center" wrapText="1"/>
    </xf>
    <xf numFmtId="0" fontId="20" fillId="0" borderId="33" xfId="1" applyFont="1" applyFill="1" applyBorder="1" applyAlignment="1">
      <alignment horizontal="center" vertical="center"/>
    </xf>
    <xf numFmtId="3" fontId="24" fillId="0" borderId="33" xfId="1" applyNumberFormat="1" applyFont="1" applyFill="1" applyBorder="1" applyAlignment="1">
      <alignment horizontal="center" vertical="center" wrapText="1"/>
    </xf>
    <xf numFmtId="0" fontId="21" fillId="0" borderId="33" xfId="0" applyNumberFormat="1" applyFont="1" applyBorder="1" applyAlignment="1">
      <alignment horizontal="center" vertical="center"/>
    </xf>
    <xf numFmtId="0" fontId="16" fillId="0" borderId="35" xfId="1" applyFont="1" applyFill="1" applyBorder="1" applyAlignment="1">
      <alignment horizontal="left" vertical="center" wrapText="1"/>
    </xf>
    <xf numFmtId="0" fontId="16" fillId="0" borderId="36" xfId="1" applyFont="1" applyFill="1" applyBorder="1" applyAlignment="1">
      <alignment horizontal="center" vertical="center" wrapText="1"/>
    </xf>
    <xf numFmtId="3" fontId="16" fillId="0" borderId="36" xfId="1" applyNumberFormat="1" applyFont="1" applyFill="1" applyBorder="1" applyAlignment="1">
      <alignment horizontal="center" vertical="center" wrapText="1"/>
    </xf>
    <xf numFmtId="2" fontId="31" fillId="0" borderId="36" xfId="1" applyNumberFormat="1" applyFont="1" applyFill="1" applyBorder="1" applyAlignment="1">
      <alignment horizontal="center" vertical="center" wrapText="1"/>
    </xf>
    <xf numFmtId="3" fontId="16" fillId="0" borderId="36" xfId="1" applyNumberFormat="1" applyFont="1" applyFill="1" applyBorder="1" applyAlignment="1">
      <alignment horizontal="center" vertical="center"/>
    </xf>
    <xf numFmtId="4" fontId="31" fillId="0" borderId="37" xfId="1" applyNumberFormat="1" applyFont="1" applyFill="1" applyBorder="1" applyAlignment="1">
      <alignment horizontal="center" vertical="center" wrapText="1"/>
    </xf>
    <xf numFmtId="0" fontId="21" fillId="2" borderId="0" xfId="1" applyFont="1" applyFill="1"/>
    <xf numFmtId="0" fontId="31" fillId="6" borderId="21" xfId="0" applyFont="1" applyFill="1" applyBorder="1" applyAlignment="1">
      <alignment horizontal="center"/>
    </xf>
    <xf numFmtId="0" fontId="16" fillId="6" borderId="21" xfId="1" applyFont="1" applyFill="1" applyBorder="1" applyAlignment="1">
      <alignment horizontal="center" vertical="center"/>
    </xf>
    <xf numFmtId="0" fontId="16" fillId="6" borderId="22" xfId="1" applyFont="1" applyFill="1" applyBorder="1" applyAlignment="1" applyProtection="1">
      <alignment horizontal="center" vertical="center"/>
      <protection locked="0"/>
    </xf>
    <xf numFmtId="0" fontId="35" fillId="0" borderId="23" xfId="1" applyFont="1" applyFill="1" applyBorder="1" applyAlignment="1" applyProtection="1">
      <alignment vertical="center"/>
      <protection locked="0"/>
    </xf>
    <xf numFmtId="0" fontId="35" fillId="0" borderId="25" xfId="1" applyFont="1" applyFill="1" applyBorder="1" applyAlignment="1" applyProtection="1">
      <alignment horizontal="center" vertical="center"/>
      <protection locked="0"/>
    </xf>
    <xf numFmtId="0" fontId="35" fillId="0" borderId="25" xfId="1" applyNumberFormat="1" applyFont="1" applyFill="1" applyBorder="1" applyAlignment="1" applyProtection="1">
      <alignment horizontal="center" vertical="center"/>
      <protection locked="0"/>
    </xf>
    <xf numFmtId="1" fontId="35" fillId="0" borderId="25" xfId="1" applyNumberFormat="1" applyFont="1" applyFill="1" applyBorder="1" applyAlignment="1" applyProtection="1">
      <alignment horizontal="center" vertical="center"/>
      <protection locked="0"/>
    </xf>
    <xf numFmtId="0" fontId="23" fillId="0" borderId="24" xfId="1" applyFont="1" applyFill="1" applyBorder="1" applyAlignment="1" applyProtection="1">
      <alignment horizontal="center" vertical="center"/>
    </xf>
    <xf numFmtId="0" fontId="35" fillId="0" borderId="17" xfId="1" applyFont="1" applyFill="1" applyBorder="1" applyAlignment="1" applyProtection="1">
      <alignment vertical="center"/>
      <protection locked="0"/>
    </xf>
    <xf numFmtId="0" fontId="35" fillId="0" borderId="18" xfId="1" applyFont="1" applyFill="1" applyBorder="1" applyAlignment="1" applyProtection="1">
      <alignment horizontal="center" vertical="center"/>
      <protection locked="0"/>
    </xf>
    <xf numFmtId="1" fontId="35" fillId="0" borderId="18" xfId="1" applyNumberFormat="1" applyFont="1" applyFill="1" applyBorder="1" applyAlignment="1" applyProtection="1">
      <alignment horizontal="center" vertical="center"/>
      <protection locked="0"/>
    </xf>
    <xf numFmtId="0" fontId="23" fillId="0" borderId="19" xfId="1" applyFont="1" applyFill="1" applyBorder="1" applyAlignment="1" applyProtection="1">
      <alignment horizontal="center" vertical="center"/>
    </xf>
    <xf numFmtId="0" fontId="35" fillId="0" borderId="20" xfId="1" applyFont="1" applyFill="1" applyBorder="1" applyAlignment="1" applyProtection="1">
      <alignment vertical="center"/>
      <protection locked="0"/>
    </xf>
    <xf numFmtId="0" fontId="35" fillId="0" borderId="21" xfId="1" applyNumberFormat="1" applyFont="1" applyFill="1" applyBorder="1" applyAlignment="1" applyProtection="1">
      <alignment horizontal="center" vertical="center"/>
      <protection locked="0"/>
    </xf>
    <xf numFmtId="1" fontId="35" fillId="0" borderId="21" xfId="1" applyNumberFormat="1" applyFont="1" applyFill="1" applyBorder="1" applyAlignment="1" applyProtection="1">
      <alignment horizontal="center" vertical="center"/>
      <protection locked="0"/>
    </xf>
    <xf numFmtId="0" fontId="23" fillId="0" borderId="22" xfId="1" applyFont="1" applyFill="1" applyBorder="1" applyAlignment="1" applyProtection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6" fillId="6" borderId="56" xfId="1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1" fillId="0" borderId="40" xfId="0" applyNumberFormat="1" applyFont="1" applyBorder="1" applyAlignment="1">
      <alignment horizontal="center"/>
    </xf>
    <xf numFmtId="0" fontId="51" fillId="0" borderId="0" xfId="17" applyFont="1"/>
    <xf numFmtId="0" fontId="12" fillId="0" borderId="0" xfId="17"/>
    <xf numFmtId="0" fontId="52" fillId="0" borderId="0" xfId="17" applyFont="1" applyAlignment="1">
      <alignment horizontal="center" wrapText="1"/>
    </xf>
    <xf numFmtId="0" fontId="50" fillId="0" borderId="0" xfId="17" applyFont="1" applyAlignment="1">
      <alignment vertical="center" wrapText="1"/>
    </xf>
    <xf numFmtId="165" fontId="12" fillId="0" borderId="0" xfId="1" applyNumberFormat="1"/>
    <xf numFmtId="0" fontId="33" fillId="0" borderId="0" xfId="1" applyFont="1"/>
    <xf numFmtId="0" fontId="16" fillId="0" borderId="22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0" xfId="1" applyFont="1" applyBorder="1" applyAlignment="1">
      <alignment horizontal="left" vertical="center"/>
    </xf>
    <xf numFmtId="0" fontId="14" fillId="0" borderId="24" xfId="1" applyFont="1" applyBorder="1" applyAlignment="1">
      <alignment horizontal="center"/>
    </xf>
    <xf numFmtId="0" fontId="20" fillId="0" borderId="40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15" fillId="0" borderId="23" xfId="1" applyFont="1" applyBorder="1" applyAlignment="1">
      <alignment horizontal="left"/>
    </xf>
    <xf numFmtId="0" fontId="15" fillId="0" borderId="40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21" fillId="0" borderId="40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31" fillId="5" borderId="61" xfId="1" applyFont="1" applyFill="1" applyBorder="1" applyAlignment="1">
      <alignment horizontal="center"/>
    </xf>
    <xf numFmtId="0" fontId="31" fillId="5" borderId="40" xfId="1" applyFont="1" applyFill="1" applyBorder="1" applyAlignment="1">
      <alignment horizontal="center"/>
    </xf>
    <xf numFmtId="0" fontId="31" fillId="0" borderId="0" xfId="1" applyFont="1"/>
    <xf numFmtId="0" fontId="14" fillId="5" borderId="88" xfId="0" applyFont="1" applyFill="1" applyBorder="1" applyAlignment="1">
      <alignment horizontal="center"/>
    </xf>
    <xf numFmtId="0" fontId="14" fillId="5" borderId="60" xfId="0" applyFont="1" applyFill="1" applyBorder="1" applyAlignment="1">
      <alignment horizontal="center"/>
    </xf>
    <xf numFmtId="0" fontId="21" fillId="0" borderId="53" xfId="0" applyFont="1" applyBorder="1" applyAlignment="1">
      <alignment horizontal="center" vertical="center"/>
    </xf>
    <xf numFmtId="0" fontId="35" fillId="0" borderId="18" xfId="1" applyNumberFormat="1" applyFont="1" applyFill="1" applyBorder="1" applyAlignment="1" applyProtection="1">
      <alignment horizontal="center" vertical="center"/>
      <protection locked="0"/>
    </xf>
    <xf numFmtId="0" fontId="21" fillId="0" borderId="23" xfId="1" applyFont="1" applyBorder="1"/>
    <xf numFmtId="0" fontId="21" fillId="0" borderId="25" xfId="1" applyFont="1" applyBorder="1" applyAlignment="1">
      <alignment horizontal="center"/>
    </xf>
    <xf numFmtId="0" fontId="21" fillId="0" borderId="25" xfId="1" applyNumberFormat="1" applyFont="1" applyBorder="1" applyAlignment="1">
      <alignment horizontal="center"/>
    </xf>
    <xf numFmtId="0" fontId="21" fillId="0" borderId="25" xfId="1" applyFont="1" applyFill="1" applyBorder="1" applyAlignment="1">
      <alignment horizontal="center" vertical="center"/>
    </xf>
    <xf numFmtId="1" fontId="21" fillId="0" borderId="25" xfId="1" applyNumberFormat="1" applyFont="1" applyFill="1" applyBorder="1" applyAlignment="1">
      <alignment horizontal="center" vertical="center"/>
    </xf>
    <xf numFmtId="1" fontId="16" fillId="0" borderId="19" xfId="1" applyNumberFormat="1" applyFont="1" applyFill="1" applyBorder="1" applyAlignment="1" applyProtection="1">
      <alignment horizontal="center" vertical="center"/>
    </xf>
    <xf numFmtId="1" fontId="16" fillId="0" borderId="24" xfId="1" applyNumberFormat="1" applyFont="1" applyFill="1" applyBorder="1" applyAlignment="1" applyProtection="1">
      <alignment horizontal="center" vertical="center"/>
    </xf>
    <xf numFmtId="0" fontId="16" fillId="7" borderId="2" xfId="1" applyFont="1" applyFill="1" applyBorder="1" applyAlignment="1">
      <alignment horizontal="left" vertical="center"/>
    </xf>
    <xf numFmtId="0" fontId="16" fillId="7" borderId="2" xfId="1" applyFont="1" applyFill="1" applyBorder="1" applyAlignment="1">
      <alignment horizontal="center" vertical="center"/>
    </xf>
    <xf numFmtId="1" fontId="16" fillId="7" borderId="2" xfId="1" applyNumberFormat="1" applyFont="1" applyFill="1" applyBorder="1" applyAlignment="1">
      <alignment horizontal="center" vertical="center"/>
    </xf>
    <xf numFmtId="0" fontId="16" fillId="0" borderId="24" xfId="1" applyFont="1" applyFill="1" applyBorder="1" applyAlignment="1" applyProtection="1">
      <alignment horizontal="center" vertical="center"/>
    </xf>
    <xf numFmtId="0" fontId="21" fillId="0" borderId="23" xfId="1" applyFont="1" applyFill="1" applyBorder="1" applyAlignment="1" applyProtection="1">
      <alignment vertical="center"/>
      <protection locked="0"/>
    </xf>
    <xf numFmtId="0" fontId="21" fillId="0" borderId="25" xfId="1" applyFont="1" applyFill="1" applyBorder="1" applyAlignment="1" applyProtection="1">
      <alignment horizontal="center" vertical="center"/>
      <protection locked="0"/>
    </xf>
    <xf numFmtId="0" fontId="21" fillId="0" borderId="25" xfId="1" applyNumberFormat="1" applyFont="1" applyFill="1" applyBorder="1" applyAlignment="1" applyProtection="1">
      <alignment horizontal="center" vertical="center"/>
      <protection locked="0"/>
    </xf>
    <xf numFmtId="1" fontId="21" fillId="0" borderId="25" xfId="1" applyNumberFormat="1" applyFont="1" applyFill="1" applyBorder="1" applyAlignment="1" applyProtection="1">
      <alignment horizontal="center" vertical="center"/>
      <protection locked="0"/>
    </xf>
    <xf numFmtId="0" fontId="21" fillId="0" borderId="38" xfId="1" applyFont="1" applyFill="1" applyBorder="1" applyAlignment="1" applyProtection="1">
      <alignment vertical="center"/>
      <protection locked="0"/>
    </xf>
    <xf numFmtId="0" fontId="21" fillId="0" borderId="39" xfId="1" applyFont="1" applyFill="1" applyBorder="1" applyAlignment="1" applyProtection="1">
      <alignment horizontal="center" vertical="center"/>
      <protection locked="0"/>
    </xf>
    <xf numFmtId="0" fontId="21" fillId="0" borderId="39" xfId="1" applyNumberFormat="1" applyFont="1" applyFill="1" applyBorder="1" applyAlignment="1" applyProtection="1">
      <alignment horizontal="center" vertical="center"/>
      <protection locked="0"/>
    </xf>
    <xf numFmtId="1" fontId="21" fillId="0" borderId="39" xfId="1" applyNumberFormat="1" applyFont="1" applyFill="1" applyBorder="1" applyAlignment="1" applyProtection="1">
      <alignment horizontal="center" vertical="center"/>
      <protection locked="0"/>
    </xf>
    <xf numFmtId="0" fontId="16" fillId="0" borderId="47" xfId="1" applyFont="1" applyFill="1" applyBorder="1" applyAlignment="1" applyProtection="1">
      <alignment horizontal="center" vertical="center"/>
    </xf>
    <xf numFmtId="0" fontId="21" fillId="0" borderId="20" xfId="1" applyFont="1" applyFill="1" applyBorder="1" applyAlignment="1" applyProtection="1">
      <alignment vertical="center"/>
      <protection locked="0"/>
    </xf>
    <xf numFmtId="0" fontId="21" fillId="0" borderId="21" xfId="1" applyFont="1" applyFill="1" applyBorder="1" applyAlignment="1" applyProtection="1">
      <alignment horizontal="center" vertical="center"/>
      <protection locked="0"/>
    </xf>
    <xf numFmtId="0" fontId="21" fillId="0" borderId="21" xfId="1" applyNumberFormat="1" applyFont="1" applyFill="1" applyBorder="1" applyAlignment="1" applyProtection="1">
      <alignment horizontal="center" vertical="center"/>
      <protection locked="0"/>
    </xf>
    <xf numFmtId="1" fontId="21" fillId="0" borderId="21" xfId="1" applyNumberFormat="1" applyFont="1" applyFill="1" applyBorder="1" applyAlignment="1" applyProtection="1">
      <alignment horizontal="center" vertical="center"/>
      <protection locked="0"/>
    </xf>
    <xf numFmtId="0" fontId="16" fillId="0" borderId="22" xfId="1" applyFont="1" applyFill="1" applyBorder="1" applyAlignment="1" applyProtection="1">
      <alignment horizontal="center" vertical="center"/>
    </xf>
    <xf numFmtId="0" fontId="23" fillId="0" borderId="0" xfId="10" applyFont="1"/>
    <xf numFmtId="3" fontId="24" fillId="0" borderId="21" xfId="1" applyNumberFormat="1" applyFont="1" applyFill="1" applyBorder="1" applyAlignment="1">
      <alignment horizontal="center" vertical="center"/>
    </xf>
    <xf numFmtId="2" fontId="21" fillId="0" borderId="21" xfId="1" applyNumberFormat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3" fontId="21" fillId="0" borderId="21" xfId="1" applyNumberFormat="1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/>
    </xf>
    <xf numFmtId="0" fontId="34" fillId="4" borderId="61" xfId="0" applyFont="1" applyFill="1" applyBorder="1" applyAlignment="1">
      <alignment horizontal="center"/>
    </xf>
    <xf numFmtId="0" fontId="16" fillId="6" borderId="62" xfId="1" applyFont="1" applyFill="1" applyBorder="1" applyAlignment="1">
      <alignment horizontal="center" vertical="center"/>
    </xf>
    <xf numFmtId="1" fontId="35" fillId="0" borderId="39" xfId="1" applyNumberFormat="1" applyFont="1" applyFill="1" applyBorder="1" applyAlignment="1" applyProtection="1">
      <alignment horizontal="center" vertical="center"/>
      <protection locked="0"/>
    </xf>
    <xf numFmtId="0" fontId="16" fillId="6" borderId="63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89" xfId="1" applyFont="1" applyFill="1" applyBorder="1" applyAlignment="1">
      <alignment horizontal="center" vertical="center" wrapText="1"/>
    </xf>
    <xf numFmtId="0" fontId="16" fillId="6" borderId="47" xfId="1" applyFont="1" applyFill="1" applyBorder="1" applyAlignment="1">
      <alignment horizontal="center" vertical="center" wrapText="1"/>
    </xf>
    <xf numFmtId="0" fontId="16" fillId="6" borderId="75" xfId="1" applyFont="1" applyFill="1" applyBorder="1" applyAlignment="1">
      <alignment horizontal="center" vertical="center"/>
    </xf>
    <xf numFmtId="0" fontId="16" fillId="6" borderId="80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vertical="center"/>
    </xf>
    <xf numFmtId="1" fontId="21" fillId="0" borderId="18" xfId="1" applyNumberFormat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vertical="center"/>
    </xf>
    <xf numFmtId="0" fontId="21" fillId="0" borderId="38" xfId="1" applyFont="1" applyFill="1" applyBorder="1" applyAlignment="1">
      <alignment vertical="center"/>
    </xf>
    <xf numFmtId="1" fontId="21" fillId="0" borderId="61" xfId="1" applyNumberFormat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vertical="center"/>
    </xf>
    <xf numFmtId="0" fontId="12" fillId="0" borderId="23" xfId="1" applyFill="1" applyBorder="1"/>
    <xf numFmtId="0" fontId="21" fillId="0" borderId="48" xfId="1" applyFont="1" applyFill="1" applyBorder="1" applyAlignment="1" applyProtection="1">
      <alignment horizontal="center" vertical="center"/>
      <protection locked="0"/>
    </xf>
    <xf numFmtId="0" fontId="21" fillId="0" borderId="48" xfId="1" applyNumberFormat="1" applyFont="1" applyFill="1" applyBorder="1" applyAlignment="1" applyProtection="1">
      <alignment horizontal="center" vertical="center"/>
      <protection locked="0"/>
    </xf>
    <xf numFmtId="1" fontId="21" fillId="0" borderId="48" xfId="1" applyNumberFormat="1" applyFont="1" applyFill="1" applyBorder="1" applyAlignment="1" applyProtection="1">
      <alignment horizontal="center" vertical="center"/>
      <protection locked="0"/>
    </xf>
    <xf numFmtId="0" fontId="21" fillId="0" borderId="26" xfId="1" applyFont="1" applyFill="1" applyBorder="1" applyAlignment="1" applyProtection="1">
      <alignment vertical="center"/>
      <protection locked="0"/>
    </xf>
    <xf numFmtId="0" fontId="21" fillId="0" borderId="27" xfId="1" applyFont="1" applyFill="1" applyBorder="1" applyAlignment="1" applyProtection="1">
      <alignment horizontal="center" vertical="center"/>
      <protection locked="0"/>
    </xf>
    <xf numFmtId="0" fontId="21" fillId="0" borderId="27" xfId="1" applyNumberFormat="1" applyFont="1" applyFill="1" applyBorder="1" applyAlignment="1" applyProtection="1">
      <alignment horizontal="center" vertical="center"/>
      <protection locked="0"/>
    </xf>
    <xf numFmtId="1" fontId="21" fillId="0" borderId="27" xfId="1" applyNumberFormat="1" applyFont="1" applyFill="1" applyBorder="1" applyAlignment="1" applyProtection="1">
      <alignment horizontal="center" vertical="center"/>
      <protection locked="0"/>
    </xf>
    <xf numFmtId="0" fontId="16" fillId="0" borderId="28" xfId="1" applyFont="1" applyFill="1" applyBorder="1" applyAlignment="1" applyProtection="1">
      <alignment horizontal="center" vertical="center"/>
    </xf>
    <xf numFmtId="0" fontId="21" fillId="0" borderId="10" xfId="1" applyFont="1" applyFill="1" applyBorder="1" applyAlignment="1" applyProtection="1">
      <alignment vertical="center"/>
      <protection locked="0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21" fillId="0" borderId="10" xfId="1" applyNumberFormat="1" applyFont="1" applyFill="1" applyBorder="1" applyAlignment="1" applyProtection="1">
      <alignment horizontal="center" vertical="center"/>
      <protection locked="0"/>
    </xf>
    <xf numFmtId="1" fontId="21" fillId="0" borderId="10" xfId="1" applyNumberFormat="1" applyFont="1" applyFill="1" applyBorder="1" applyAlignment="1" applyProtection="1">
      <alignment horizontal="center" vertical="center"/>
      <protection locked="0"/>
    </xf>
    <xf numFmtId="0" fontId="16" fillId="0" borderId="10" xfId="1" applyFont="1" applyFill="1" applyBorder="1" applyAlignment="1" applyProtection="1">
      <alignment horizontal="center" vertical="center"/>
    </xf>
    <xf numFmtId="0" fontId="21" fillId="0" borderId="48" xfId="1" applyFont="1" applyFill="1" applyBorder="1" applyAlignment="1" applyProtection="1">
      <alignment vertical="center"/>
      <protection locked="0"/>
    </xf>
    <xf numFmtId="0" fontId="16" fillId="0" borderId="48" xfId="1" applyFont="1" applyFill="1" applyBorder="1" applyAlignment="1" applyProtection="1">
      <alignment horizontal="center" vertical="center"/>
    </xf>
    <xf numFmtId="0" fontId="35" fillId="0" borderId="23" xfId="1" applyFont="1" applyFill="1" applyBorder="1" applyAlignment="1" applyProtection="1">
      <alignment vertical="center" wrapText="1"/>
      <protection locked="0"/>
    </xf>
    <xf numFmtId="1" fontId="21" fillId="0" borderId="27" xfId="1" applyNumberFormat="1" applyFont="1" applyFill="1" applyBorder="1" applyAlignment="1">
      <alignment horizontal="center" vertical="center"/>
    </xf>
    <xf numFmtId="1" fontId="16" fillId="0" borderId="28" xfId="1" applyNumberFormat="1" applyFont="1" applyFill="1" applyBorder="1" applyAlignment="1" applyProtection="1">
      <alignment horizontal="center" vertical="center"/>
    </xf>
    <xf numFmtId="1" fontId="21" fillId="0" borderId="39" xfId="1" applyNumberFormat="1" applyFont="1" applyFill="1" applyBorder="1" applyAlignment="1">
      <alignment horizontal="center" vertical="center"/>
    </xf>
    <xf numFmtId="1" fontId="16" fillId="0" borderId="47" xfId="1" applyNumberFormat="1" applyFont="1" applyFill="1" applyBorder="1" applyAlignment="1" applyProtection="1">
      <alignment horizontal="center" vertical="center"/>
    </xf>
    <xf numFmtId="0" fontId="21" fillId="0" borderId="10" xfId="1" applyFont="1" applyFill="1" applyBorder="1" applyAlignment="1">
      <alignment vertical="center"/>
    </xf>
    <xf numFmtId="1" fontId="21" fillId="0" borderId="10" xfId="1" applyNumberFormat="1" applyFont="1" applyFill="1" applyBorder="1" applyAlignment="1">
      <alignment horizontal="center" vertical="center"/>
    </xf>
    <xf numFmtId="1" fontId="16" fillId="0" borderId="10" xfId="1" applyNumberFormat="1" applyFont="1" applyFill="1" applyBorder="1" applyAlignment="1" applyProtection="1">
      <alignment horizontal="center" vertical="center"/>
    </xf>
    <xf numFmtId="0" fontId="21" fillId="0" borderId="48" xfId="1" applyFont="1" applyFill="1" applyBorder="1" applyAlignment="1">
      <alignment vertical="center"/>
    </xf>
    <xf numFmtId="1" fontId="21" fillId="0" borderId="48" xfId="1" applyNumberFormat="1" applyFont="1" applyFill="1" applyBorder="1" applyAlignment="1">
      <alignment horizontal="center" vertical="center"/>
    </xf>
    <xf numFmtId="1" fontId="16" fillId="0" borderId="48" xfId="1" applyNumberFormat="1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>
      <alignment vertical="center"/>
    </xf>
    <xf numFmtId="0" fontId="33" fillId="0" borderId="23" xfId="0" applyFont="1" applyFill="1" applyBorder="1" applyAlignment="1">
      <alignment horizontal="left" vertical="center"/>
    </xf>
    <xf numFmtId="0" fontId="53" fillId="0" borderId="0" xfId="17" applyFont="1" applyAlignment="1">
      <alignment horizontal="center" wrapText="1"/>
    </xf>
    <xf numFmtId="0" fontId="50" fillId="0" borderId="0" xfId="17" applyFont="1" applyAlignment="1">
      <alignment horizontal="justify" vertical="center" wrapText="1"/>
    </xf>
    <xf numFmtId="0" fontId="54" fillId="0" borderId="0" xfId="17" applyFont="1" applyAlignment="1">
      <alignment horizontal="center"/>
    </xf>
    <xf numFmtId="0" fontId="52" fillId="0" borderId="0" xfId="17" applyFont="1" applyAlignment="1">
      <alignment horizontal="center"/>
    </xf>
    <xf numFmtId="0" fontId="52" fillId="0" borderId="0" xfId="17" applyFont="1" applyAlignment="1">
      <alignment horizontal="center" wrapText="1"/>
    </xf>
    <xf numFmtId="0" fontId="55" fillId="0" borderId="0" xfId="17" applyFont="1" applyAlignment="1">
      <alignment horizontal="center"/>
    </xf>
    <xf numFmtId="0" fontId="27" fillId="0" borderId="0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5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34" fillId="4" borderId="27" xfId="0" applyFont="1" applyFill="1" applyBorder="1" applyAlignment="1">
      <alignment horizontal="center"/>
    </xf>
    <xf numFmtId="0" fontId="34" fillId="4" borderId="39" xfId="0" applyFont="1" applyFill="1" applyBorder="1" applyAlignment="1">
      <alignment horizontal="center"/>
    </xf>
    <xf numFmtId="0" fontId="34" fillId="4" borderId="64" xfId="0" applyFont="1" applyFill="1" applyBorder="1" applyAlignment="1">
      <alignment horizontal="center"/>
    </xf>
    <xf numFmtId="0" fontId="34" fillId="4" borderId="45" xfId="0" applyFont="1" applyFill="1" applyBorder="1" applyAlignment="1">
      <alignment horizontal="center"/>
    </xf>
    <xf numFmtId="0" fontId="34" fillId="4" borderId="26" xfId="0" applyFont="1" applyFill="1" applyBorder="1" applyAlignment="1">
      <alignment horizontal="left"/>
    </xf>
    <xf numFmtId="0" fontId="34" fillId="4" borderId="38" xfId="0" applyFont="1" applyFill="1" applyBorder="1" applyAlignment="1">
      <alignment horizontal="left"/>
    </xf>
    <xf numFmtId="0" fontId="34" fillId="4" borderId="40" xfId="0" applyFont="1" applyFill="1" applyBorder="1" applyAlignment="1">
      <alignment horizontal="center"/>
    </xf>
    <xf numFmtId="0" fontId="34" fillId="4" borderId="61" xfId="0" applyFont="1" applyFill="1" applyBorder="1" applyAlignment="1">
      <alignment horizontal="center"/>
    </xf>
    <xf numFmtId="0" fontId="34" fillId="4" borderId="28" xfId="0" applyFont="1" applyFill="1" applyBorder="1" applyAlignment="1">
      <alignment horizontal="center" wrapText="1"/>
    </xf>
    <xf numFmtId="0" fontId="34" fillId="4" borderId="47" xfId="0" applyFont="1" applyFill="1" applyBorder="1" applyAlignment="1">
      <alignment horizontal="center" wrapText="1"/>
    </xf>
    <xf numFmtId="0" fontId="25" fillId="4" borderId="26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34" fillId="4" borderId="56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left" vertical="center"/>
    </xf>
    <xf numFmtId="0" fontId="25" fillId="0" borderId="56" xfId="0" applyFont="1" applyFill="1" applyBorder="1" applyAlignment="1">
      <alignment horizontal="left" vertical="center"/>
    </xf>
    <xf numFmtId="0" fontId="31" fillId="5" borderId="65" xfId="0" applyFont="1" applyFill="1" applyBorder="1" applyAlignment="1">
      <alignment horizontal="center" vertical="center"/>
    </xf>
    <xf numFmtId="0" fontId="31" fillId="5" borderId="66" xfId="0" applyFont="1" applyFill="1" applyBorder="1" applyAlignment="1">
      <alignment horizontal="center" vertical="center"/>
    </xf>
    <xf numFmtId="0" fontId="31" fillId="5" borderId="6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6" fillId="5" borderId="46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0" fontId="16" fillId="5" borderId="57" xfId="0" applyFont="1" applyFill="1" applyBorder="1" applyAlignment="1">
      <alignment horizontal="left"/>
    </xf>
    <xf numFmtId="0" fontId="16" fillId="5" borderId="38" xfId="0" applyFont="1" applyFill="1" applyBorder="1" applyAlignment="1">
      <alignment horizontal="left"/>
    </xf>
    <xf numFmtId="0" fontId="16" fillId="5" borderId="58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center"/>
    </xf>
    <xf numFmtId="0" fontId="31" fillId="5" borderId="59" xfId="0" applyFont="1" applyFill="1" applyBorder="1" applyAlignment="1">
      <alignment horizontal="center"/>
    </xf>
    <xf numFmtId="0" fontId="31" fillId="5" borderId="43" xfId="1" applyFont="1" applyFill="1" applyBorder="1" applyAlignment="1">
      <alignment horizontal="center"/>
    </xf>
    <xf numFmtId="0" fontId="31" fillId="5" borderId="59" xfId="1" applyFont="1" applyFill="1" applyBorder="1" applyAlignment="1">
      <alignment horizontal="center"/>
    </xf>
    <xf numFmtId="0" fontId="31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14" fillId="5" borderId="46" xfId="1" applyFont="1" applyFill="1" applyBorder="1" applyAlignment="1">
      <alignment horizontal="center"/>
    </xf>
    <xf numFmtId="0" fontId="14" fillId="5" borderId="47" xfId="1" applyFont="1" applyFill="1" applyBorder="1" applyAlignment="1">
      <alignment horizontal="center"/>
    </xf>
    <xf numFmtId="0" fontId="14" fillId="5" borderId="57" xfId="1" applyFont="1" applyFill="1" applyBorder="1" applyAlignment="1">
      <alignment horizontal="center"/>
    </xf>
    <xf numFmtId="0" fontId="14" fillId="5" borderId="38" xfId="1" applyFont="1" applyFill="1" applyBorder="1" applyAlignment="1">
      <alignment horizontal="center"/>
    </xf>
    <xf numFmtId="0" fontId="16" fillId="5" borderId="58" xfId="1" applyFont="1" applyFill="1" applyBorder="1" applyAlignment="1">
      <alignment horizontal="center"/>
    </xf>
    <xf numFmtId="0" fontId="16" fillId="5" borderId="39" xfId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16" fillId="5" borderId="57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5" borderId="46" xfId="0" applyFont="1" applyFill="1" applyBorder="1" applyAlignment="1">
      <alignment horizontal="center"/>
    </xf>
    <xf numFmtId="0" fontId="14" fillId="5" borderId="47" xfId="0" applyFont="1" applyFill="1" applyBorder="1" applyAlignment="1">
      <alignment horizontal="center"/>
    </xf>
    <xf numFmtId="0" fontId="14" fillId="5" borderId="57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6" fillId="5" borderId="45" xfId="0" applyFont="1" applyFill="1" applyBorder="1" applyAlignment="1">
      <alignment horizontal="center"/>
    </xf>
    <xf numFmtId="0" fontId="14" fillId="5" borderId="58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31" fillId="5" borderId="72" xfId="0" applyFont="1" applyFill="1" applyBorder="1" applyAlignment="1">
      <alignment horizontal="center"/>
    </xf>
    <xf numFmtId="0" fontId="31" fillId="5" borderId="70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center" wrapText="1"/>
    </xf>
    <xf numFmtId="0" fontId="31" fillId="5" borderId="42" xfId="0" applyFont="1" applyFill="1" applyBorder="1" applyAlignment="1">
      <alignment horizontal="center" wrapText="1"/>
    </xf>
    <xf numFmtId="0" fontId="31" fillId="5" borderId="73" xfId="0" applyFont="1" applyFill="1" applyBorder="1" applyAlignment="1">
      <alignment horizontal="center" wrapText="1"/>
    </xf>
    <xf numFmtId="0" fontId="31" fillId="5" borderId="74" xfId="0" applyFont="1" applyFill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16" fillId="5" borderId="58" xfId="0" applyFont="1" applyFill="1" applyBorder="1" applyAlignment="1">
      <alignment horizontal="center" wrapText="1"/>
    </xf>
    <xf numFmtId="0" fontId="16" fillId="5" borderId="3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16" fillId="5" borderId="47" xfId="0" applyFont="1" applyFill="1" applyBorder="1" applyAlignment="1">
      <alignment horizontal="center" wrapText="1"/>
    </xf>
    <xf numFmtId="0" fontId="23" fillId="5" borderId="19" xfId="1" applyFont="1" applyFill="1" applyBorder="1" applyAlignment="1">
      <alignment horizontal="center" wrapText="1"/>
    </xf>
    <xf numFmtId="0" fontId="23" fillId="5" borderId="22" xfId="1" applyFont="1" applyFill="1" applyBorder="1" applyAlignment="1">
      <alignment horizontal="center" wrapText="1"/>
    </xf>
    <xf numFmtId="0" fontId="23" fillId="5" borderId="58" xfId="1" applyFont="1" applyFill="1" applyBorder="1" applyAlignment="1">
      <alignment horizontal="center"/>
    </xf>
    <xf numFmtId="0" fontId="23" fillId="5" borderId="56" xfId="1" applyFont="1" applyFill="1" applyBorder="1" applyAlignment="1">
      <alignment horizontal="center"/>
    </xf>
    <xf numFmtId="0" fontId="44" fillId="0" borderId="0" xfId="1" applyFont="1" applyAlignment="1">
      <alignment horizontal="center" vertical="center"/>
    </xf>
    <xf numFmtId="0" fontId="23" fillId="5" borderId="17" xfId="1" applyFont="1" applyFill="1" applyBorder="1" applyAlignment="1">
      <alignment horizontal="center"/>
    </xf>
    <xf numFmtId="0" fontId="23" fillId="5" borderId="20" xfId="1" applyFont="1" applyFill="1" applyBorder="1" applyAlignment="1">
      <alignment horizontal="center"/>
    </xf>
    <xf numFmtId="0" fontId="23" fillId="5" borderId="18" xfId="1" applyFont="1" applyFill="1" applyBorder="1" applyAlignment="1">
      <alignment horizontal="center"/>
    </xf>
    <xf numFmtId="0" fontId="23" fillId="5" borderId="21" xfId="1" applyFont="1" applyFill="1" applyBorder="1" applyAlignment="1">
      <alignment horizontal="center"/>
    </xf>
    <xf numFmtId="0" fontId="23" fillId="5" borderId="44" xfId="1" applyFont="1" applyFill="1" applyBorder="1" applyAlignment="1">
      <alignment horizontal="center"/>
    </xf>
    <xf numFmtId="0" fontId="31" fillId="5" borderId="18" xfId="0" applyFont="1" applyFill="1" applyBorder="1" applyAlignment="1">
      <alignment horizontal="center"/>
    </xf>
    <xf numFmtId="0" fontId="23" fillId="5" borderId="18" xfId="1" applyFont="1" applyFill="1" applyBorder="1" applyAlignment="1">
      <alignment horizontal="center" wrapText="1"/>
    </xf>
    <xf numFmtId="0" fontId="23" fillId="5" borderId="21" xfId="1" applyFont="1" applyFill="1" applyBorder="1" applyAlignment="1">
      <alignment horizontal="center" wrapText="1"/>
    </xf>
    <xf numFmtId="0" fontId="49" fillId="0" borderId="48" xfId="1" applyFont="1" applyBorder="1" applyAlignment="1">
      <alignment horizontal="center"/>
    </xf>
    <xf numFmtId="0" fontId="49" fillId="5" borderId="77" xfId="1" applyFont="1" applyFill="1" applyBorder="1" applyAlignment="1">
      <alignment horizontal="center" vertical="center"/>
    </xf>
    <xf numFmtId="0" fontId="49" fillId="5" borderId="78" xfId="1" applyFont="1" applyFill="1" applyBorder="1" applyAlignment="1">
      <alignment horizontal="center" vertical="center"/>
    </xf>
    <xf numFmtId="0" fontId="49" fillId="5" borderId="79" xfId="1" applyFont="1" applyFill="1" applyBorder="1" applyAlignment="1">
      <alignment horizontal="center" vertical="center"/>
    </xf>
    <xf numFmtId="0" fontId="31" fillId="6" borderId="70" xfId="1" applyFont="1" applyFill="1" applyBorder="1" applyAlignment="1">
      <alignment horizontal="left"/>
    </xf>
    <xf numFmtId="0" fontId="31" fillId="6" borderId="32" xfId="1" applyFont="1" applyFill="1" applyBorder="1" applyAlignment="1">
      <alignment horizontal="left"/>
    </xf>
    <xf numFmtId="0" fontId="31" fillId="6" borderId="35" xfId="1" applyFont="1" applyFill="1" applyBorder="1" applyAlignment="1">
      <alignment horizontal="left"/>
    </xf>
    <xf numFmtId="0" fontId="31" fillId="6" borderId="42" xfId="1" applyFont="1" applyFill="1" applyBorder="1" applyAlignment="1">
      <alignment horizontal="center" wrapText="1"/>
    </xf>
    <xf numFmtId="0" fontId="31" fillId="6" borderId="33" xfId="1" applyFont="1" applyFill="1" applyBorder="1" applyAlignment="1">
      <alignment horizontal="center" wrapText="1"/>
    </xf>
    <xf numFmtId="0" fontId="31" fillId="6" borderId="36" xfId="1" applyFont="1" applyFill="1" applyBorder="1" applyAlignment="1">
      <alignment horizontal="center" wrapText="1"/>
    </xf>
    <xf numFmtId="0" fontId="31" fillId="6" borderId="71" xfId="1" applyFont="1" applyFill="1" applyBorder="1" applyAlignment="1">
      <alignment horizontal="center" wrapText="1"/>
    </xf>
    <xf numFmtId="0" fontId="31" fillId="6" borderId="34" xfId="1" applyFont="1" applyFill="1" applyBorder="1" applyAlignment="1">
      <alignment horizontal="center" wrapText="1"/>
    </xf>
    <xf numFmtId="0" fontId="31" fillId="6" borderId="37" xfId="1" applyFont="1" applyFill="1" applyBorder="1" applyAlignment="1">
      <alignment horizontal="center" wrapText="1"/>
    </xf>
    <xf numFmtId="0" fontId="23" fillId="6" borderId="42" xfId="1" applyFont="1" applyFill="1" applyBorder="1" applyAlignment="1">
      <alignment horizontal="center"/>
    </xf>
    <xf numFmtId="0" fontId="23" fillId="6" borderId="33" xfId="1" applyFont="1" applyFill="1" applyBorder="1" applyAlignment="1">
      <alignment horizontal="center"/>
    </xf>
    <xf numFmtId="0" fontId="23" fillId="6" borderId="36" xfId="1" applyFont="1" applyFill="1" applyBorder="1" applyAlignment="1">
      <alignment horizontal="center"/>
    </xf>
    <xf numFmtId="0" fontId="23" fillId="6" borderId="76" xfId="1" applyFont="1" applyFill="1" applyBorder="1" applyAlignment="1">
      <alignment horizontal="center"/>
    </xf>
    <xf numFmtId="0" fontId="23" fillId="6" borderId="68" xfId="1" applyFont="1" applyFill="1" applyBorder="1" applyAlignment="1">
      <alignment horizontal="center"/>
    </xf>
    <xf numFmtId="0" fontId="23" fillId="6" borderId="49" xfId="1" applyFont="1" applyFill="1" applyBorder="1" applyAlignment="1">
      <alignment horizontal="center"/>
    </xf>
    <xf numFmtId="0" fontId="31" fillId="6" borderId="42" xfId="0" applyFont="1" applyFill="1" applyBorder="1" applyAlignment="1">
      <alignment horizontal="center"/>
    </xf>
    <xf numFmtId="0" fontId="31" fillId="6" borderId="33" xfId="0" applyFont="1" applyFill="1" applyBorder="1" applyAlignment="1">
      <alignment horizontal="center"/>
    </xf>
    <xf numFmtId="0" fontId="31" fillId="6" borderId="42" xfId="1" applyFont="1" applyFill="1" applyBorder="1" applyAlignment="1">
      <alignment horizontal="center"/>
    </xf>
    <xf numFmtId="0" fontId="31" fillId="6" borderId="33" xfId="1" applyFont="1" applyFill="1" applyBorder="1" applyAlignment="1">
      <alignment horizontal="center"/>
    </xf>
    <xf numFmtId="0" fontId="31" fillId="6" borderId="36" xfId="1" applyFont="1" applyFill="1" applyBorder="1" applyAlignment="1">
      <alignment horizontal="center"/>
    </xf>
    <xf numFmtId="0" fontId="23" fillId="6" borderId="58" xfId="1" applyFont="1" applyFill="1" applyBorder="1" applyAlignment="1">
      <alignment horizontal="center"/>
    </xf>
    <xf numFmtId="0" fontId="23" fillId="6" borderId="63" xfId="1" applyFont="1" applyFill="1" applyBorder="1" applyAlignment="1">
      <alignment horizontal="center"/>
    </xf>
    <xf numFmtId="0" fontId="23" fillId="6" borderId="56" xfId="1" applyFont="1" applyFill="1" applyBorder="1" applyAlignment="1">
      <alignment horizontal="center"/>
    </xf>
    <xf numFmtId="0" fontId="23" fillId="6" borderId="84" xfId="1" applyFont="1" applyFill="1" applyBorder="1" applyAlignment="1">
      <alignment horizontal="center"/>
    </xf>
    <xf numFmtId="0" fontId="23" fillId="6" borderId="85" xfId="1" applyFont="1" applyFill="1" applyBorder="1" applyAlignment="1">
      <alignment horizontal="center"/>
    </xf>
    <xf numFmtId="0" fontId="23" fillId="6" borderId="86" xfId="1" applyFont="1" applyFill="1" applyBorder="1" applyAlignment="1">
      <alignment horizontal="center"/>
    </xf>
    <xf numFmtId="0" fontId="23" fillId="6" borderId="81" xfId="1" applyFont="1" applyFill="1" applyBorder="1" applyAlignment="1">
      <alignment horizontal="center"/>
    </xf>
    <xf numFmtId="0" fontId="23" fillId="6" borderId="82" xfId="1" applyFont="1" applyFill="1" applyBorder="1" applyAlignment="1">
      <alignment horizontal="center"/>
    </xf>
    <xf numFmtId="0" fontId="23" fillId="6" borderId="83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27" fillId="0" borderId="0" xfId="1" applyFont="1" applyFill="1" applyAlignment="1">
      <alignment horizontal="center"/>
    </xf>
    <xf numFmtId="0" fontId="16" fillId="5" borderId="17" xfId="1" applyFont="1" applyFill="1" applyBorder="1" applyAlignment="1">
      <alignment horizontal="center" vertical="center" wrapText="1"/>
    </xf>
    <xf numFmtId="0" fontId="16" fillId="5" borderId="18" xfId="1" applyFont="1" applyFill="1" applyBorder="1" applyAlignment="1">
      <alignment horizontal="center" vertical="center" wrapText="1"/>
    </xf>
    <xf numFmtId="0" fontId="16" fillId="5" borderId="19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27" xfId="1" applyFont="1" applyFill="1" applyBorder="1" applyAlignment="1">
      <alignment horizontal="center" vertical="center" wrapText="1"/>
    </xf>
    <xf numFmtId="0" fontId="16" fillId="5" borderId="28" xfId="1" applyFont="1" applyFill="1" applyBorder="1" applyAlignment="1">
      <alignment horizontal="center" vertical="center" wrapText="1"/>
    </xf>
    <xf numFmtId="0" fontId="23" fillId="6" borderId="17" xfId="1" applyFont="1" applyFill="1" applyBorder="1" applyAlignment="1" applyProtection="1">
      <alignment horizontal="center" wrapText="1"/>
      <protection locked="0"/>
    </xf>
    <xf numFmtId="0" fontId="23" fillId="6" borderId="20" xfId="1" applyFont="1" applyFill="1" applyBorder="1" applyAlignment="1" applyProtection="1">
      <alignment horizontal="center" wrapText="1"/>
      <protection locked="0"/>
    </xf>
    <xf numFmtId="0" fontId="23" fillId="6" borderId="18" xfId="1" applyFont="1" applyFill="1" applyBorder="1" applyAlignment="1">
      <alignment horizontal="center"/>
    </xf>
    <xf numFmtId="0" fontId="23" fillId="6" borderId="21" xfId="1" applyFont="1" applyFill="1" applyBorder="1" applyAlignment="1">
      <alignment horizontal="center"/>
    </xf>
    <xf numFmtId="0" fontId="23" fillId="6" borderId="44" xfId="1" applyFont="1" applyFill="1" applyBorder="1" applyAlignment="1">
      <alignment horizontal="center"/>
    </xf>
    <xf numFmtId="0" fontId="31" fillId="6" borderId="18" xfId="0" applyFont="1" applyFill="1" applyBorder="1" applyAlignment="1">
      <alignment horizontal="center"/>
    </xf>
    <xf numFmtId="0" fontId="23" fillId="6" borderId="46" xfId="1" applyFont="1" applyFill="1" applyBorder="1" applyAlignment="1" applyProtection="1">
      <alignment horizontal="center"/>
      <protection locked="0"/>
    </xf>
    <xf numFmtId="0" fontId="23" fillId="6" borderId="51" xfId="1" applyFont="1" applyFill="1" applyBorder="1" applyAlignment="1" applyProtection="1">
      <alignment horizontal="center"/>
      <protection locked="0"/>
    </xf>
    <xf numFmtId="0" fontId="16" fillId="5" borderId="29" xfId="1" applyFont="1" applyFill="1" applyBorder="1" applyAlignment="1">
      <alignment horizontal="center" vertical="center" wrapText="1"/>
    </xf>
    <xf numFmtId="0" fontId="16" fillId="5" borderId="30" xfId="1" applyFont="1" applyFill="1" applyBorder="1" applyAlignment="1">
      <alignment horizontal="center" vertical="center" wrapText="1"/>
    </xf>
    <xf numFmtId="0" fontId="16" fillId="5" borderId="31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left" vertical="top"/>
    </xf>
    <xf numFmtId="0" fontId="16" fillId="6" borderId="38" xfId="1" applyFont="1" applyFill="1" applyBorder="1" applyAlignment="1" applyProtection="1">
      <alignment horizontal="center" wrapText="1"/>
      <protection locked="0"/>
    </xf>
    <xf numFmtId="0" fontId="16" fillId="6" borderId="20" xfId="1" applyFont="1" applyFill="1" applyBorder="1" applyAlignment="1" applyProtection="1">
      <alignment horizontal="center" wrapText="1"/>
      <protection locked="0"/>
    </xf>
    <xf numFmtId="0" fontId="16" fillId="6" borderId="39" xfId="1" applyFont="1" applyFill="1" applyBorder="1" applyAlignment="1">
      <alignment horizontal="center"/>
    </xf>
    <xf numFmtId="0" fontId="16" fillId="6" borderId="21" xfId="1" applyFont="1" applyFill="1" applyBorder="1" applyAlignment="1">
      <alignment horizontal="center"/>
    </xf>
    <xf numFmtId="0" fontId="16" fillId="6" borderId="45" xfId="1" applyFont="1" applyFill="1" applyBorder="1" applyAlignment="1">
      <alignment horizontal="center"/>
    </xf>
    <xf numFmtId="0" fontId="16" fillId="6" borderId="44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 vertical="center" wrapText="1"/>
    </xf>
    <xf numFmtId="0" fontId="16" fillId="6" borderId="39" xfId="1" applyFont="1" applyFill="1" applyBorder="1" applyAlignment="1">
      <alignment horizontal="center" vertical="center" wrapText="1"/>
    </xf>
    <xf numFmtId="0" fontId="16" fillId="6" borderId="63" xfId="1" applyFont="1" applyFill="1" applyBorder="1" applyAlignment="1">
      <alignment horizontal="center"/>
    </xf>
    <xf numFmtId="0" fontId="16" fillId="6" borderId="56" xfId="1" applyFont="1" applyFill="1" applyBorder="1" applyAlignment="1">
      <alignment horizontal="center"/>
    </xf>
    <xf numFmtId="0" fontId="16" fillId="6" borderId="12" xfId="1" applyFont="1" applyFill="1" applyBorder="1" applyAlignment="1">
      <alignment horizontal="center"/>
    </xf>
    <xf numFmtId="0" fontId="16" fillId="6" borderId="75" xfId="1" applyFont="1" applyFill="1" applyBorder="1" applyAlignment="1">
      <alignment horizontal="center"/>
    </xf>
    <xf numFmtId="0" fontId="16" fillId="6" borderId="19" xfId="1" applyFont="1" applyFill="1" applyBorder="1" applyAlignment="1" applyProtection="1">
      <alignment horizontal="center"/>
      <protection locked="0"/>
    </xf>
    <xf numFmtId="0" fontId="16" fillId="6" borderId="22" xfId="1" applyFont="1" applyFill="1" applyBorder="1" applyAlignment="1" applyProtection="1">
      <alignment horizontal="center"/>
      <protection locked="0"/>
    </xf>
    <xf numFmtId="0" fontId="16" fillId="6" borderId="17" xfId="1" applyFont="1" applyFill="1" applyBorder="1" applyAlignment="1" applyProtection="1">
      <alignment horizontal="center" wrapText="1"/>
      <protection locked="0"/>
    </xf>
    <xf numFmtId="0" fontId="16" fillId="6" borderId="18" xfId="1" applyFont="1" applyFill="1" applyBorder="1" applyAlignment="1">
      <alignment horizontal="center"/>
    </xf>
    <xf numFmtId="0" fontId="16" fillId="6" borderId="43" xfId="1" applyFont="1" applyFill="1" applyBorder="1" applyAlignment="1">
      <alignment horizontal="center"/>
    </xf>
    <xf numFmtId="0" fontId="16" fillId="6" borderId="18" xfId="1" applyFont="1" applyFill="1" applyBorder="1" applyAlignment="1">
      <alignment horizontal="center" vertical="center"/>
    </xf>
    <xf numFmtId="0" fontId="16" fillId="6" borderId="87" xfId="1" applyFont="1" applyFill="1" applyBorder="1" applyAlignment="1">
      <alignment horizontal="center"/>
    </xf>
    <xf numFmtId="0" fontId="16" fillId="6" borderId="58" xfId="1" applyFont="1" applyFill="1" applyBorder="1" applyAlignment="1">
      <alignment horizontal="center"/>
    </xf>
    <xf numFmtId="0" fontId="16" fillId="6" borderId="88" xfId="1" applyFont="1" applyFill="1" applyBorder="1" applyAlignment="1">
      <alignment horizontal="center"/>
    </xf>
    <xf numFmtId="0" fontId="16" fillId="6" borderId="80" xfId="1" applyFont="1" applyFill="1" applyBorder="1" applyAlignment="1">
      <alignment horizontal="center"/>
    </xf>
    <xf numFmtId="0" fontId="16" fillId="5" borderId="57" xfId="1" applyFont="1" applyFill="1" applyBorder="1" applyAlignment="1">
      <alignment horizontal="center" vertical="center" wrapText="1"/>
    </xf>
    <xf numFmtId="0" fontId="16" fillId="5" borderId="58" xfId="1" applyFont="1" applyFill="1" applyBorder="1" applyAlignment="1">
      <alignment horizontal="center" vertical="center" wrapText="1"/>
    </xf>
    <xf numFmtId="0" fontId="16" fillId="5" borderId="4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5">
    <cellStyle name="Moneda 2" xfId="24"/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Normal 5 3" xfId="19"/>
    <cellStyle name="Normal 5 3 2" xfId="20"/>
    <cellStyle name="Normal 5 3 3" xfId="21"/>
    <cellStyle name="Normal 5 3 4" xfId="22"/>
    <cellStyle name="Normal 6" xfId="23"/>
    <cellStyle name="Porcentaje" xfId="18" builtinId="5"/>
    <cellStyle name="Porcentaje 2" xfId="4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F75B5"/>
      <color rgb="FF9BC2E6"/>
      <color rgb="FF8DB4E2"/>
      <color rgb="FFF24C58"/>
      <color rgb="FFFF0000"/>
      <color rgb="FF000000"/>
      <color rgb="FFFFCC99"/>
      <color rgb="FFFF9999"/>
      <color rgb="FF0070C0"/>
      <color rgb="FF94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000"/>
              <a:t>HOMICIDIOS A NIVEL NACIONAL, </a:t>
            </a:r>
          </a:p>
          <a:p>
            <a:pPr>
              <a:defRPr lang="en-US" sz="10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000"/>
              <a:t>SEGÚN SEXO DE LA VICTIMA</a:t>
            </a:r>
          </a:p>
        </c:rich>
      </c:tx>
      <c:layout>
        <c:manualLayout>
          <c:xMode val="edge"/>
          <c:yMode val="edge"/>
          <c:x val="0.33941363920319639"/>
          <c:y val="6.0529014184107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315340897348462"/>
          <c:y val="0.19779255572328069"/>
          <c:w val="0.47163383646809598"/>
          <c:h val="0.57708042592233832"/>
        </c:manualLayout>
      </c:layout>
      <c:pieChart>
        <c:varyColors val="1"/>
        <c:ser>
          <c:idx val="0"/>
          <c:order val="0"/>
          <c:tx>
            <c:strRef>
              <c:f>SEXO!$C$13:$C$14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"/>
          <c:dPt>
            <c:idx val="0"/>
            <c:bubble3D val="0"/>
            <c:spPr>
              <a:solidFill>
                <a:srgbClr val="F24C58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03-46B3-9370-0498421C26CE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03-46B3-9370-0498421C26CE}"/>
              </c:ext>
            </c:extLst>
          </c:dPt>
          <c:dLbls>
            <c:dLbl>
              <c:idx val="0"/>
              <c:layout>
                <c:manualLayout>
                  <c:x val="1.5036766073532147E-2"/>
                  <c:y val="6.5845810724436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03-46B3-9370-0498421C26CE}"/>
                </c:ext>
              </c:extLst>
            </c:dLbl>
            <c:dLbl>
              <c:idx val="1"/>
              <c:layout>
                <c:manualLayout>
                  <c:x val="-0.17360824215154924"/>
                  <c:y val="-1.1251733777180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03-46B3-9370-0498421C26C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SEXO!$C$13:$C$14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SEXO!$D$13:$D$14</c:f>
              <c:numCache>
                <c:formatCode>General</c:formatCode>
                <c:ptCount val="2"/>
                <c:pt idx="0">
                  <c:v>1000</c:v>
                </c:pt>
                <c:pt idx="1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03-46B3-9370-0498421C26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anose="020B0502020104020203" pitchFamily="34" charset="0"/>
              </a:defRPr>
            </a:pPr>
            <a:r>
              <a:rPr lang="es-ES" sz="1200">
                <a:latin typeface="Gill Sans MT" panose="020B0502020104020203" pitchFamily="34" charset="0"/>
              </a:rPr>
              <a:t>HOMICIDIOS SEGÚN DÍAS DE SEMANA</a:t>
            </a:r>
          </a:p>
        </c:rich>
      </c:tx>
      <c:layout>
        <c:manualLayout>
          <c:xMode val="edge"/>
          <c:yMode val="edge"/>
          <c:x val="0.1953058262960522"/>
          <c:y val="3.5341983425173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698387301620555E-2"/>
                  <c:y val="-2.05029882591902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A-4120-BE97-483FD11804F5}"/>
                </c:ext>
              </c:extLst>
            </c:dLbl>
            <c:dLbl>
              <c:idx val="1"/>
              <c:layout>
                <c:manualLayout>
                  <c:x val="4.5887195830986008E-2"/>
                  <c:y val="-6.3408435012733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A-4120-BE97-483FD11804F5}"/>
                </c:ext>
              </c:extLst>
            </c:dLbl>
            <c:dLbl>
              <c:idx val="2"/>
              <c:layout>
                <c:manualLayout>
                  <c:x val="0.15753480459495672"/>
                  <c:y val="4.26259061817741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A-4120-BE97-483FD11804F5}"/>
                </c:ext>
              </c:extLst>
            </c:dLbl>
            <c:dLbl>
              <c:idx val="3"/>
              <c:layout>
                <c:manualLayout>
                  <c:x val="-1.6288148103528806E-2"/>
                  <c:y val="2.1764972089581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A-4120-BE97-483FD11804F5}"/>
                </c:ext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A-4120-BE97-483FD11804F5}"/>
                </c:ext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AA-4120-BE97-483FD11804F5}"/>
                </c:ext>
              </c:extLst>
            </c:dLbl>
            <c:dLbl>
              <c:idx val="6"/>
              <c:layout>
                <c:manualLayout>
                  <c:x val="-0.11195206291055594"/>
                  <c:y val="-4.0323537419754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AA-4120-BE97-483FD11804F5}"/>
                </c:ext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AA-4120-BE97-483FD11804F5}"/>
                </c:ext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AA-4120-BE97-483FD11804F5}"/>
                </c:ext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AA-4120-BE97-483FD11804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DIAS!$D$11:$J$11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DIAS!$D$25:$J$25</c:f>
              <c:numCache>
                <c:formatCode>General</c:formatCode>
                <c:ptCount val="7"/>
                <c:pt idx="0">
                  <c:v>179</c:v>
                </c:pt>
                <c:pt idx="1">
                  <c:v>123</c:v>
                </c:pt>
                <c:pt idx="2">
                  <c:v>132</c:v>
                </c:pt>
                <c:pt idx="3">
                  <c:v>121</c:v>
                </c:pt>
                <c:pt idx="4">
                  <c:v>124</c:v>
                </c:pt>
                <c:pt idx="5">
                  <c:v>185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AA-4120-BE97-483FD11804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anose="020B0502020104020203" pitchFamily="34" charset="0"/>
              </a:defRPr>
            </a:pPr>
            <a:r>
              <a:rPr lang="es-ES" sz="1200">
                <a:latin typeface="Gill Sans MT" panose="020B0502020104020203" pitchFamily="34" charset="0"/>
              </a:rPr>
              <a:t>HOMICIDIOS SEGÚN HORA DE COMISIÓN</a:t>
            </a:r>
          </a:p>
        </c:rich>
      </c:tx>
      <c:layout>
        <c:manualLayout>
          <c:xMode val="edge"/>
          <c:yMode val="edge"/>
          <c:x val="0.21723109099433172"/>
          <c:y val="0.1112299736838264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169959955033855"/>
          <c:y val="0.33377150298923824"/>
          <c:w val="0.47331051410415675"/>
          <c:h val="0.45965698840539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6323248182098521E-2"/>
                  <c:y val="-6.43354094560975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8356344662208"/>
                      <c:h val="0.11973003612518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0A6-49D7-8A96-2B3BC7A8B410}"/>
                </c:ext>
              </c:extLst>
            </c:dLbl>
            <c:dLbl>
              <c:idx val="1"/>
              <c:layout>
                <c:manualLayout>
                  <c:x val="-1.302379231556273E-2"/>
                  <c:y val="0.12729655808565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A6-49D7-8A96-2B3BC7A8B410}"/>
                </c:ext>
              </c:extLst>
            </c:dLbl>
            <c:dLbl>
              <c:idx val="2"/>
              <c:layout>
                <c:manualLayout>
                  <c:x val="-0.12585297309685245"/>
                  <c:y val="-6.8209110508081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A6-49D7-8A96-2B3BC7A8B410}"/>
                </c:ext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A6-49D7-8A96-2B3BC7A8B410}"/>
                </c:ext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A6-49D7-8A96-2B3BC7A8B410}"/>
                </c:ext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A6-49D7-8A96-2B3BC7A8B410}"/>
                </c:ext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A6-49D7-8A96-2B3BC7A8B410}"/>
                </c:ext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A6-49D7-8A96-2B3BC7A8B410}"/>
                </c:ext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A6-49D7-8A96-2B3BC7A8B410}"/>
                </c:ext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A6-49D7-8A96-2B3BC7A8B4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HORARD!$E$11:$G$11</c:f>
              <c:strCache>
                <c:ptCount val="3"/>
                <c:pt idx="0">
                  <c:v>6:00am - 5:59pm</c:v>
                </c:pt>
                <c:pt idx="1">
                  <c:v>6:00pm - 5:59am</c:v>
                </c:pt>
                <c:pt idx="2">
                  <c:v>Desconocida</c:v>
                </c:pt>
              </c:strCache>
            </c:strRef>
          </c:cat>
          <c:val>
            <c:numRef>
              <c:f>HORARD!$E$25:$G$25</c:f>
              <c:numCache>
                <c:formatCode>General</c:formatCode>
                <c:ptCount val="3"/>
                <c:pt idx="0">
                  <c:v>492</c:v>
                </c:pt>
                <c:pt idx="1">
                  <c:v>634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A6-49D7-8A96-2B3BC7A8B4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POR TIPO DE ARMAS A NIVEL NACIONAL</a:t>
            </a:r>
          </a:p>
        </c:rich>
      </c:tx>
      <c:layout>
        <c:manualLayout>
          <c:xMode val="edge"/>
          <c:yMode val="edge"/>
          <c:x val="0.20041363173818527"/>
          <c:y val="8.9151670186570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95551261727757"/>
          <c:y val="0.22903359436563478"/>
          <c:w val="0.47802891488046417"/>
          <c:h val="0.5504116872714216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7805293873868464E-2"/>
                  <c:y val="0.114697156586187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39-4CF9-9ADA-B76859C73E63}"/>
                </c:ext>
              </c:extLst>
            </c:dLbl>
            <c:dLbl>
              <c:idx val="1"/>
              <c:layout>
                <c:manualLayout>
                  <c:x val="-6.2813883698862275E-2"/>
                  <c:y val="7.553377023157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39-4CF9-9ADA-B76859C73E63}"/>
                </c:ext>
              </c:extLst>
            </c:dLbl>
            <c:dLbl>
              <c:idx val="2"/>
              <c:layout>
                <c:manualLayout>
                  <c:x val="-0.19909394688755139"/>
                  <c:y val="-7.652712430128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39-4CF9-9ADA-B76859C73E63}"/>
                </c:ext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39-4CF9-9ADA-B76859C73E63}"/>
                </c:ext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39-4CF9-9ADA-B76859C73E63}"/>
                </c:ext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39-4CF9-9ADA-B76859C73E63}"/>
                </c:ext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39-4CF9-9ADA-B76859C73E63}"/>
                </c:ext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39-4CF9-9ADA-B76859C73E63}"/>
                </c:ext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39-4CF9-9ADA-B76859C73E63}"/>
                </c:ext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39-4CF9-9ADA-B76859C73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ARMASRD!$E$10:$G$10</c:f>
              <c:strCache>
                <c:ptCount val="3"/>
                <c:pt idx="0">
                  <c:v>Armas de fuego</c:v>
                </c:pt>
                <c:pt idx="1">
                  <c:v>Armas blancas</c:v>
                </c:pt>
                <c:pt idx="2">
                  <c:v>Otras</c:v>
                </c:pt>
              </c:strCache>
            </c:strRef>
          </c:cat>
          <c:val>
            <c:numRef>
              <c:f>ARMASRD!$E$24:$G$24</c:f>
              <c:numCache>
                <c:formatCode>General</c:formatCode>
                <c:ptCount val="3"/>
                <c:pt idx="0">
                  <c:v>627</c:v>
                </c:pt>
                <c:pt idx="1">
                  <c:v>356</c:v>
                </c:pt>
                <c:pt idx="2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39-4CF9-9ADA-B76859C73E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anose="020B0502020104020203" pitchFamily="34" charset="0"/>
              </a:defRPr>
            </a:pPr>
            <a:r>
              <a:rPr lang="es-ES" sz="1200">
                <a:latin typeface="Gill Sans MT" panose="020B0502020104020203" pitchFamily="34" charset="0"/>
              </a:rPr>
              <a:t>HOMICIDIOS SEGÚN LA EDAD DE LA VICTIMA</a:t>
            </a:r>
          </a:p>
        </c:rich>
      </c:tx>
      <c:layout>
        <c:manualLayout>
          <c:xMode val="edge"/>
          <c:yMode val="edge"/>
          <c:x val="0.18108783071052922"/>
          <c:y val="3.54166497295705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41243547855"/>
          <c:y val="0.27028562847918658"/>
          <c:w val="0.47331051410415675"/>
          <c:h val="0.45965698840539293"/>
        </c:manualLayout>
      </c:layout>
      <c:pieChart>
        <c:varyColors val="1"/>
        <c:ser>
          <c:idx val="0"/>
          <c:order val="0"/>
          <c:tx>
            <c:strRef>
              <c:f>EDAD!$E$10:$J$10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tx>
          <c:dLbls>
            <c:dLbl>
              <c:idx val="0"/>
              <c:layout>
                <c:manualLayout>
                  <c:x val="7.8623541909304456E-2"/>
                  <c:y val="-9.054662887851092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76139629763819"/>
                      <c:h val="0.10293994615640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9CF-4AE1-85DC-A5AF5F096211}"/>
                </c:ext>
              </c:extLst>
            </c:dLbl>
            <c:dLbl>
              <c:idx val="1"/>
              <c:layout>
                <c:manualLayout>
                  <c:x val="6.3998829787172598E-2"/>
                  <c:y val="0.14636705887400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CF-4AE1-85DC-A5AF5F096211}"/>
                </c:ext>
              </c:extLst>
            </c:dLbl>
            <c:dLbl>
              <c:idx val="2"/>
              <c:layout>
                <c:manualLayout>
                  <c:x val="-0.13869014716610381"/>
                  <c:y val="0.20967532955069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CF-4AE1-85DC-A5AF5F096211}"/>
                </c:ext>
              </c:extLst>
            </c:dLbl>
            <c:dLbl>
              <c:idx val="3"/>
              <c:layout>
                <c:manualLayout>
                  <c:x val="-9.0383634579384753E-2"/>
                  <c:y val="8.80921991140476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CF-4AE1-85DC-A5AF5F096211}"/>
                </c:ext>
              </c:extLst>
            </c:dLbl>
            <c:dLbl>
              <c:idx val="4"/>
              <c:layout>
                <c:manualLayout>
                  <c:x val="-0.13886140486764642"/>
                  <c:y val="-5.9400426887475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CF-4AE1-85DC-A5AF5F096211}"/>
                </c:ext>
              </c:extLst>
            </c:dLbl>
            <c:dLbl>
              <c:idx val="5"/>
              <c:layout>
                <c:manualLayout>
                  <c:x val="3.7204592183460181E-3"/>
                  <c:y val="-5.602471090633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CF-4AE1-85DC-A5AF5F096211}"/>
                </c:ext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CF-4AE1-85DC-A5AF5F096211}"/>
                </c:ext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CF-4AE1-85DC-A5AF5F096211}"/>
                </c:ext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CF-4AE1-85DC-A5AF5F096211}"/>
                </c:ext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CF-4AE1-85DC-A5AF5F096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EDAD!$E$10:$J$10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EDAD!$E$24:$J$24</c:f>
              <c:numCache>
                <c:formatCode>General</c:formatCode>
                <c:ptCount val="6"/>
                <c:pt idx="0">
                  <c:v>43</c:v>
                </c:pt>
                <c:pt idx="1">
                  <c:v>566</c:v>
                </c:pt>
                <c:pt idx="2">
                  <c:v>284</c:v>
                </c:pt>
                <c:pt idx="3">
                  <c:v>107</c:v>
                </c:pt>
                <c:pt idx="4">
                  <c:v>33</c:v>
                </c:pt>
                <c:pt idx="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CF-4AE1-85DC-A5AF5F0962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708198</xdr:colOff>
      <xdr:row>0</xdr:row>
      <xdr:rowOff>24848</xdr:rowOff>
    </xdr:from>
    <xdr:to>
      <xdr:col>4</xdr:col>
      <xdr:colOff>640963</xdr:colOff>
      <xdr:row>8</xdr:row>
      <xdr:rowOff>128502</xdr:rowOff>
    </xdr:to>
    <xdr:pic>
      <xdr:nvPicPr>
        <xdr:cNvPr id="2" name="Imagen 1" descr="C:\Users\jonathan.munoz\Desktop\BAUL\Trabajos PGR LAPTOP\logo.jf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524" y="24848"/>
          <a:ext cx="1456765" cy="14288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521804</xdr:colOff>
      <xdr:row>0</xdr:row>
      <xdr:rowOff>8282</xdr:rowOff>
    </xdr:from>
    <xdr:to>
      <xdr:col>7</xdr:col>
      <xdr:colOff>573861</xdr:colOff>
      <xdr:row>3</xdr:row>
      <xdr:rowOff>57977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5282" y="8282"/>
          <a:ext cx="2652796" cy="546652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0</xdr:row>
      <xdr:rowOff>38100</xdr:rowOff>
    </xdr:from>
    <xdr:to>
      <xdr:col>16</xdr:col>
      <xdr:colOff>638175</xdr:colOff>
      <xdr:row>3</xdr:row>
      <xdr:rowOff>10889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4" y="38100"/>
          <a:ext cx="3162301" cy="544289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4798</xdr:colOff>
      <xdr:row>0</xdr:row>
      <xdr:rowOff>66260</xdr:rowOff>
    </xdr:from>
    <xdr:to>
      <xdr:col>11</xdr:col>
      <xdr:colOff>115959</xdr:colOff>
      <xdr:row>3</xdr:row>
      <xdr:rowOff>33129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8798" y="66260"/>
          <a:ext cx="3159161" cy="452644"/>
        </a:xfrm>
        <a:prstGeom prst="rect">
          <a:avLst/>
        </a:prstGeom>
        <a:noFill/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43295</xdr:colOff>
      <xdr:row>0</xdr:row>
      <xdr:rowOff>40631</xdr:rowOff>
    </xdr:from>
    <xdr:to>
      <xdr:col>11</xdr:col>
      <xdr:colOff>372340</xdr:colOff>
      <xdr:row>3</xdr:row>
      <xdr:rowOff>22568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94363" y="40631"/>
          <a:ext cx="2381250" cy="475505"/>
        </a:xfrm>
        <a:prstGeom prst="rect">
          <a:avLst/>
        </a:prstGeom>
        <a:noFill/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95250</xdr:rowOff>
    </xdr:from>
    <xdr:to>
      <xdr:col>11</xdr:col>
      <xdr:colOff>95250</xdr:colOff>
      <xdr:row>3</xdr:row>
      <xdr:rowOff>142875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7125" y="95250"/>
          <a:ext cx="2524125" cy="5334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6</xdr:col>
      <xdr:colOff>9525</xdr:colOff>
      <xdr:row>45</xdr:row>
      <xdr:rowOff>19050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516549</xdr:colOff>
      <xdr:row>0</xdr:row>
      <xdr:rowOff>0</xdr:rowOff>
    </xdr:from>
    <xdr:to>
      <xdr:col>3</xdr:col>
      <xdr:colOff>1889548</xdr:colOff>
      <xdr:row>3</xdr:row>
      <xdr:rowOff>147727</xdr:rowOff>
    </xdr:to>
    <xdr:pic>
      <xdr:nvPicPr>
        <xdr:cNvPr id="6" name="image2.png" title="Imag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1024" y="0"/>
          <a:ext cx="2468374" cy="633502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116914</xdr:colOff>
      <xdr:row>0</xdr:row>
      <xdr:rowOff>8282</xdr:rowOff>
    </xdr:from>
    <xdr:to>
      <xdr:col>14</xdr:col>
      <xdr:colOff>82827</xdr:colOff>
      <xdr:row>3</xdr:row>
      <xdr:rowOff>28352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2539" y="8282"/>
          <a:ext cx="3147263" cy="53442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183216</xdr:colOff>
      <xdr:row>25</xdr:row>
      <xdr:rowOff>92451</xdr:rowOff>
    </xdr:from>
    <xdr:to>
      <xdr:col>12</xdr:col>
      <xdr:colOff>333376</xdr:colOff>
      <xdr:row>47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0</xdr:row>
      <xdr:rowOff>38100</xdr:rowOff>
    </xdr:from>
    <xdr:to>
      <xdr:col>10</xdr:col>
      <xdr:colOff>38100</xdr:colOff>
      <xdr:row>4</xdr:row>
      <xdr:rowOff>4902</xdr:rowOff>
    </xdr:to>
    <xdr:pic>
      <xdr:nvPicPr>
        <xdr:cNvPr id="7" name="image2.png" title="Imag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1700" y="38100"/>
          <a:ext cx="2638425" cy="643077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148132</xdr:colOff>
      <xdr:row>24</xdr:row>
      <xdr:rowOff>110642</xdr:rowOff>
    </xdr:from>
    <xdr:to>
      <xdr:col>10</xdr:col>
      <xdr:colOff>110643</xdr:colOff>
      <xdr:row>50</xdr:row>
      <xdr:rowOff>74083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FAFE25E9-4C07-4F1D-9CAA-E57E47CA0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943840</xdr:colOff>
      <xdr:row>0</xdr:row>
      <xdr:rowOff>64754</xdr:rowOff>
    </xdr:from>
    <xdr:to>
      <xdr:col>8</xdr:col>
      <xdr:colOff>199099</xdr:colOff>
      <xdr:row>4</xdr:row>
      <xdr:rowOff>8659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E1F5A60-EF96-4394-BF7F-97290BCA5F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3545" y="64754"/>
          <a:ext cx="3021963" cy="601996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45384</xdr:colOff>
      <xdr:row>24</xdr:row>
      <xdr:rowOff>11204</xdr:rowOff>
    </xdr:from>
    <xdr:to>
      <xdr:col>9</xdr:col>
      <xdr:colOff>657226</xdr:colOff>
      <xdr:row>46</xdr:row>
      <xdr:rowOff>95250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0</xdr:row>
      <xdr:rowOff>0</xdr:rowOff>
    </xdr:from>
    <xdr:to>
      <xdr:col>7</xdr:col>
      <xdr:colOff>542925</xdr:colOff>
      <xdr:row>3</xdr:row>
      <xdr:rowOff>44824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0"/>
          <a:ext cx="2228850" cy="530599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158003</xdr:colOff>
      <xdr:row>25</xdr:row>
      <xdr:rowOff>114300</xdr:rowOff>
    </xdr:from>
    <xdr:to>
      <xdr:col>12</xdr:col>
      <xdr:colOff>533401</xdr:colOff>
      <xdr:row>50</xdr:row>
      <xdr:rowOff>123825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247650</xdr:colOff>
      <xdr:row>0</xdr:row>
      <xdr:rowOff>0</xdr:rowOff>
    </xdr:from>
    <xdr:to>
      <xdr:col>9</xdr:col>
      <xdr:colOff>475688</xdr:colOff>
      <xdr:row>3</xdr:row>
      <xdr:rowOff>38100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5075" y="0"/>
          <a:ext cx="2466413" cy="523875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95250</xdr:rowOff>
    </xdr:from>
    <xdr:to>
      <xdr:col>10</xdr:col>
      <xdr:colOff>47063</xdr:colOff>
      <xdr:row>3</xdr:row>
      <xdr:rowOff>47625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95250"/>
          <a:ext cx="2466413" cy="523875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775921</xdr:colOff>
      <xdr:row>0</xdr:row>
      <xdr:rowOff>0</xdr:rowOff>
    </xdr:from>
    <xdr:to>
      <xdr:col>6</xdr:col>
      <xdr:colOff>384834</xdr:colOff>
      <xdr:row>3</xdr:row>
      <xdr:rowOff>66675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3479" y="0"/>
          <a:ext cx="2466413" cy="550252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genio.medina/Downloads/Per&#237;odo%20enero-diciembre%2020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escripcion"/>
      <sheetName val="SEXO"/>
      <sheetName val="CIRCUNSTANCIAS"/>
      <sheetName val="DIAS"/>
      <sheetName val="HORARD"/>
      <sheetName val="ARMASRD"/>
      <sheetName val="EDAD"/>
      <sheetName val="NACIONALIDAD"/>
      <sheetName val="HOMICIDIO"/>
      <sheetName val="HOMICIDIO II"/>
      <sheetName val="COMPARATIVO"/>
      <sheetName val="PROVINCIAS 2015-16"/>
      <sheetName val="SD"/>
      <sheetName val="DN"/>
      <sheetName val="STG"/>
      <sheetName val="45 (2)"/>
    </sheetNames>
    <sheetDataSet>
      <sheetData sheetId="0"/>
      <sheetData sheetId="1">
        <row r="1">
          <cell r="A1" t="str">
            <v>REPÚBLICA DOMINICANA</v>
          </cell>
        </row>
        <row r="2">
          <cell r="A2" t="str">
            <v>PROCURADURÍA GENERAL DE LA REPÚBLICA</v>
          </cell>
        </row>
        <row r="3">
          <cell r="A3" t="str">
            <v>"Año de la Consolidación de la Seguridad Alimentaria"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5"/>
  <sheetViews>
    <sheetView zoomScale="115" zoomScaleNormal="115" workbookViewId="0">
      <selection activeCell="E14" sqref="E14"/>
    </sheetView>
  </sheetViews>
  <sheetFormatPr baseColWidth="10" defaultRowHeight="12.75" x14ac:dyDescent="0.2"/>
  <cols>
    <col min="1" max="1" width="10.42578125" style="248" customWidth="1"/>
    <col min="2" max="2" width="10.85546875" style="248" customWidth="1"/>
    <col min="3" max="6" width="11.42578125" style="248"/>
    <col min="7" max="7" width="4.5703125" style="248" customWidth="1"/>
    <col min="8" max="8" width="4.85546875" style="248" customWidth="1"/>
    <col min="9" max="9" width="9.28515625" style="248" customWidth="1"/>
    <col min="10" max="16384" width="11.42578125" style="248"/>
  </cols>
  <sheetData>
    <row r="10" spans="1:10" ht="20.25" x14ac:dyDescent="0.3">
      <c r="A10" s="348" t="s">
        <v>4</v>
      </c>
      <c r="B10" s="348"/>
      <c r="C10" s="348"/>
      <c r="D10" s="348"/>
      <c r="E10" s="348"/>
      <c r="F10" s="348"/>
      <c r="G10" s="348"/>
      <c r="H10" s="348"/>
      <c r="I10" s="348"/>
      <c r="J10" s="247"/>
    </row>
    <row r="11" spans="1:10" ht="22.5" x14ac:dyDescent="0.3">
      <c r="A11" s="349" t="s">
        <v>24</v>
      </c>
      <c r="B11" s="349"/>
      <c r="C11" s="349"/>
      <c r="D11" s="349"/>
      <c r="E11" s="349"/>
      <c r="F11" s="349"/>
      <c r="G11" s="349"/>
      <c r="H11" s="349"/>
      <c r="I11" s="349"/>
      <c r="J11" s="247"/>
    </row>
    <row r="12" spans="1:10" x14ac:dyDescent="0.2">
      <c r="A12" s="247"/>
      <c r="B12" s="247"/>
      <c r="C12" s="247"/>
      <c r="D12" s="247"/>
      <c r="E12" s="247"/>
      <c r="F12" s="247"/>
      <c r="G12" s="247"/>
      <c r="H12" s="247"/>
      <c r="I12" s="247"/>
      <c r="J12" s="247"/>
    </row>
    <row r="13" spans="1:10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</row>
    <row r="14" spans="1:10" x14ac:dyDescent="0.2">
      <c r="A14" s="247"/>
      <c r="B14" s="247"/>
      <c r="C14" s="247"/>
      <c r="D14" s="247"/>
      <c r="E14" s="247"/>
      <c r="F14" s="247"/>
      <c r="G14" s="247"/>
      <c r="H14" s="247"/>
      <c r="I14" s="247"/>
      <c r="J14" s="247"/>
    </row>
    <row r="15" spans="1:10" ht="27" x14ac:dyDescent="0.35">
      <c r="A15" s="351"/>
      <c r="B15" s="351"/>
      <c r="C15" s="351"/>
      <c r="D15" s="351"/>
      <c r="E15" s="351"/>
      <c r="F15" s="351"/>
      <c r="G15" s="351"/>
      <c r="H15" s="351"/>
      <c r="I15" s="351"/>
      <c r="J15" s="247"/>
    </row>
    <row r="16" spans="1:10" x14ac:dyDescent="0.2">
      <c r="A16" s="247"/>
      <c r="B16" s="247"/>
      <c r="C16" s="247"/>
      <c r="D16" s="247"/>
      <c r="E16" s="247"/>
      <c r="F16" s="247"/>
      <c r="G16" s="247"/>
      <c r="H16" s="247"/>
      <c r="I16" s="247"/>
      <c r="J16" s="247"/>
    </row>
    <row r="17" spans="1:10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</row>
    <row r="18" spans="1:10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</row>
    <row r="19" spans="1:10" ht="45" customHeight="1" x14ac:dyDescent="0.3">
      <c r="A19" s="350" t="s">
        <v>307</v>
      </c>
      <c r="B19" s="350"/>
      <c r="C19" s="350"/>
      <c r="D19" s="350"/>
      <c r="E19" s="350"/>
      <c r="F19" s="350"/>
      <c r="G19" s="350"/>
      <c r="H19" s="350"/>
      <c r="I19" s="350"/>
      <c r="J19" s="247"/>
    </row>
    <row r="20" spans="1:10" ht="13.5" customHeight="1" x14ac:dyDescent="0.3">
      <c r="A20" s="249"/>
      <c r="B20" s="249"/>
      <c r="C20" s="249"/>
      <c r="D20" s="249"/>
      <c r="E20" s="249"/>
      <c r="F20" s="249"/>
      <c r="G20" s="249"/>
      <c r="H20" s="249"/>
      <c r="I20" s="249"/>
      <c r="J20" s="247"/>
    </row>
    <row r="21" spans="1:10" ht="17.25" customHeight="1" x14ac:dyDescent="0.3">
      <c r="A21" s="247"/>
      <c r="B21" s="348" t="s">
        <v>340</v>
      </c>
      <c r="C21" s="348"/>
      <c r="D21" s="348"/>
      <c r="E21" s="348"/>
      <c r="F21" s="348"/>
      <c r="G21" s="348"/>
      <c r="H21" s="348"/>
      <c r="I21" s="247"/>
      <c r="J21" s="247"/>
    </row>
    <row r="22" spans="1:10" x14ac:dyDescent="0.2">
      <c r="A22" s="247"/>
      <c r="B22" s="247"/>
      <c r="C22" s="247"/>
      <c r="D22" s="247"/>
      <c r="E22" s="247"/>
      <c r="F22" s="247"/>
      <c r="G22" s="247"/>
      <c r="H22" s="247"/>
      <c r="I22" s="247"/>
      <c r="J22" s="247"/>
    </row>
    <row r="23" spans="1:10" x14ac:dyDescent="0.2">
      <c r="A23" s="247"/>
      <c r="B23" s="247"/>
      <c r="C23" s="247"/>
      <c r="D23" s="247"/>
      <c r="E23" s="247"/>
      <c r="F23" s="247"/>
      <c r="G23" s="247"/>
      <c r="H23" s="247"/>
      <c r="I23" s="247"/>
      <c r="J23" s="247"/>
    </row>
    <row r="24" spans="1:10" x14ac:dyDescent="0.2">
      <c r="A24" s="247"/>
      <c r="B24" s="247"/>
      <c r="C24" s="247"/>
      <c r="D24" s="247"/>
      <c r="E24" s="247"/>
      <c r="F24" s="247"/>
      <c r="G24" s="247"/>
      <c r="H24" s="247"/>
      <c r="I24" s="247"/>
      <c r="J24" s="247"/>
    </row>
    <row r="25" spans="1:10" ht="15" customHeight="1" x14ac:dyDescent="0.2">
      <c r="B25" s="347" t="s">
        <v>242</v>
      </c>
      <c r="C25" s="347"/>
      <c r="D25" s="347"/>
      <c r="E25" s="347"/>
      <c r="F25" s="347"/>
      <c r="G25" s="347"/>
      <c r="H25" s="347"/>
      <c r="I25" s="250"/>
      <c r="J25" s="247"/>
    </row>
    <row r="26" spans="1:10" ht="12.75" customHeight="1" x14ac:dyDescent="0.2">
      <c r="A26" s="250"/>
      <c r="B26" s="347"/>
      <c r="C26" s="347"/>
      <c r="D26" s="347"/>
      <c r="E26" s="347"/>
      <c r="F26" s="347"/>
      <c r="G26" s="347"/>
      <c r="H26" s="347"/>
      <c r="I26" s="250"/>
      <c r="J26" s="247"/>
    </row>
    <row r="27" spans="1:10" ht="12.75" customHeight="1" x14ac:dyDescent="0.2">
      <c r="A27" s="250"/>
      <c r="B27" s="347"/>
      <c r="C27" s="347"/>
      <c r="D27" s="347"/>
      <c r="E27" s="347"/>
      <c r="F27" s="347"/>
      <c r="G27" s="347"/>
      <c r="H27" s="347"/>
      <c r="I27" s="250"/>
      <c r="J27" s="247"/>
    </row>
    <row r="28" spans="1:10" ht="30" customHeight="1" x14ac:dyDescent="0.2">
      <c r="A28" s="250"/>
      <c r="B28" s="347"/>
      <c r="C28" s="347"/>
      <c r="D28" s="347"/>
      <c r="E28" s="347"/>
      <c r="F28" s="347"/>
      <c r="G28" s="347"/>
      <c r="H28" s="347"/>
      <c r="I28" s="250"/>
      <c r="J28" s="247"/>
    </row>
    <row r="29" spans="1:10" x14ac:dyDescent="0.2">
      <c r="A29" s="247"/>
      <c r="B29" s="247"/>
      <c r="C29" s="247"/>
      <c r="D29" s="247"/>
      <c r="E29" s="247"/>
      <c r="F29" s="247"/>
      <c r="G29" s="247"/>
      <c r="H29" s="247"/>
      <c r="I29" s="247"/>
      <c r="J29" s="247"/>
    </row>
    <row r="30" spans="1:10" x14ac:dyDescent="0.2">
      <c r="A30" s="247"/>
      <c r="B30" s="247"/>
      <c r="C30" s="247"/>
      <c r="D30" s="247"/>
      <c r="E30" s="247"/>
      <c r="F30" s="247"/>
      <c r="G30" s="247"/>
      <c r="H30" s="247"/>
      <c r="I30" s="247"/>
      <c r="J30" s="247"/>
    </row>
    <row r="31" spans="1:10" x14ac:dyDescent="0.2">
      <c r="A31" s="247"/>
      <c r="B31" s="247"/>
      <c r="C31" s="247"/>
      <c r="D31" s="247"/>
      <c r="E31" s="247"/>
      <c r="F31" s="247"/>
      <c r="G31" s="247"/>
      <c r="H31" s="247"/>
      <c r="I31" s="247"/>
      <c r="J31" s="247"/>
    </row>
    <row r="32" spans="1:10" x14ac:dyDescent="0.2">
      <c r="A32" s="247"/>
      <c r="B32" s="247"/>
      <c r="C32" s="247"/>
      <c r="D32" s="247"/>
      <c r="E32" s="247"/>
      <c r="F32" s="247"/>
      <c r="G32" s="247"/>
      <c r="H32" s="247"/>
      <c r="I32" s="247"/>
      <c r="J32" s="247"/>
    </row>
    <row r="33" spans="1:10" x14ac:dyDescent="0.2">
      <c r="A33" s="247"/>
      <c r="B33" s="247"/>
      <c r="C33" s="247"/>
      <c r="D33" s="247"/>
      <c r="E33" s="247"/>
      <c r="F33" s="247"/>
      <c r="G33" s="247"/>
      <c r="H33" s="247"/>
      <c r="I33" s="247"/>
      <c r="J33" s="247"/>
    </row>
    <row r="34" spans="1:10" ht="12.75" customHeight="1" x14ac:dyDescent="0.2">
      <c r="A34" s="346" t="s">
        <v>241</v>
      </c>
      <c r="B34" s="346"/>
      <c r="C34" s="346"/>
      <c r="D34" s="346"/>
      <c r="E34" s="346"/>
      <c r="F34" s="346"/>
      <c r="G34" s="346"/>
      <c r="H34" s="346"/>
      <c r="I34" s="346"/>
      <c r="J34" s="247"/>
    </row>
    <row r="35" spans="1:10" ht="41.25" customHeight="1" x14ac:dyDescent="0.2">
      <c r="A35" s="346"/>
      <c r="B35" s="346"/>
      <c r="C35" s="346"/>
      <c r="D35" s="346"/>
      <c r="E35" s="346"/>
      <c r="F35" s="346"/>
      <c r="G35" s="346"/>
      <c r="H35" s="346"/>
      <c r="I35" s="346"/>
      <c r="J35" s="247"/>
    </row>
    <row r="36" spans="1:10" x14ac:dyDescent="0.2">
      <c r="A36" s="247"/>
      <c r="B36" s="247"/>
      <c r="C36" s="247"/>
      <c r="D36" s="247"/>
      <c r="E36" s="247"/>
      <c r="F36" s="247"/>
      <c r="G36" s="247"/>
      <c r="H36" s="247"/>
      <c r="I36" s="247"/>
      <c r="J36" s="247"/>
    </row>
    <row r="37" spans="1:10" x14ac:dyDescent="0.2">
      <c r="A37" s="247"/>
      <c r="B37" s="247"/>
      <c r="C37" s="247"/>
      <c r="D37" s="247"/>
      <c r="E37" s="247"/>
      <c r="F37" s="247"/>
      <c r="G37" s="247"/>
      <c r="H37" s="247"/>
      <c r="I37" s="247"/>
      <c r="J37" s="247"/>
    </row>
    <row r="38" spans="1:10" x14ac:dyDescent="0.2">
      <c r="A38" s="247"/>
      <c r="B38" s="247"/>
      <c r="C38" s="247"/>
      <c r="D38" s="247"/>
      <c r="E38" s="247"/>
      <c r="F38" s="247"/>
      <c r="G38" s="247"/>
      <c r="H38" s="247"/>
      <c r="I38" s="247"/>
      <c r="J38" s="247"/>
    </row>
    <row r="39" spans="1:10" x14ac:dyDescent="0.2">
      <c r="A39" s="247"/>
      <c r="B39" s="247"/>
      <c r="C39" s="247"/>
      <c r="D39" s="247"/>
      <c r="E39" s="247"/>
      <c r="F39" s="247"/>
      <c r="G39" s="247"/>
      <c r="H39" s="247"/>
      <c r="I39" s="247"/>
      <c r="J39" s="247"/>
    </row>
    <row r="40" spans="1:10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</row>
    <row r="41" spans="1:10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</row>
    <row r="43" spans="1:10" x14ac:dyDescent="0.2">
      <c r="A43" s="247"/>
      <c r="B43" s="247"/>
      <c r="C43" s="247"/>
      <c r="D43" s="247"/>
      <c r="E43" s="247"/>
      <c r="F43" s="247"/>
      <c r="G43" s="247"/>
      <c r="H43" s="247"/>
      <c r="I43" s="247"/>
      <c r="J43" s="247"/>
    </row>
    <row r="44" spans="1:10" x14ac:dyDescent="0.2">
      <c r="A44" s="247"/>
      <c r="B44" s="247"/>
      <c r="C44" s="247"/>
      <c r="D44" s="247"/>
      <c r="E44" s="247"/>
      <c r="F44" s="247"/>
      <c r="G44" s="247"/>
      <c r="H44" s="247"/>
      <c r="I44" s="247"/>
      <c r="J44" s="247"/>
    </row>
    <row r="45" spans="1:10" x14ac:dyDescent="0.2">
      <c r="A45" s="247"/>
      <c r="B45" s="247"/>
      <c r="C45" s="247"/>
      <c r="D45" s="247"/>
      <c r="E45" s="247"/>
      <c r="F45" s="247"/>
      <c r="G45" s="247"/>
      <c r="H45" s="247"/>
      <c r="I45" s="247"/>
      <c r="J45" s="247"/>
    </row>
  </sheetData>
  <mergeCells count="7">
    <mergeCell ref="A34:I35"/>
    <mergeCell ref="B25:H28"/>
    <mergeCell ref="A10:I10"/>
    <mergeCell ref="A11:I11"/>
    <mergeCell ref="A19:I19"/>
    <mergeCell ref="B21:H21"/>
    <mergeCell ref="A15:I1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8"/>
  <sheetViews>
    <sheetView topLeftCell="A13" zoomScale="130" zoomScaleNormal="130" workbookViewId="0">
      <selection activeCell="A5" sqref="A5:I5"/>
    </sheetView>
  </sheetViews>
  <sheetFormatPr baseColWidth="10" defaultColWidth="11.42578125" defaultRowHeight="12.75" x14ac:dyDescent="0.2"/>
  <cols>
    <col min="1" max="1" width="0.85546875" customWidth="1"/>
    <col min="2" max="2" width="8.140625" customWidth="1"/>
    <col min="3" max="3" width="9.7109375" customWidth="1"/>
    <col min="4" max="4" width="16.42578125" customWidth="1"/>
    <col min="5" max="5" width="14.85546875" customWidth="1"/>
    <col min="6" max="6" width="11.5703125" customWidth="1"/>
    <col min="7" max="7" width="10.7109375" customWidth="1"/>
    <col min="8" max="8" width="16.140625" customWidth="1"/>
    <col min="9" max="9" width="7.5703125" customWidth="1"/>
  </cols>
  <sheetData>
    <row r="4" spans="1:13" s="1" customFormat="1" ht="17.25" x14ac:dyDescent="0.35">
      <c r="A4" s="382" t="str">
        <f>Descripcion!A1</f>
        <v>REPÚBLICA DOMINICANA</v>
      </c>
      <c r="B4" s="382"/>
      <c r="C4" s="382"/>
      <c r="D4" s="382"/>
      <c r="E4" s="382"/>
      <c r="F4" s="382"/>
      <c r="G4" s="382"/>
      <c r="H4" s="382"/>
      <c r="I4" s="382"/>
      <c r="J4" s="119"/>
      <c r="K4" s="52"/>
    </row>
    <row r="5" spans="1:13" ht="19.5" customHeight="1" x14ac:dyDescent="0.45">
      <c r="A5" s="383" t="str">
        <f>Descripcion!A2</f>
        <v>PROCURADURÍA GENERAL DE LA REPÚBLICA</v>
      </c>
      <c r="B5" s="383"/>
      <c r="C5" s="383"/>
      <c r="D5" s="383"/>
      <c r="E5" s="383"/>
      <c r="F5" s="383"/>
      <c r="G5" s="383"/>
      <c r="H5" s="383"/>
      <c r="I5" s="383"/>
      <c r="J5" s="120"/>
      <c r="K5" s="51"/>
    </row>
    <row r="6" spans="1:13" ht="18.75" customHeight="1" x14ac:dyDescent="0.4">
      <c r="A6" s="384" t="str">
        <f>Descripcion!A3</f>
        <v>"Año de la Consolidación de la Seguridad Alimentaria"</v>
      </c>
      <c r="B6" s="384"/>
      <c r="C6" s="384"/>
      <c r="D6" s="384"/>
      <c r="E6" s="384"/>
      <c r="F6" s="384"/>
      <c r="G6" s="384"/>
      <c r="H6" s="384"/>
      <c r="I6" s="384"/>
      <c r="J6" s="197"/>
      <c r="K6" s="51"/>
    </row>
    <row r="7" spans="1:13" ht="12.75" customHeight="1" x14ac:dyDescent="0.4">
      <c r="A7" s="113"/>
      <c r="B7" s="113"/>
      <c r="C7" s="113"/>
      <c r="D7" s="113"/>
      <c r="E7" s="113"/>
      <c r="F7" s="113"/>
      <c r="G7" s="113"/>
      <c r="H7" s="113"/>
      <c r="I7" s="113"/>
      <c r="J7" s="51"/>
      <c r="K7" s="51"/>
    </row>
    <row r="8" spans="1:13" ht="17.25" customHeight="1" thickBot="1" x14ac:dyDescent="0.45">
      <c r="A8" s="406" t="s">
        <v>183</v>
      </c>
      <c r="B8" s="406"/>
      <c r="C8" s="406"/>
      <c r="D8" s="406"/>
      <c r="E8" s="406"/>
      <c r="F8" s="406"/>
      <c r="G8" s="406"/>
      <c r="H8" s="406"/>
      <c r="I8" s="406"/>
      <c r="J8" s="118"/>
      <c r="K8" s="51"/>
    </row>
    <row r="9" spans="1:13" ht="15" x14ac:dyDescent="0.3">
      <c r="A9" s="51"/>
      <c r="B9" s="51"/>
      <c r="C9" s="415" t="s">
        <v>95</v>
      </c>
      <c r="D9" s="417" t="s">
        <v>101</v>
      </c>
      <c r="E9" s="417" t="s">
        <v>98</v>
      </c>
      <c r="F9" s="391" t="s">
        <v>70</v>
      </c>
      <c r="G9" s="392"/>
      <c r="H9" s="419" t="s">
        <v>99</v>
      </c>
      <c r="I9" s="51"/>
      <c r="J9" s="51"/>
      <c r="K9" s="51"/>
    </row>
    <row r="10" spans="1:13" ht="15" x14ac:dyDescent="0.3">
      <c r="A10" s="51"/>
      <c r="B10" s="51"/>
      <c r="C10" s="416"/>
      <c r="D10" s="418"/>
      <c r="E10" s="418"/>
      <c r="F10" s="203" t="s">
        <v>64</v>
      </c>
      <c r="G10" s="204" t="s">
        <v>63</v>
      </c>
      <c r="H10" s="420"/>
      <c r="I10" s="51"/>
      <c r="J10" s="51"/>
      <c r="K10" s="51"/>
    </row>
    <row r="11" spans="1:13" ht="20.25" customHeight="1" x14ac:dyDescent="0.3">
      <c r="A11" s="51"/>
      <c r="B11" s="51"/>
      <c r="C11" s="124" t="s">
        <v>40</v>
      </c>
      <c r="D11" s="125">
        <v>91</v>
      </c>
      <c r="E11" s="125">
        <v>9</v>
      </c>
      <c r="F11" s="193">
        <v>88</v>
      </c>
      <c r="G11" s="193">
        <v>12</v>
      </c>
      <c r="H11" s="135">
        <f>D11+E11</f>
        <v>100</v>
      </c>
      <c r="I11" s="51"/>
      <c r="J11" s="126"/>
      <c r="K11" s="126"/>
      <c r="L11" s="7"/>
      <c r="M11" s="7"/>
    </row>
    <row r="12" spans="1:13" ht="17.100000000000001" customHeight="1" x14ac:dyDescent="0.3">
      <c r="A12" s="51"/>
      <c r="B12" s="51"/>
      <c r="C12" s="124" t="s">
        <v>41</v>
      </c>
      <c r="D12" s="125">
        <v>79</v>
      </c>
      <c r="E12" s="125">
        <v>10</v>
      </c>
      <c r="F12" s="193">
        <v>76</v>
      </c>
      <c r="G12" s="193">
        <v>13</v>
      </c>
      <c r="H12" s="135">
        <f t="shared" ref="H12:H19" si="0">D12+E12</f>
        <v>89</v>
      </c>
      <c r="I12" s="51"/>
      <c r="J12" s="126"/>
      <c r="K12" s="126"/>
      <c r="L12" s="7"/>
      <c r="M12" s="7"/>
    </row>
    <row r="13" spans="1:13" ht="17.100000000000001" customHeight="1" x14ac:dyDescent="0.3">
      <c r="A13" s="51"/>
      <c r="B13" s="51"/>
      <c r="C13" s="124" t="s">
        <v>42</v>
      </c>
      <c r="D13" s="127">
        <v>76</v>
      </c>
      <c r="E13" s="127">
        <v>6</v>
      </c>
      <c r="F13" s="194">
        <v>76</v>
      </c>
      <c r="G13" s="194">
        <v>6</v>
      </c>
      <c r="H13" s="135">
        <f t="shared" si="0"/>
        <v>82</v>
      </c>
      <c r="I13" s="51"/>
      <c r="J13" s="128"/>
      <c r="K13" s="128"/>
      <c r="L13" s="2"/>
      <c r="M13" s="2"/>
    </row>
    <row r="14" spans="1:13" ht="17.100000000000001" customHeight="1" x14ac:dyDescent="0.3">
      <c r="A14" s="51"/>
      <c r="B14" s="51"/>
      <c r="C14" s="124" t="s">
        <v>43</v>
      </c>
      <c r="D14" s="125">
        <v>73</v>
      </c>
      <c r="E14" s="125">
        <v>4</v>
      </c>
      <c r="F14" s="193">
        <v>66</v>
      </c>
      <c r="G14" s="193">
        <v>11</v>
      </c>
      <c r="H14" s="135">
        <f t="shared" si="0"/>
        <v>77</v>
      </c>
      <c r="I14" s="51"/>
      <c r="J14" s="129"/>
      <c r="K14" s="129"/>
      <c r="L14" s="3"/>
      <c r="M14" s="3"/>
    </row>
    <row r="15" spans="1:13" ht="17.100000000000001" customHeight="1" x14ac:dyDescent="0.3">
      <c r="A15" s="51"/>
      <c r="B15" s="51"/>
      <c r="C15" s="124" t="s">
        <v>44</v>
      </c>
      <c r="D15" s="127">
        <v>89</v>
      </c>
      <c r="E15" s="127">
        <v>4</v>
      </c>
      <c r="F15" s="194">
        <v>83</v>
      </c>
      <c r="G15" s="194">
        <v>10</v>
      </c>
      <c r="H15" s="135">
        <f t="shared" si="0"/>
        <v>93</v>
      </c>
      <c r="I15" s="51"/>
      <c r="J15" s="51"/>
      <c r="K15" s="51"/>
    </row>
    <row r="16" spans="1:13" ht="17.100000000000001" customHeight="1" x14ac:dyDescent="0.3">
      <c r="A16" s="51"/>
      <c r="B16" s="51"/>
      <c r="C16" s="124" t="s">
        <v>45</v>
      </c>
      <c r="D16" s="125">
        <v>87</v>
      </c>
      <c r="E16" s="125">
        <v>7</v>
      </c>
      <c r="F16" s="193">
        <v>81</v>
      </c>
      <c r="G16" s="193">
        <v>13</v>
      </c>
      <c r="H16" s="135">
        <f t="shared" si="0"/>
        <v>94</v>
      </c>
      <c r="I16" s="51"/>
      <c r="J16" s="51"/>
      <c r="K16" s="51"/>
    </row>
    <row r="17" spans="1:11" ht="17.100000000000001" customHeight="1" x14ac:dyDescent="0.3">
      <c r="A17" s="51"/>
      <c r="B17" s="51"/>
      <c r="C17" s="124" t="s">
        <v>46</v>
      </c>
      <c r="D17" s="127">
        <v>94</v>
      </c>
      <c r="E17" s="127">
        <v>5</v>
      </c>
      <c r="F17" s="194">
        <v>90</v>
      </c>
      <c r="G17" s="194">
        <v>9</v>
      </c>
      <c r="H17" s="135">
        <f t="shared" si="0"/>
        <v>99</v>
      </c>
      <c r="I17" s="51"/>
      <c r="J17" s="51"/>
      <c r="K17" s="51"/>
    </row>
    <row r="18" spans="1:11" ht="17.100000000000001" customHeight="1" x14ac:dyDescent="0.3">
      <c r="A18" s="51"/>
      <c r="B18" s="51"/>
      <c r="C18" s="124" t="s">
        <v>47</v>
      </c>
      <c r="D18" s="127">
        <v>110</v>
      </c>
      <c r="E18" s="127">
        <v>3</v>
      </c>
      <c r="F18" s="194">
        <v>105</v>
      </c>
      <c r="G18" s="194">
        <v>8</v>
      </c>
      <c r="H18" s="135">
        <f t="shared" si="0"/>
        <v>113</v>
      </c>
      <c r="I18" s="51"/>
      <c r="J18" s="51"/>
      <c r="K18" s="51"/>
    </row>
    <row r="19" spans="1:11" ht="17.100000000000001" customHeight="1" x14ac:dyDescent="0.3">
      <c r="A19" s="51"/>
      <c r="B19" s="51"/>
      <c r="C19" s="124" t="s">
        <v>48</v>
      </c>
      <c r="D19" s="127">
        <v>78</v>
      </c>
      <c r="E19" s="127">
        <v>8</v>
      </c>
      <c r="F19" s="194">
        <v>74</v>
      </c>
      <c r="G19" s="194">
        <v>12</v>
      </c>
      <c r="H19" s="135">
        <f t="shared" si="0"/>
        <v>86</v>
      </c>
      <c r="I19" s="51"/>
      <c r="J19" s="51"/>
      <c r="K19" s="51"/>
    </row>
    <row r="20" spans="1:11" ht="17.100000000000001" customHeight="1" x14ac:dyDescent="0.3">
      <c r="A20" s="51"/>
      <c r="B20" s="51"/>
      <c r="C20" s="124" t="s">
        <v>49</v>
      </c>
      <c r="D20" s="125">
        <v>94</v>
      </c>
      <c r="E20" s="125">
        <v>8</v>
      </c>
      <c r="F20" s="193">
        <v>87</v>
      </c>
      <c r="G20" s="193">
        <v>15</v>
      </c>
      <c r="H20" s="135">
        <f t="shared" ref="H20:H22" si="1">SUM(D20:E20)</f>
        <v>102</v>
      </c>
      <c r="I20" s="51"/>
      <c r="J20" s="51"/>
      <c r="K20" s="51"/>
    </row>
    <row r="21" spans="1:11" ht="17.100000000000001" customHeight="1" x14ac:dyDescent="0.3">
      <c r="A21" s="51"/>
      <c r="B21" s="51"/>
      <c r="C21" s="124" t="s">
        <v>50</v>
      </c>
      <c r="D21" s="127">
        <v>86</v>
      </c>
      <c r="E21" s="130">
        <v>9</v>
      </c>
      <c r="F21" s="195">
        <v>85</v>
      </c>
      <c r="G21" s="195">
        <v>10</v>
      </c>
      <c r="H21" s="135">
        <f t="shared" si="1"/>
        <v>95</v>
      </c>
      <c r="I21" s="51"/>
      <c r="J21" s="51"/>
      <c r="K21" s="51"/>
    </row>
    <row r="22" spans="1:11" ht="16.5" customHeight="1" x14ac:dyDescent="0.3">
      <c r="A22" s="51"/>
      <c r="B22" s="51"/>
      <c r="C22" s="138" t="s">
        <v>51</v>
      </c>
      <c r="D22" s="269">
        <v>97</v>
      </c>
      <c r="E22" s="139">
        <v>7</v>
      </c>
      <c r="F22" s="196">
        <v>89</v>
      </c>
      <c r="G22" s="196">
        <v>15</v>
      </c>
      <c r="H22" s="137">
        <f t="shared" si="1"/>
        <v>104</v>
      </c>
      <c r="I22" s="51"/>
      <c r="J22" s="51"/>
      <c r="K22" s="51"/>
    </row>
    <row r="23" spans="1:11" ht="20.100000000000001" customHeight="1" thickBot="1" x14ac:dyDescent="0.35">
      <c r="A23" s="51"/>
      <c r="B23" s="51"/>
      <c r="C23" s="131" t="s">
        <v>62</v>
      </c>
      <c r="D23" s="132">
        <f>SUM(D11:D22)</f>
        <v>1054</v>
      </c>
      <c r="E23" s="136">
        <f t="shared" ref="E23:G23" si="2">SUM(E11:E22)</f>
        <v>80</v>
      </c>
      <c r="F23" s="136">
        <f t="shared" si="2"/>
        <v>1000</v>
      </c>
      <c r="G23" s="136">
        <f t="shared" si="2"/>
        <v>134</v>
      </c>
      <c r="H23" s="140">
        <f>SUM(D23:E23)</f>
        <v>1134</v>
      </c>
      <c r="I23" s="51"/>
      <c r="J23" s="51"/>
      <c r="K23" s="51"/>
    </row>
    <row r="24" spans="1:11" ht="15" x14ac:dyDescent="0.3">
      <c r="A24" s="51"/>
      <c r="B24" s="51"/>
      <c r="C24" s="40" t="s">
        <v>310</v>
      </c>
      <c r="D24" s="83"/>
      <c r="E24" s="83"/>
      <c r="F24" s="83"/>
      <c r="G24" s="83"/>
      <c r="H24" s="52"/>
      <c r="I24" s="52"/>
      <c r="J24" s="52"/>
      <c r="K24" s="51"/>
    </row>
    <row r="25" spans="1:11" ht="15" x14ac:dyDescent="0.3">
      <c r="A25" s="98"/>
      <c r="B25" s="98"/>
      <c r="C25" s="98"/>
      <c r="D25" s="98"/>
      <c r="E25" s="98"/>
      <c r="F25" s="98"/>
      <c r="G25" s="98"/>
      <c r="H25" s="51"/>
      <c r="I25" s="51"/>
      <c r="J25" s="51"/>
      <c r="K25" s="51"/>
    </row>
    <row r="26" spans="1:11" ht="15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5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5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5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5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5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5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5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5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5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ht="15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ht="15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5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ht="15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ht="15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ht="15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ht="15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ht="15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ht="15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ht="15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ht="15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8" spans="1:11" ht="14.25" x14ac:dyDescent="0.3">
      <c r="A48" s="5"/>
      <c r="B48" s="5"/>
    </row>
  </sheetData>
  <mergeCells count="9">
    <mergeCell ref="A4:I4"/>
    <mergeCell ref="A6:I6"/>
    <mergeCell ref="A5:I5"/>
    <mergeCell ref="A8:I8"/>
    <mergeCell ref="C9:C10"/>
    <mergeCell ref="D9:D10"/>
    <mergeCell ref="E9:E10"/>
    <mergeCell ref="F9:G9"/>
    <mergeCell ref="H9:H10"/>
  </mergeCells>
  <pageMargins left="0.19685039370078741" right="0.19685039370078741" top="0.19685039370078741" bottom="0.19685039370078741" header="0.39370078740157483" footer="0.39370078740157483"/>
  <pageSetup paperSize="9" scale="95" orientation="portrait" r:id="rId1"/>
  <headerFooter alignWithMargins="0"/>
  <ignoredErrors>
    <ignoredError sqref="H20:H22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1"/>
  <sheetViews>
    <sheetView topLeftCell="A13" zoomScale="115" zoomScaleNormal="115" workbookViewId="0">
      <selection activeCell="J23" sqref="J23"/>
    </sheetView>
  </sheetViews>
  <sheetFormatPr baseColWidth="10" defaultColWidth="11.42578125" defaultRowHeight="12.75" x14ac:dyDescent="0.2"/>
  <cols>
    <col min="1" max="1" width="1.140625" customWidth="1"/>
    <col min="2" max="2" width="11.42578125" customWidth="1"/>
    <col min="3" max="3" width="10.85546875" customWidth="1"/>
    <col min="4" max="4" width="9.7109375" customWidth="1"/>
    <col min="5" max="5" width="10.140625" customWidth="1"/>
    <col min="6" max="6" width="18" customWidth="1"/>
    <col min="7" max="7" width="10.85546875" customWidth="1"/>
    <col min="8" max="8" width="18" customWidth="1"/>
    <col min="9" max="9" width="8.140625" customWidth="1"/>
    <col min="10" max="10" width="19.7109375" customWidth="1"/>
    <col min="11" max="11" width="1.140625" hidden="1" customWidth="1"/>
    <col min="12" max="12" width="2.28515625" customWidth="1"/>
  </cols>
  <sheetData>
    <row r="4" spans="1:20" s="1" customFormat="1" ht="15" customHeight="1" x14ac:dyDescent="0.3">
      <c r="A4" s="382" t="str">
        <f>Descripcion!A1</f>
        <v>REPÚBLICA DOMINICANA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</row>
    <row r="5" spans="1:20" s="1" customFormat="1" ht="19.5" customHeight="1" x14ac:dyDescent="0.45">
      <c r="A5" s="383" t="str">
        <f>Descripcion!A2</f>
        <v>PROCURADURÍA GENERAL DE LA REPÚBLICA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</row>
    <row r="6" spans="1:20" ht="15.75" customHeight="1" x14ac:dyDescent="0.4">
      <c r="A6" s="384" t="str">
        <f>Descripcion!A3</f>
        <v>"Año de la Consolidación de la Seguridad Alimentaria"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</row>
    <row r="7" spans="1:20" ht="18" customHeight="1" x14ac:dyDescent="0.4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20" ht="18.75" customHeight="1" thickBot="1" x14ac:dyDescent="0.4">
      <c r="A8" s="51"/>
      <c r="B8" s="421" t="s">
        <v>248</v>
      </c>
      <c r="C8" s="421"/>
      <c r="D8" s="421"/>
      <c r="E8" s="421"/>
      <c r="F8" s="421"/>
      <c r="G8" s="421"/>
      <c r="H8" s="421"/>
      <c r="I8" s="421"/>
      <c r="J8" s="421"/>
      <c r="K8" s="121"/>
    </row>
    <row r="9" spans="1:20" ht="15" x14ac:dyDescent="0.3">
      <c r="A9" s="51"/>
      <c r="B9" s="387" t="s">
        <v>95</v>
      </c>
      <c r="C9" s="422" t="s">
        <v>99</v>
      </c>
      <c r="D9" s="391" t="s">
        <v>70</v>
      </c>
      <c r="E9" s="392"/>
      <c r="F9" s="422" t="s">
        <v>100</v>
      </c>
      <c r="G9" s="422" t="s">
        <v>101</v>
      </c>
      <c r="H9" s="422" t="s">
        <v>102</v>
      </c>
      <c r="I9" s="422" t="s">
        <v>98</v>
      </c>
      <c r="J9" s="424" t="s">
        <v>249</v>
      </c>
      <c r="K9" s="51"/>
    </row>
    <row r="10" spans="1:20" ht="31.5" customHeight="1" x14ac:dyDescent="0.3">
      <c r="A10" s="51"/>
      <c r="B10" s="388"/>
      <c r="C10" s="423"/>
      <c r="D10" s="203" t="s">
        <v>64</v>
      </c>
      <c r="E10" s="204" t="s">
        <v>63</v>
      </c>
      <c r="F10" s="423"/>
      <c r="G10" s="423"/>
      <c r="H10" s="423"/>
      <c r="I10" s="423"/>
      <c r="J10" s="425"/>
      <c r="K10" s="51"/>
    </row>
    <row r="11" spans="1:20" ht="18" customHeight="1" x14ac:dyDescent="0.3">
      <c r="A11" s="51"/>
      <c r="B11" s="141" t="s">
        <v>40</v>
      </c>
      <c r="C11" s="117">
        <v>100</v>
      </c>
      <c r="D11" s="117">
        <v>88</v>
      </c>
      <c r="E11" s="117">
        <v>12</v>
      </c>
      <c r="F11" s="142">
        <f xml:space="preserve"> (100000/10448499)*(C11*12)</f>
        <v>11.484903238254605</v>
      </c>
      <c r="G11" s="117">
        <v>91</v>
      </c>
      <c r="H11" s="142">
        <f xml:space="preserve"> (100000/10448499)*(G11*12)</f>
        <v>10.451261946811691</v>
      </c>
      <c r="I11" s="117">
        <v>9</v>
      </c>
      <c r="J11" s="143">
        <f xml:space="preserve"> (100000/10448499)*(I11*12)</f>
        <v>1.0336412914429145</v>
      </c>
      <c r="K11" s="51"/>
      <c r="L11" s="7"/>
      <c r="M11" s="7"/>
      <c r="N11" s="7"/>
      <c r="O11" s="7"/>
      <c r="P11" s="7"/>
      <c r="Q11" s="7"/>
      <c r="R11" s="7"/>
      <c r="S11" s="7"/>
      <c r="T11" s="7"/>
    </row>
    <row r="12" spans="1:20" ht="18" customHeight="1" x14ac:dyDescent="0.3">
      <c r="A12" s="51"/>
      <c r="B12" s="141" t="s">
        <v>41</v>
      </c>
      <c r="C12" s="117">
        <v>89</v>
      </c>
      <c r="D12" s="117">
        <v>76</v>
      </c>
      <c r="E12" s="117">
        <v>13</v>
      </c>
      <c r="F12" s="142">
        <f xml:space="preserve"> (100000/10448499)*(C12*12)</f>
        <v>10.221563882046599</v>
      </c>
      <c r="G12" s="117">
        <v>79</v>
      </c>
      <c r="H12" s="142">
        <f t="shared" ref="H12" si="0" xml:space="preserve"> (100000/10448499)*(G12*12)</f>
        <v>9.0730735582211377</v>
      </c>
      <c r="I12" s="117">
        <v>10</v>
      </c>
      <c r="J12" s="143">
        <f t="shared" ref="J12:J13" si="1" xml:space="preserve"> (100000/10448499)*(I12*12)</f>
        <v>1.1484903238254605</v>
      </c>
      <c r="K12" s="51"/>
      <c r="L12" s="7"/>
      <c r="M12" s="7"/>
      <c r="N12" s="7"/>
      <c r="O12" s="7"/>
      <c r="P12" s="7"/>
      <c r="Q12" s="7"/>
      <c r="R12" s="7"/>
      <c r="S12" s="7"/>
      <c r="T12" s="7"/>
    </row>
    <row r="13" spans="1:20" ht="18" customHeight="1" x14ac:dyDescent="0.3">
      <c r="A13" s="51"/>
      <c r="B13" s="141" t="s">
        <v>42</v>
      </c>
      <c r="C13" s="117">
        <v>82</v>
      </c>
      <c r="D13" s="117">
        <v>76</v>
      </c>
      <c r="E13" s="117">
        <v>6</v>
      </c>
      <c r="F13" s="142">
        <f t="shared" ref="F13" si="2" xml:space="preserve"> (100000/10448499)*(C13*12)</f>
        <v>9.4176206553687756</v>
      </c>
      <c r="G13" s="117">
        <v>76</v>
      </c>
      <c r="H13" s="142">
        <f xml:space="preserve"> (100000/10448499)*(G13*12)</f>
        <v>8.7285264610734998</v>
      </c>
      <c r="I13" s="117">
        <v>6</v>
      </c>
      <c r="J13" s="143">
        <f t="shared" si="1"/>
        <v>0.6890941942952763</v>
      </c>
      <c r="K13" s="51"/>
      <c r="L13" s="2"/>
      <c r="M13" s="2"/>
      <c r="N13" s="2"/>
      <c r="O13" s="2"/>
      <c r="P13" s="2"/>
      <c r="Q13" s="2"/>
      <c r="R13" s="2"/>
      <c r="S13" s="2"/>
      <c r="T13" s="2"/>
    </row>
    <row r="14" spans="1:20" ht="18" customHeight="1" x14ac:dyDescent="0.3">
      <c r="A14" s="51"/>
      <c r="B14" s="141" t="s">
        <v>43</v>
      </c>
      <c r="C14" s="117">
        <v>77</v>
      </c>
      <c r="D14" s="117">
        <v>66</v>
      </c>
      <c r="E14" s="117">
        <v>11</v>
      </c>
      <c r="F14" s="142">
        <f t="shared" ref="F14:F22" si="3" xml:space="preserve"> (100000/10358320)*(C14*12)</f>
        <v>8.9203654646699473</v>
      </c>
      <c r="G14" s="117">
        <v>73</v>
      </c>
      <c r="H14" s="142">
        <f t="shared" ref="H14:H22" si="4" xml:space="preserve"> (100000/10358320)*(G14*12)</f>
        <v>8.4569698561156628</v>
      </c>
      <c r="I14" s="117">
        <v>4</v>
      </c>
      <c r="J14" s="143">
        <f t="shared" ref="J14:J22" si="5" xml:space="preserve"> (100000/10358320)*(I14*12)</f>
        <v>0.46339560855428297</v>
      </c>
      <c r="K14" s="51"/>
    </row>
    <row r="15" spans="1:20" ht="18" customHeight="1" x14ac:dyDescent="0.3">
      <c r="A15" s="51"/>
      <c r="B15" s="141" t="s">
        <v>44</v>
      </c>
      <c r="C15" s="117">
        <v>93</v>
      </c>
      <c r="D15" s="117">
        <v>83</v>
      </c>
      <c r="E15" s="117">
        <v>10</v>
      </c>
      <c r="F15" s="142">
        <f t="shared" si="3"/>
        <v>10.773947898887078</v>
      </c>
      <c r="G15" s="117">
        <v>89</v>
      </c>
      <c r="H15" s="142">
        <f t="shared" si="4"/>
        <v>10.310552290332796</v>
      </c>
      <c r="I15" s="117">
        <v>4</v>
      </c>
      <c r="J15" s="143">
        <f t="shared" si="5"/>
        <v>0.46339560855428297</v>
      </c>
      <c r="K15" s="51"/>
    </row>
    <row r="16" spans="1:20" ht="18" customHeight="1" x14ac:dyDescent="0.3">
      <c r="A16" s="51"/>
      <c r="B16" s="141" t="s">
        <v>45</v>
      </c>
      <c r="C16" s="117">
        <v>94</v>
      </c>
      <c r="D16" s="117">
        <v>81</v>
      </c>
      <c r="E16" s="117">
        <v>13</v>
      </c>
      <c r="F16" s="142">
        <f t="shared" si="3"/>
        <v>10.88979680102565</v>
      </c>
      <c r="G16" s="117">
        <v>87</v>
      </c>
      <c r="H16" s="142">
        <f t="shared" si="4"/>
        <v>10.078854486055654</v>
      </c>
      <c r="I16" s="117">
        <v>7</v>
      </c>
      <c r="J16" s="143">
        <f t="shared" si="5"/>
        <v>0.81094231496999514</v>
      </c>
      <c r="K16" s="51"/>
    </row>
    <row r="17" spans="1:16" ht="18" customHeight="1" x14ac:dyDescent="0.3">
      <c r="A17" s="51"/>
      <c r="B17" s="141" t="s">
        <v>46</v>
      </c>
      <c r="C17" s="117">
        <v>99</v>
      </c>
      <c r="D17" s="117">
        <v>90</v>
      </c>
      <c r="E17" s="117">
        <v>9</v>
      </c>
      <c r="F17" s="142">
        <f t="shared" si="3"/>
        <v>11.469041311718502</v>
      </c>
      <c r="G17" s="117">
        <v>94</v>
      </c>
      <c r="H17" s="142">
        <f t="shared" si="4"/>
        <v>10.88979680102565</v>
      </c>
      <c r="I17" s="117">
        <v>5</v>
      </c>
      <c r="J17" s="143">
        <f t="shared" si="5"/>
        <v>0.57924451069285365</v>
      </c>
      <c r="K17" s="51"/>
    </row>
    <row r="18" spans="1:16" ht="18" customHeight="1" x14ac:dyDescent="0.3">
      <c r="A18" s="51"/>
      <c r="B18" s="141" t="s">
        <v>47</v>
      </c>
      <c r="C18" s="117">
        <v>113</v>
      </c>
      <c r="D18" s="117">
        <v>105</v>
      </c>
      <c r="E18" s="117">
        <v>8</v>
      </c>
      <c r="F18" s="142">
        <f t="shared" si="3"/>
        <v>13.090925941658494</v>
      </c>
      <c r="G18" s="117">
        <v>110</v>
      </c>
      <c r="H18" s="142">
        <f t="shared" si="4"/>
        <v>12.743379235242781</v>
      </c>
      <c r="I18" s="117">
        <v>3</v>
      </c>
      <c r="J18" s="143">
        <f t="shared" si="5"/>
        <v>0.34754670641571223</v>
      </c>
      <c r="K18" s="51"/>
    </row>
    <row r="19" spans="1:16" ht="18" customHeight="1" x14ac:dyDescent="0.3">
      <c r="A19" s="51"/>
      <c r="B19" s="141" t="s">
        <v>48</v>
      </c>
      <c r="C19" s="117">
        <v>86</v>
      </c>
      <c r="D19" s="117">
        <v>74</v>
      </c>
      <c r="E19" s="117">
        <v>12</v>
      </c>
      <c r="F19" s="142">
        <f t="shared" si="3"/>
        <v>9.9630055839170826</v>
      </c>
      <c r="G19" s="117">
        <v>78</v>
      </c>
      <c r="H19" s="142">
        <f t="shared" si="4"/>
        <v>9.0362143668085171</v>
      </c>
      <c r="I19" s="117">
        <v>8</v>
      </c>
      <c r="J19" s="143">
        <f t="shared" si="5"/>
        <v>0.92679121710856593</v>
      </c>
      <c r="K19" s="51"/>
    </row>
    <row r="20" spans="1:16" ht="18" customHeight="1" x14ac:dyDescent="0.3">
      <c r="A20" s="51"/>
      <c r="B20" s="141" t="s">
        <v>49</v>
      </c>
      <c r="C20" s="117">
        <v>102</v>
      </c>
      <c r="D20" s="117">
        <v>87</v>
      </c>
      <c r="E20" s="117">
        <v>15</v>
      </c>
      <c r="F20" s="142">
        <f t="shared" si="3"/>
        <v>11.816588018134215</v>
      </c>
      <c r="G20" s="117">
        <v>94</v>
      </c>
      <c r="H20" s="142">
        <f t="shared" si="4"/>
        <v>10.88979680102565</v>
      </c>
      <c r="I20" s="117">
        <v>8</v>
      </c>
      <c r="J20" s="143">
        <f t="shared" si="5"/>
        <v>0.92679121710856593</v>
      </c>
      <c r="K20" s="51"/>
    </row>
    <row r="21" spans="1:16" ht="18" customHeight="1" x14ac:dyDescent="0.3">
      <c r="A21" s="51"/>
      <c r="B21" s="141" t="s">
        <v>50</v>
      </c>
      <c r="C21" s="117">
        <v>95</v>
      </c>
      <c r="D21" s="117">
        <v>85</v>
      </c>
      <c r="E21" s="117">
        <v>10</v>
      </c>
      <c r="F21" s="142">
        <f t="shared" si="3"/>
        <v>11.00564570316422</v>
      </c>
      <c r="G21" s="117">
        <v>86</v>
      </c>
      <c r="H21" s="142">
        <f t="shared" si="4"/>
        <v>9.9630055839170826</v>
      </c>
      <c r="I21" s="117">
        <v>9</v>
      </c>
      <c r="J21" s="143">
        <f t="shared" si="5"/>
        <v>1.0426401192471366</v>
      </c>
      <c r="K21" s="51"/>
    </row>
    <row r="22" spans="1:16" ht="18" customHeight="1" x14ac:dyDescent="0.3">
      <c r="A22" s="51"/>
      <c r="B22" s="141" t="s">
        <v>51</v>
      </c>
      <c r="C22" s="117">
        <v>104</v>
      </c>
      <c r="D22" s="117">
        <v>89</v>
      </c>
      <c r="E22" s="117">
        <v>15</v>
      </c>
      <c r="F22" s="142">
        <f t="shared" si="3"/>
        <v>12.048285822411357</v>
      </c>
      <c r="G22" s="117">
        <v>97</v>
      </c>
      <c r="H22" s="142">
        <f t="shared" si="4"/>
        <v>11.237343507441361</v>
      </c>
      <c r="I22" s="117">
        <v>7</v>
      </c>
      <c r="J22" s="143">
        <f t="shared" si="5"/>
        <v>0.81094231496999514</v>
      </c>
      <c r="K22" s="51"/>
    </row>
    <row r="23" spans="1:16" ht="18" customHeight="1" thickBot="1" x14ac:dyDescent="0.35">
      <c r="A23" s="51"/>
      <c r="B23" s="22" t="s">
        <v>0</v>
      </c>
      <c r="C23" s="23">
        <f>SUM(C11:C22)</f>
        <v>1134</v>
      </c>
      <c r="D23" s="23">
        <f t="shared" ref="D23:E23" si="6">SUM(D11:D22)</f>
        <v>1000</v>
      </c>
      <c r="E23" s="23">
        <f t="shared" si="6"/>
        <v>134</v>
      </c>
      <c r="F23" s="144">
        <f xml:space="preserve"> (100000/10448499)*(C23/12)*12</f>
        <v>10.853233560150603</v>
      </c>
      <c r="G23" s="23">
        <f>SUM(G11:G22)</f>
        <v>1054</v>
      </c>
      <c r="H23" s="144">
        <f xml:space="preserve"> (100000/10448499)*(G23/12)*12</f>
        <v>10.087573344266961</v>
      </c>
      <c r="I23" s="23">
        <f>SUM(I11:I22)</f>
        <v>80</v>
      </c>
      <c r="J23" s="145">
        <f xml:space="preserve"> (100000/10448499)*(I23/12)*12</f>
        <v>0.76566021588364053</v>
      </c>
      <c r="K23" s="51"/>
    </row>
    <row r="24" spans="1:16" ht="15" x14ac:dyDescent="0.3">
      <c r="A24" s="51"/>
      <c r="B24" s="40" t="s">
        <v>311</v>
      </c>
      <c r="C24" s="51"/>
      <c r="D24" s="51"/>
      <c r="E24" s="51"/>
      <c r="F24" s="51"/>
      <c r="G24" s="51"/>
      <c r="H24" s="51"/>
      <c r="I24" s="51"/>
      <c r="J24" s="51"/>
      <c r="K24" s="51"/>
    </row>
    <row r="25" spans="1:16" ht="15" x14ac:dyDescent="0.3">
      <c r="A25" s="51"/>
      <c r="B25" s="98"/>
      <c r="C25" s="98"/>
      <c r="D25" s="98"/>
      <c r="E25" s="98"/>
      <c r="F25" s="98"/>
      <c r="G25" s="98"/>
      <c r="H25" s="98"/>
      <c r="I25" s="51"/>
      <c r="J25" s="51"/>
      <c r="K25" s="51"/>
    </row>
    <row r="26" spans="1:16" ht="15" x14ac:dyDescent="0.3">
      <c r="A26" s="51"/>
      <c r="B26" s="98"/>
      <c r="C26" s="83"/>
      <c r="D26" s="83"/>
      <c r="E26" s="83"/>
      <c r="F26" s="83"/>
      <c r="G26" s="83"/>
      <c r="H26" s="83"/>
      <c r="I26" s="52"/>
      <c r="J26" s="52"/>
      <c r="K26" s="52"/>
      <c r="L26" s="1"/>
      <c r="M26" s="1"/>
      <c r="N26" s="1"/>
      <c r="O26" s="1"/>
      <c r="P26" s="1"/>
    </row>
    <row r="27" spans="1:16" ht="15" x14ac:dyDescent="0.3">
      <c r="A27" s="51"/>
      <c r="B27" s="98"/>
      <c r="C27" s="98"/>
      <c r="D27" s="98"/>
      <c r="E27" s="98"/>
      <c r="F27" s="98"/>
      <c r="G27" s="98"/>
      <c r="H27" s="98"/>
      <c r="I27" s="51"/>
      <c r="J27" s="51"/>
      <c r="K27" s="51"/>
    </row>
    <row r="28" spans="1:16" ht="15" x14ac:dyDescent="0.3">
      <c r="A28" s="51"/>
      <c r="B28" s="98"/>
      <c r="C28" s="98"/>
      <c r="D28" s="98"/>
      <c r="E28" s="98"/>
      <c r="F28" s="98"/>
      <c r="G28" s="98"/>
      <c r="H28" s="98"/>
      <c r="I28" s="51"/>
      <c r="J28" s="51"/>
      <c r="K28" s="51"/>
    </row>
    <row r="29" spans="1:16" ht="15" x14ac:dyDescent="0.3">
      <c r="A29" s="51"/>
      <c r="B29" s="98"/>
      <c r="C29" s="98"/>
      <c r="D29" s="98"/>
      <c r="E29" s="98"/>
      <c r="F29" s="98"/>
      <c r="G29" s="98"/>
      <c r="H29" s="98"/>
      <c r="I29" s="51"/>
      <c r="J29" s="51"/>
      <c r="K29" s="51"/>
    </row>
    <row r="30" spans="1:16" ht="15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6" ht="15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</sheetData>
  <mergeCells count="12">
    <mergeCell ref="A4:K4"/>
    <mergeCell ref="A5:K5"/>
    <mergeCell ref="A6:K6"/>
    <mergeCell ref="B8:J8"/>
    <mergeCell ref="H9:H10"/>
    <mergeCell ref="I9:I10"/>
    <mergeCell ref="J9:J10"/>
    <mergeCell ref="B9:B10"/>
    <mergeCell ref="C9:C10"/>
    <mergeCell ref="D9:E9"/>
    <mergeCell ref="F9:F10"/>
    <mergeCell ref="G9:G10"/>
  </mergeCells>
  <pageMargins left="0.19685039370078741" right="0.19685039370078741" top="0.39370078740157483" bottom="0.31496062992125984" header="0.39370078740157483" footer="0.39370078740157483"/>
  <pageSetup paperSize="9" scale="85" orientation="portrait" r:id="rId1"/>
  <headerFooter alignWithMargins="0"/>
  <ignoredErrors>
    <ignoredError sqref="F23:H23 I23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G1" zoomScaleNormal="100" workbookViewId="0">
      <selection activeCell="G7" sqref="G7"/>
    </sheetView>
  </sheetViews>
  <sheetFormatPr baseColWidth="10" defaultColWidth="11.42578125" defaultRowHeight="12.75" x14ac:dyDescent="0.2"/>
  <cols>
    <col min="1" max="1" width="0.42578125" style="8" customWidth="1"/>
    <col min="2" max="2" width="5.5703125" style="8" customWidth="1"/>
    <col min="3" max="3" width="11.140625" style="8" customWidth="1"/>
    <col min="4" max="4" width="6.85546875" style="8" customWidth="1"/>
    <col min="5" max="5" width="7.7109375" style="8" customWidth="1"/>
    <col min="6" max="6" width="7.28515625" style="8" customWidth="1"/>
    <col min="7" max="7" width="5.5703125" style="8" customWidth="1"/>
    <col min="8" max="8" width="5.85546875" style="8" customWidth="1"/>
    <col min="9" max="9" width="6.140625" style="8" customWidth="1"/>
    <col min="10" max="10" width="5.5703125" style="8" customWidth="1"/>
    <col min="11" max="11" width="7.7109375" style="8" customWidth="1"/>
    <col min="12" max="12" width="10.7109375" style="8" customWidth="1"/>
    <col min="13" max="13" width="8.42578125" style="8" customWidth="1"/>
    <col min="14" max="14" width="10" style="8" customWidth="1"/>
    <col min="15" max="17" width="9.85546875" style="8" customWidth="1"/>
    <col min="18" max="18" width="10" style="8" customWidth="1"/>
    <col min="19" max="19" width="19.140625" style="8" customWidth="1"/>
    <col min="20" max="20" width="11.7109375" style="8" customWidth="1"/>
    <col min="21" max="21" width="13" style="8" customWidth="1"/>
    <col min="22" max="22" width="18.28515625" style="8" customWidth="1"/>
    <col min="23" max="23" width="1.28515625" style="8" customWidth="1"/>
    <col min="24" max="16384" width="11.42578125" style="8"/>
  </cols>
  <sheetData>
    <row r="1" spans="1:24" ht="15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4" ht="15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4" ht="1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ht="12.75" customHeight="1" x14ac:dyDescent="0.3">
      <c r="B4" s="353" t="str">
        <f>Descripcion!A1</f>
        <v>REPÚBLICA DOMINICANA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9"/>
      <c r="X4" s="39"/>
    </row>
    <row r="5" spans="1:24" ht="18" customHeight="1" x14ac:dyDescent="0.45">
      <c r="B5" s="354" t="str">
        <f>Descripcion!A2</f>
        <v>PROCURADURÍA GENERAL DE LA REPÚBLICA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157"/>
      <c r="X5" s="157"/>
    </row>
    <row r="6" spans="1:24" ht="19.5" x14ac:dyDescent="0.4">
      <c r="B6" s="355" t="str">
        <f>Descripcion!A3</f>
        <v>"Año de la Consolidación de la Seguridad Alimentaria"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49"/>
      <c r="X6" s="49"/>
    </row>
    <row r="7" spans="1:24" ht="12.75" customHeight="1" x14ac:dyDescent="0.4">
      <c r="A7" s="39"/>
      <c r="B7" s="39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41"/>
      <c r="T7" s="158"/>
      <c r="U7" s="39"/>
      <c r="V7" s="39"/>
    </row>
    <row r="8" spans="1:24" ht="14.25" customHeight="1" x14ac:dyDescent="0.3">
      <c r="A8" s="3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4" ht="18.75" customHeight="1" thickBot="1" x14ac:dyDescent="0.35">
      <c r="A9" s="39"/>
      <c r="B9" s="430" t="s">
        <v>183</v>
      </c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160"/>
      <c r="X9" s="160"/>
    </row>
    <row r="10" spans="1:24" ht="15.75" customHeight="1" x14ac:dyDescent="0.3">
      <c r="A10" s="39"/>
      <c r="B10" s="431" t="s">
        <v>184</v>
      </c>
      <c r="C10" s="433" t="s">
        <v>65</v>
      </c>
      <c r="D10" s="433" t="s">
        <v>40</v>
      </c>
      <c r="E10" s="433" t="s">
        <v>41</v>
      </c>
      <c r="F10" s="433" t="s">
        <v>42</v>
      </c>
      <c r="G10" s="428" t="s">
        <v>43</v>
      </c>
      <c r="H10" s="428" t="s">
        <v>44</v>
      </c>
      <c r="I10" s="428" t="s">
        <v>45</v>
      </c>
      <c r="J10" s="428" t="s">
        <v>46</v>
      </c>
      <c r="K10" s="428" t="s">
        <v>47</v>
      </c>
      <c r="L10" s="428" t="s">
        <v>48</v>
      </c>
      <c r="M10" s="428" t="s">
        <v>49</v>
      </c>
      <c r="N10" s="428" t="s">
        <v>50</v>
      </c>
      <c r="O10" s="428" t="s">
        <v>51</v>
      </c>
      <c r="P10" s="436" t="s">
        <v>70</v>
      </c>
      <c r="Q10" s="436"/>
      <c r="R10" s="437" t="s">
        <v>185</v>
      </c>
      <c r="S10" s="437" t="s">
        <v>100</v>
      </c>
      <c r="T10" s="437" t="s">
        <v>186</v>
      </c>
      <c r="U10" s="437" t="s">
        <v>187</v>
      </c>
      <c r="V10" s="426" t="s">
        <v>102</v>
      </c>
    </row>
    <row r="11" spans="1:24" ht="30" customHeight="1" thickBot="1" x14ac:dyDescent="0.35">
      <c r="A11" s="39"/>
      <c r="B11" s="432"/>
      <c r="C11" s="434"/>
      <c r="D11" s="434"/>
      <c r="E11" s="434"/>
      <c r="F11" s="435"/>
      <c r="G11" s="429"/>
      <c r="H11" s="429"/>
      <c r="I11" s="429"/>
      <c r="J11" s="429"/>
      <c r="K11" s="429"/>
      <c r="L11" s="429"/>
      <c r="M11" s="429"/>
      <c r="N11" s="429"/>
      <c r="O11" s="429"/>
      <c r="P11" s="205" t="s">
        <v>64</v>
      </c>
      <c r="Q11" s="205" t="s">
        <v>63</v>
      </c>
      <c r="R11" s="438"/>
      <c r="S11" s="438"/>
      <c r="T11" s="438"/>
      <c r="U11" s="438"/>
      <c r="V11" s="427"/>
    </row>
    <row r="12" spans="1:24" ht="25.5" customHeight="1" x14ac:dyDescent="0.3">
      <c r="A12" s="39"/>
      <c r="B12" s="173">
        <v>2019</v>
      </c>
      <c r="C12" s="174">
        <v>10358320</v>
      </c>
      <c r="D12" s="175">
        <v>111</v>
      </c>
      <c r="E12" s="175">
        <v>90</v>
      </c>
      <c r="F12" s="175">
        <v>87</v>
      </c>
      <c r="G12" s="242">
        <v>97</v>
      </c>
      <c r="H12" s="242">
        <v>113</v>
      </c>
      <c r="I12" s="242">
        <v>94</v>
      </c>
      <c r="J12" s="175">
        <v>125</v>
      </c>
      <c r="K12" s="175">
        <v>105</v>
      </c>
      <c r="L12" s="175">
        <v>80</v>
      </c>
      <c r="M12" s="151">
        <v>117</v>
      </c>
      <c r="N12" s="151">
        <v>90</v>
      </c>
      <c r="O12" s="175">
        <v>116</v>
      </c>
      <c r="P12" s="175">
        <v>1073</v>
      </c>
      <c r="Q12" s="175">
        <v>152</v>
      </c>
      <c r="R12" s="176">
        <f>SUM(D12:O12)</f>
        <v>1225</v>
      </c>
      <c r="S12" s="177">
        <f xml:space="preserve"> (100000/C12)*(R12/12)*12</f>
        <v>11.826242093312429</v>
      </c>
      <c r="T12" s="178">
        <v>103</v>
      </c>
      <c r="U12" s="174">
        <v>1122</v>
      </c>
      <c r="V12" s="179">
        <f xml:space="preserve"> (100000/C12)*(U12/12)*12</f>
        <v>10.831872349956363</v>
      </c>
    </row>
    <row r="13" spans="1:24" ht="25.5" customHeight="1" thickBot="1" x14ac:dyDescent="0.35">
      <c r="A13" s="39"/>
      <c r="B13" s="161">
        <v>2020</v>
      </c>
      <c r="C13" s="162">
        <v>10448499</v>
      </c>
      <c r="D13" s="180">
        <v>100</v>
      </c>
      <c r="E13" s="180">
        <v>89</v>
      </c>
      <c r="F13" s="180">
        <v>82</v>
      </c>
      <c r="G13" s="180">
        <v>77</v>
      </c>
      <c r="H13" s="180">
        <v>93</v>
      </c>
      <c r="I13" s="180">
        <v>94</v>
      </c>
      <c r="J13" s="180">
        <v>99</v>
      </c>
      <c r="K13" s="180">
        <v>113</v>
      </c>
      <c r="L13" s="180">
        <v>86</v>
      </c>
      <c r="M13" s="180">
        <v>102</v>
      </c>
      <c r="N13" s="180">
        <v>95</v>
      </c>
      <c r="O13" s="180">
        <v>104</v>
      </c>
      <c r="P13" s="180">
        <v>1000</v>
      </c>
      <c r="Q13" s="180">
        <v>134</v>
      </c>
      <c r="R13" s="297">
        <v>1134</v>
      </c>
      <c r="S13" s="298">
        <f xml:space="preserve"> (100000/C13)*(R13/12)*12</f>
        <v>10.853233560150603</v>
      </c>
      <c r="T13" s="299">
        <v>80</v>
      </c>
      <c r="U13" s="300">
        <v>1054</v>
      </c>
      <c r="V13" s="163">
        <f xml:space="preserve"> (100000/C13)*(U13/12)*12</f>
        <v>10.087573344266961</v>
      </c>
    </row>
    <row r="14" spans="1:24" ht="20.25" customHeight="1" x14ac:dyDescent="0.3">
      <c r="A14" s="39"/>
      <c r="B14" s="40" t="s">
        <v>311</v>
      </c>
      <c r="C14" s="164"/>
      <c r="D14" s="165"/>
      <c r="E14" s="165"/>
      <c r="F14" s="165"/>
      <c r="G14" s="165"/>
      <c r="H14" s="165"/>
      <c r="I14" s="165"/>
      <c r="J14" s="166"/>
      <c r="K14" s="166"/>
      <c r="L14" s="166"/>
      <c r="M14" s="164"/>
      <c r="N14" s="164"/>
      <c r="O14" s="164"/>
      <c r="P14" s="164"/>
      <c r="Q14" s="164"/>
      <c r="R14" s="167"/>
      <c r="S14" s="168"/>
      <c r="T14" s="168"/>
      <c r="U14" s="168"/>
      <c r="V14" s="168"/>
    </row>
    <row r="15" spans="1:24" ht="12.95" customHeight="1" x14ac:dyDescent="0.3">
      <c r="A15" s="39"/>
      <c r="B15" s="169"/>
      <c r="C15" s="169"/>
      <c r="D15" s="51"/>
      <c r="E15" s="51"/>
      <c r="F15" s="51"/>
      <c r="G15" s="51"/>
      <c r="H15" s="51"/>
      <c r="I15" s="51"/>
      <c r="J15" s="51"/>
      <c r="K15" s="51"/>
      <c r="L15" s="51"/>
      <c r="M15" s="39"/>
      <c r="N15" s="39"/>
      <c r="O15" s="39"/>
      <c r="P15" s="39"/>
      <c r="Q15" s="39"/>
      <c r="R15" s="39"/>
      <c r="S15" s="39"/>
      <c r="T15" s="39"/>
      <c r="U15" s="170"/>
      <c r="V15" s="171"/>
    </row>
    <row r="16" spans="1:24" ht="12.95" customHeight="1" x14ac:dyDescent="0.2">
      <c r="C16" s="172"/>
      <c r="D16" s="164"/>
      <c r="E16" s="164"/>
      <c r="F16" s="164"/>
      <c r="G16" s="164"/>
      <c r="H16" s="164"/>
      <c r="I16" s="164"/>
    </row>
    <row r="17" spans="2:9" x14ac:dyDescent="0.2">
      <c r="B17" s="172"/>
      <c r="C17" s="172"/>
      <c r="D17" s="172"/>
      <c r="E17" s="172"/>
      <c r="F17" s="172"/>
      <c r="G17" s="172"/>
      <c r="H17" s="172"/>
      <c r="I17" s="172"/>
    </row>
  </sheetData>
  <mergeCells count="24">
    <mergeCell ref="B4:V4"/>
    <mergeCell ref="B5:V5"/>
    <mergeCell ref="B6:V6"/>
    <mergeCell ref="B10:B11"/>
    <mergeCell ref="C10:C11"/>
    <mergeCell ref="D10:D11"/>
    <mergeCell ref="E10:E11"/>
    <mergeCell ref="F10:F11"/>
    <mergeCell ref="P10:Q10"/>
    <mergeCell ref="R10:R11"/>
    <mergeCell ref="S10:S11"/>
    <mergeCell ref="T10:T11"/>
    <mergeCell ref="U10:U11"/>
    <mergeCell ref="M10:M11"/>
    <mergeCell ref="N10:N11"/>
    <mergeCell ref="O10:O11"/>
    <mergeCell ref="V10:V11"/>
    <mergeCell ref="G10:G11"/>
    <mergeCell ref="H10:H11"/>
    <mergeCell ref="I10:I11"/>
    <mergeCell ref="B9:V9"/>
    <mergeCell ref="J10:J11"/>
    <mergeCell ref="K10:K11"/>
    <mergeCell ref="L10:L11"/>
  </mergeCells>
  <pageMargins left="0.19685039370078741" right="0.19685039370078741" top="0.19685039370078741" bottom="0.19685039370078741" header="0.39370078740157483" footer="0.39370078740157483"/>
  <pageSetup paperSize="9" scale="70" orientation="landscape" r:id="rId1"/>
  <headerFooter alignWithMargins="0"/>
  <ignoredErrors>
    <ignoredError sqref="R12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topLeftCell="D3" zoomScale="115" zoomScaleNormal="115" zoomScaleSheetLayoutView="100" workbookViewId="0">
      <selection activeCell="K8" sqref="K8"/>
    </sheetView>
  </sheetViews>
  <sheetFormatPr baseColWidth="10" defaultRowHeight="12.75" x14ac:dyDescent="0.2"/>
  <cols>
    <col min="1" max="1" width="1.28515625" style="8" customWidth="1"/>
    <col min="2" max="2" width="18.5703125" style="13" customWidth="1"/>
    <col min="3" max="3" width="7.140625" style="13" customWidth="1"/>
    <col min="4" max="4" width="8.28515625" style="13" customWidth="1"/>
    <col min="5" max="5" width="7" style="13" customWidth="1"/>
    <col min="6" max="6" width="5.7109375" style="13" customWidth="1"/>
    <col min="7" max="7" width="5.28515625" style="13" customWidth="1"/>
    <col min="8" max="8" width="5.140625" style="13" customWidth="1"/>
    <col min="9" max="9" width="4.5703125" style="13" customWidth="1"/>
    <col min="10" max="10" width="6.7109375" style="13" customWidth="1"/>
    <col min="11" max="11" width="11" style="13" customWidth="1"/>
    <col min="12" max="12" width="7.5703125" style="13" customWidth="1"/>
    <col min="13" max="13" width="10.140625" style="13" customWidth="1"/>
    <col min="14" max="14" width="9.28515625" style="13" customWidth="1"/>
    <col min="15" max="16" width="10" style="13" customWidth="1"/>
    <col min="17" max="17" width="9" style="13" customWidth="1"/>
    <col min="18" max="18" width="10.7109375" style="13" customWidth="1"/>
    <col min="19" max="19" width="14.42578125" style="13" customWidth="1"/>
    <col min="20" max="20" width="8.140625" style="13" customWidth="1"/>
    <col min="21" max="21" width="14" style="13" bestFit="1" customWidth="1"/>
    <col min="22" max="22" width="22.7109375" style="13" bestFit="1" customWidth="1"/>
    <col min="23" max="23" width="1" style="8" customWidth="1"/>
    <col min="24" max="16384" width="11.42578125" style="8"/>
  </cols>
  <sheetData>
    <row r="1" spans="2:23" ht="18" thickBot="1" x14ac:dyDescent="0.4">
      <c r="B1" s="439" t="s">
        <v>306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</row>
    <row r="2" spans="2:23" s="12" customFormat="1" ht="26.25" customHeight="1" thickBot="1" x14ac:dyDescent="0.25">
      <c r="B2" s="440" t="s">
        <v>183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2"/>
    </row>
    <row r="3" spans="2:23" ht="12.95" customHeight="1" x14ac:dyDescent="0.2">
      <c r="B3" s="443" t="s">
        <v>108</v>
      </c>
      <c r="C3" s="452" t="s">
        <v>40</v>
      </c>
      <c r="D3" s="452" t="s">
        <v>41</v>
      </c>
      <c r="E3" s="455" t="s">
        <v>42</v>
      </c>
      <c r="F3" s="463" t="s">
        <v>43</v>
      </c>
      <c r="G3" s="463" t="s">
        <v>44</v>
      </c>
      <c r="H3" s="463" t="s">
        <v>45</v>
      </c>
      <c r="I3" s="469" t="s">
        <v>46</v>
      </c>
      <c r="J3" s="466" t="s">
        <v>47</v>
      </c>
      <c r="K3" s="466" t="s">
        <v>48</v>
      </c>
      <c r="L3" s="466" t="s">
        <v>49</v>
      </c>
      <c r="M3" s="466" t="s">
        <v>50</v>
      </c>
      <c r="N3" s="466" t="s">
        <v>51</v>
      </c>
      <c r="O3" s="458" t="s">
        <v>70</v>
      </c>
      <c r="P3" s="458"/>
      <c r="Q3" s="460" t="s">
        <v>103</v>
      </c>
      <c r="R3" s="446" t="s">
        <v>65</v>
      </c>
      <c r="S3" s="446" t="s">
        <v>253</v>
      </c>
      <c r="T3" s="446" t="s">
        <v>98</v>
      </c>
      <c r="U3" s="446" t="s">
        <v>109</v>
      </c>
      <c r="V3" s="449" t="s">
        <v>104</v>
      </c>
    </row>
    <row r="4" spans="2:23" ht="8.25" customHeight="1" x14ac:dyDescent="0.2">
      <c r="B4" s="444"/>
      <c r="C4" s="453"/>
      <c r="D4" s="453"/>
      <c r="E4" s="456"/>
      <c r="F4" s="464"/>
      <c r="G4" s="464"/>
      <c r="H4" s="464"/>
      <c r="I4" s="470"/>
      <c r="J4" s="467"/>
      <c r="K4" s="467"/>
      <c r="L4" s="467"/>
      <c r="M4" s="467"/>
      <c r="N4" s="467"/>
      <c r="O4" s="459"/>
      <c r="P4" s="459"/>
      <c r="Q4" s="461"/>
      <c r="R4" s="447"/>
      <c r="S4" s="447"/>
      <c r="T4" s="447"/>
      <c r="U4" s="447"/>
      <c r="V4" s="450"/>
    </row>
    <row r="5" spans="2:23" ht="9.75" customHeight="1" x14ac:dyDescent="0.2">
      <c r="B5" s="444"/>
      <c r="C5" s="453"/>
      <c r="D5" s="453"/>
      <c r="E5" s="456"/>
      <c r="F5" s="464"/>
      <c r="G5" s="464"/>
      <c r="H5" s="464"/>
      <c r="I5" s="470"/>
      <c r="J5" s="467"/>
      <c r="K5" s="467"/>
      <c r="L5" s="467"/>
      <c r="M5" s="467"/>
      <c r="N5" s="467"/>
      <c r="O5" s="459"/>
      <c r="P5" s="459"/>
      <c r="Q5" s="461"/>
      <c r="R5" s="447"/>
      <c r="S5" s="447"/>
      <c r="T5" s="447"/>
      <c r="U5" s="447"/>
      <c r="V5" s="450"/>
    </row>
    <row r="6" spans="2:23" ht="15" customHeight="1" thickBot="1" x14ac:dyDescent="0.35">
      <c r="B6" s="445"/>
      <c r="C6" s="454"/>
      <c r="D6" s="454"/>
      <c r="E6" s="457"/>
      <c r="F6" s="465"/>
      <c r="G6" s="465"/>
      <c r="H6" s="465"/>
      <c r="I6" s="471"/>
      <c r="J6" s="468"/>
      <c r="K6" s="468"/>
      <c r="L6" s="468"/>
      <c r="M6" s="468"/>
      <c r="N6" s="468"/>
      <c r="O6" s="206" t="s">
        <v>63</v>
      </c>
      <c r="P6" s="206" t="s">
        <v>64</v>
      </c>
      <c r="Q6" s="462"/>
      <c r="R6" s="448"/>
      <c r="S6" s="448"/>
      <c r="T6" s="448"/>
      <c r="U6" s="448"/>
      <c r="V6" s="451"/>
    </row>
    <row r="7" spans="2:23" s="12" customFormat="1" ht="21" customHeight="1" x14ac:dyDescent="0.3">
      <c r="B7" s="207" t="s">
        <v>6</v>
      </c>
      <c r="C7" s="208">
        <v>3</v>
      </c>
      <c r="D7" s="208">
        <v>0</v>
      </c>
      <c r="E7" s="208">
        <v>2</v>
      </c>
      <c r="F7" s="208">
        <v>2</v>
      </c>
      <c r="G7" s="208">
        <v>3</v>
      </c>
      <c r="H7" s="208">
        <v>0</v>
      </c>
      <c r="I7" s="208">
        <v>1</v>
      </c>
      <c r="J7" s="209">
        <v>2</v>
      </c>
      <c r="K7" s="208">
        <v>1</v>
      </c>
      <c r="L7" s="208">
        <v>0</v>
      </c>
      <c r="M7" s="208">
        <v>2</v>
      </c>
      <c r="N7" s="208">
        <v>2</v>
      </c>
      <c r="O7" s="208">
        <v>3</v>
      </c>
      <c r="P7" s="208">
        <v>15</v>
      </c>
      <c r="Q7" s="210">
        <f>SUM(C7:N7)</f>
        <v>18</v>
      </c>
      <c r="R7" s="211">
        <v>222256</v>
      </c>
      <c r="S7" s="212">
        <f xml:space="preserve"> (100000/R7)*(Q7/12)*12</f>
        <v>8.0987689871139583</v>
      </c>
      <c r="T7" s="211">
        <v>1</v>
      </c>
      <c r="U7" s="211">
        <f>Q7-T7</f>
        <v>17</v>
      </c>
      <c r="V7" s="213">
        <f>(100000/R7)*(U7/12)*12</f>
        <v>7.6488373767187401</v>
      </c>
      <c r="W7" s="40"/>
    </row>
    <row r="8" spans="2:23" s="12" customFormat="1" ht="21" customHeight="1" x14ac:dyDescent="0.3">
      <c r="B8" s="214" t="s">
        <v>7</v>
      </c>
      <c r="C8" s="215">
        <v>1</v>
      </c>
      <c r="D8" s="215">
        <v>3</v>
      </c>
      <c r="E8" s="215">
        <v>1</v>
      </c>
      <c r="F8" s="215">
        <v>3</v>
      </c>
      <c r="G8" s="215">
        <v>2</v>
      </c>
      <c r="H8" s="215">
        <v>4</v>
      </c>
      <c r="I8" s="215">
        <v>0</v>
      </c>
      <c r="J8" s="216">
        <v>3</v>
      </c>
      <c r="K8" s="215">
        <v>1</v>
      </c>
      <c r="L8" s="215">
        <v>1</v>
      </c>
      <c r="M8" s="215">
        <v>4</v>
      </c>
      <c r="N8" s="215">
        <v>3</v>
      </c>
      <c r="O8" s="215">
        <v>4</v>
      </c>
      <c r="P8" s="215">
        <v>22</v>
      </c>
      <c r="Q8" s="210">
        <f t="shared" ref="Q8:Q38" si="0">SUM(C8:N8)</f>
        <v>26</v>
      </c>
      <c r="R8" s="217">
        <v>101005</v>
      </c>
      <c r="S8" s="212">
        <f t="shared" ref="S8:S38" si="1" xml:space="preserve"> (100000/R8)*(Q8/12)*12</f>
        <v>25.741299935646747</v>
      </c>
      <c r="T8" s="217">
        <v>3</v>
      </c>
      <c r="U8" s="211">
        <f t="shared" ref="U8:U38" si="2">Q8-T8</f>
        <v>23</v>
      </c>
      <c r="V8" s="213">
        <f t="shared" ref="V8:V38" si="3">(100000/R8)*(U8/12)*12</f>
        <v>22.771149943072125</v>
      </c>
      <c r="W8" s="40"/>
    </row>
    <row r="9" spans="2:23" ht="21" customHeight="1" x14ac:dyDescent="0.3">
      <c r="B9" s="214" t="s">
        <v>8</v>
      </c>
      <c r="C9" s="215">
        <v>2</v>
      </c>
      <c r="D9" s="215">
        <v>2</v>
      </c>
      <c r="E9" s="215">
        <v>6</v>
      </c>
      <c r="F9" s="215">
        <v>1</v>
      </c>
      <c r="G9" s="215">
        <v>3</v>
      </c>
      <c r="H9" s="215">
        <v>3</v>
      </c>
      <c r="I9" s="215">
        <v>5</v>
      </c>
      <c r="J9" s="216">
        <v>7</v>
      </c>
      <c r="K9" s="215">
        <v>2</v>
      </c>
      <c r="L9" s="215">
        <v>3</v>
      </c>
      <c r="M9" s="215">
        <v>5</v>
      </c>
      <c r="N9" s="215">
        <v>2</v>
      </c>
      <c r="O9" s="215">
        <v>4</v>
      </c>
      <c r="P9" s="215">
        <v>37</v>
      </c>
      <c r="Q9" s="210">
        <f t="shared" si="0"/>
        <v>41</v>
      </c>
      <c r="R9" s="217">
        <v>189177</v>
      </c>
      <c r="S9" s="212">
        <f t="shared" si="1"/>
        <v>21.672824920577028</v>
      </c>
      <c r="T9" s="217">
        <v>0</v>
      </c>
      <c r="U9" s="211">
        <f t="shared" si="2"/>
        <v>41</v>
      </c>
      <c r="V9" s="213">
        <f t="shared" si="3"/>
        <v>21.672824920577028</v>
      </c>
      <c r="W9" s="39"/>
    </row>
    <row r="10" spans="2:23" ht="21" customHeight="1" x14ac:dyDescent="0.3">
      <c r="B10" s="214" t="s">
        <v>250</v>
      </c>
      <c r="C10" s="215">
        <v>1</v>
      </c>
      <c r="D10" s="215">
        <v>1</v>
      </c>
      <c r="E10" s="215">
        <v>0</v>
      </c>
      <c r="F10" s="215">
        <v>3</v>
      </c>
      <c r="G10" s="215">
        <v>0</v>
      </c>
      <c r="H10" s="215">
        <v>0</v>
      </c>
      <c r="I10" s="215">
        <v>1</v>
      </c>
      <c r="J10" s="216">
        <v>1</v>
      </c>
      <c r="K10" s="215">
        <v>2</v>
      </c>
      <c r="L10" s="215">
        <v>3</v>
      </c>
      <c r="M10" s="215">
        <v>3</v>
      </c>
      <c r="N10" s="215">
        <v>1</v>
      </c>
      <c r="O10" s="215">
        <v>0</v>
      </c>
      <c r="P10" s="215">
        <v>16</v>
      </c>
      <c r="Q10" s="210">
        <f t="shared" si="0"/>
        <v>16</v>
      </c>
      <c r="R10" s="217">
        <v>66467</v>
      </c>
      <c r="S10" s="212">
        <f t="shared" si="1"/>
        <v>24.072095927302271</v>
      </c>
      <c r="T10" s="217">
        <v>2</v>
      </c>
      <c r="U10" s="211">
        <f t="shared" si="2"/>
        <v>14</v>
      </c>
      <c r="V10" s="213">
        <f t="shared" si="3"/>
        <v>21.063083936389489</v>
      </c>
      <c r="W10" s="39"/>
    </row>
    <row r="11" spans="2:23" ht="21" customHeight="1" x14ac:dyDescent="0.3">
      <c r="B11" s="214" t="s">
        <v>2</v>
      </c>
      <c r="C11" s="215">
        <v>12</v>
      </c>
      <c r="D11" s="215">
        <v>5</v>
      </c>
      <c r="E11" s="215">
        <v>9</v>
      </c>
      <c r="F11" s="215">
        <v>6</v>
      </c>
      <c r="G11" s="215">
        <v>6</v>
      </c>
      <c r="H11" s="215">
        <v>9</v>
      </c>
      <c r="I11" s="215">
        <v>11</v>
      </c>
      <c r="J11" s="216">
        <v>9</v>
      </c>
      <c r="K11" s="215">
        <v>9</v>
      </c>
      <c r="L11" s="215">
        <v>15</v>
      </c>
      <c r="M11" s="215">
        <v>5</v>
      </c>
      <c r="N11" s="215">
        <v>9</v>
      </c>
      <c r="O11" s="215">
        <v>12</v>
      </c>
      <c r="P11" s="215">
        <v>93</v>
      </c>
      <c r="Q11" s="210">
        <f t="shared" si="0"/>
        <v>105</v>
      </c>
      <c r="R11" s="217">
        <v>1043186</v>
      </c>
      <c r="S11" s="212">
        <f t="shared" si="1"/>
        <v>10.065319128132471</v>
      </c>
      <c r="T11" s="217">
        <v>2</v>
      </c>
      <c r="U11" s="211">
        <f t="shared" si="2"/>
        <v>103</v>
      </c>
      <c r="V11" s="213">
        <f t="shared" si="3"/>
        <v>9.8735987637870917</v>
      </c>
      <c r="W11" s="39"/>
    </row>
    <row r="12" spans="2:23" ht="21" customHeight="1" x14ac:dyDescent="0.3">
      <c r="B12" s="214" t="s">
        <v>9</v>
      </c>
      <c r="C12" s="215">
        <v>4</v>
      </c>
      <c r="D12" s="215">
        <v>6</v>
      </c>
      <c r="E12" s="215">
        <v>3</v>
      </c>
      <c r="F12" s="215">
        <v>4</v>
      </c>
      <c r="G12" s="215">
        <v>2</v>
      </c>
      <c r="H12" s="215">
        <v>3</v>
      </c>
      <c r="I12" s="215">
        <v>2</v>
      </c>
      <c r="J12" s="216">
        <v>3</v>
      </c>
      <c r="K12" s="215">
        <v>4</v>
      </c>
      <c r="L12" s="215">
        <v>4</v>
      </c>
      <c r="M12" s="215">
        <v>0</v>
      </c>
      <c r="N12" s="215">
        <v>4</v>
      </c>
      <c r="O12" s="215">
        <v>4</v>
      </c>
      <c r="P12" s="215">
        <v>35</v>
      </c>
      <c r="Q12" s="210">
        <f t="shared" si="0"/>
        <v>39</v>
      </c>
      <c r="R12" s="217">
        <v>298913</v>
      </c>
      <c r="S12" s="212">
        <f t="shared" si="1"/>
        <v>13.047274625058126</v>
      </c>
      <c r="T12" s="217">
        <v>1</v>
      </c>
      <c r="U12" s="211">
        <f t="shared" si="2"/>
        <v>38</v>
      </c>
      <c r="V12" s="213">
        <f t="shared" si="3"/>
        <v>12.712729121851506</v>
      </c>
      <c r="W12" s="39"/>
    </row>
    <row r="13" spans="2:23" ht="21" customHeight="1" x14ac:dyDescent="0.3">
      <c r="B13" s="214" t="s">
        <v>342</v>
      </c>
      <c r="C13" s="215">
        <v>0</v>
      </c>
      <c r="D13" s="215">
        <v>2</v>
      </c>
      <c r="E13" s="215">
        <v>0</v>
      </c>
      <c r="F13" s="215">
        <v>0</v>
      </c>
      <c r="G13" s="215">
        <v>1</v>
      </c>
      <c r="H13" s="215">
        <v>1</v>
      </c>
      <c r="I13" s="215">
        <v>0</v>
      </c>
      <c r="J13" s="216">
        <v>0</v>
      </c>
      <c r="K13" s="215">
        <v>2</v>
      </c>
      <c r="L13" s="215">
        <v>2</v>
      </c>
      <c r="M13" s="215">
        <v>0</v>
      </c>
      <c r="N13" s="215">
        <v>1</v>
      </c>
      <c r="O13" s="215">
        <v>0</v>
      </c>
      <c r="P13" s="215">
        <v>9</v>
      </c>
      <c r="Q13" s="210">
        <f t="shared" si="0"/>
        <v>9</v>
      </c>
      <c r="R13" s="217">
        <v>63402</v>
      </c>
      <c r="S13" s="212">
        <f t="shared" si="1"/>
        <v>14.195135800132487</v>
      </c>
      <c r="T13" s="217">
        <v>0</v>
      </c>
      <c r="U13" s="211">
        <f t="shared" si="2"/>
        <v>9</v>
      </c>
      <c r="V13" s="213">
        <f t="shared" si="3"/>
        <v>14.195135800132487</v>
      </c>
      <c r="W13" s="39"/>
    </row>
    <row r="14" spans="2:23" ht="21" customHeight="1" x14ac:dyDescent="0.3">
      <c r="B14" s="214" t="s">
        <v>10</v>
      </c>
      <c r="C14" s="215">
        <v>1</v>
      </c>
      <c r="D14" s="215">
        <v>2</v>
      </c>
      <c r="E14" s="215">
        <v>0</v>
      </c>
      <c r="F14" s="215">
        <v>1</v>
      </c>
      <c r="G14" s="215">
        <v>2</v>
      </c>
      <c r="H14" s="215">
        <v>3</v>
      </c>
      <c r="I14" s="215">
        <v>2</v>
      </c>
      <c r="J14" s="216">
        <v>0</v>
      </c>
      <c r="K14" s="215">
        <v>2</v>
      </c>
      <c r="L14" s="215">
        <v>1</v>
      </c>
      <c r="M14" s="215">
        <v>1</v>
      </c>
      <c r="N14" s="215">
        <v>1</v>
      </c>
      <c r="O14" s="215">
        <v>0</v>
      </c>
      <c r="P14" s="215">
        <v>16</v>
      </c>
      <c r="Q14" s="210">
        <f t="shared" si="0"/>
        <v>16</v>
      </c>
      <c r="R14" s="217">
        <v>239845</v>
      </c>
      <c r="S14" s="212">
        <f t="shared" si="1"/>
        <v>6.6709750046905292</v>
      </c>
      <c r="T14" s="217">
        <v>1</v>
      </c>
      <c r="U14" s="211">
        <f t="shared" si="2"/>
        <v>15</v>
      </c>
      <c r="V14" s="213">
        <f t="shared" si="3"/>
        <v>6.2540390668973718</v>
      </c>
      <c r="W14" s="39" t="s">
        <v>146</v>
      </c>
    </row>
    <row r="15" spans="2:23" ht="21" customHeight="1" x14ac:dyDescent="0.3">
      <c r="B15" s="214" t="s">
        <v>343</v>
      </c>
      <c r="C15" s="215">
        <v>0</v>
      </c>
      <c r="D15" s="215">
        <v>0</v>
      </c>
      <c r="E15" s="215">
        <v>0</v>
      </c>
      <c r="F15" s="215">
        <v>2</v>
      </c>
      <c r="G15" s="215">
        <v>4</v>
      </c>
      <c r="H15" s="215">
        <v>1</v>
      </c>
      <c r="I15" s="215">
        <v>2</v>
      </c>
      <c r="J15" s="216">
        <v>1</v>
      </c>
      <c r="K15" s="215">
        <v>0</v>
      </c>
      <c r="L15" s="215">
        <v>0</v>
      </c>
      <c r="M15" s="215">
        <v>1</v>
      </c>
      <c r="N15" s="215">
        <v>1</v>
      </c>
      <c r="O15" s="215">
        <v>5</v>
      </c>
      <c r="P15" s="215">
        <v>7</v>
      </c>
      <c r="Q15" s="210">
        <f t="shared" si="0"/>
        <v>12</v>
      </c>
      <c r="R15" s="217">
        <v>93508</v>
      </c>
      <c r="S15" s="212">
        <f t="shared" si="1"/>
        <v>12.833126577405142</v>
      </c>
      <c r="T15" s="217">
        <v>0</v>
      </c>
      <c r="U15" s="211">
        <f t="shared" si="2"/>
        <v>12</v>
      </c>
      <c r="V15" s="213">
        <f t="shared" si="3"/>
        <v>12.833126577405142</v>
      </c>
      <c r="W15" s="39"/>
    </row>
    <row r="16" spans="2:23" ht="21" customHeight="1" x14ac:dyDescent="0.3">
      <c r="B16" s="214" t="s">
        <v>5</v>
      </c>
      <c r="C16" s="215">
        <v>0</v>
      </c>
      <c r="D16" s="215">
        <v>0</v>
      </c>
      <c r="E16" s="215">
        <v>2</v>
      </c>
      <c r="F16" s="215">
        <v>1</v>
      </c>
      <c r="G16" s="215">
        <v>2</v>
      </c>
      <c r="H16" s="215">
        <v>1</v>
      </c>
      <c r="I16" s="215">
        <v>1</v>
      </c>
      <c r="J16" s="216">
        <v>0</v>
      </c>
      <c r="K16" s="215">
        <v>1</v>
      </c>
      <c r="L16" s="215">
        <v>1</v>
      </c>
      <c r="M16" s="215">
        <v>1</v>
      </c>
      <c r="N16" s="215">
        <v>2</v>
      </c>
      <c r="O16" s="215">
        <v>0</v>
      </c>
      <c r="P16" s="215">
        <v>12</v>
      </c>
      <c r="Q16" s="210">
        <f t="shared" si="0"/>
        <v>12</v>
      </c>
      <c r="R16" s="217">
        <v>85762</v>
      </c>
      <c r="S16" s="212">
        <f t="shared" si="1"/>
        <v>13.992211002541918</v>
      </c>
      <c r="T16" s="217">
        <v>1</v>
      </c>
      <c r="U16" s="211">
        <f t="shared" si="2"/>
        <v>11</v>
      </c>
      <c r="V16" s="213">
        <f t="shared" si="3"/>
        <v>12.826193418996757</v>
      </c>
      <c r="W16" s="39"/>
    </row>
    <row r="17" spans="2:23" ht="21" customHeight="1" x14ac:dyDescent="0.3">
      <c r="B17" s="214" t="s">
        <v>35</v>
      </c>
      <c r="C17" s="215">
        <v>2</v>
      </c>
      <c r="D17" s="215">
        <v>0</v>
      </c>
      <c r="E17" s="215">
        <v>2</v>
      </c>
      <c r="F17" s="215">
        <v>0</v>
      </c>
      <c r="G17" s="215">
        <v>0</v>
      </c>
      <c r="H17" s="215">
        <v>0</v>
      </c>
      <c r="I17" s="215">
        <v>0</v>
      </c>
      <c r="J17" s="216">
        <v>2</v>
      </c>
      <c r="K17" s="215">
        <v>0</v>
      </c>
      <c r="L17" s="215">
        <v>0</v>
      </c>
      <c r="M17" s="215">
        <v>0</v>
      </c>
      <c r="N17" s="215">
        <v>0</v>
      </c>
      <c r="O17" s="215">
        <v>1</v>
      </c>
      <c r="P17" s="215">
        <v>5</v>
      </c>
      <c r="Q17" s="210">
        <f t="shared" si="0"/>
        <v>6</v>
      </c>
      <c r="R17" s="217">
        <v>92148</v>
      </c>
      <c r="S17" s="212">
        <f t="shared" si="1"/>
        <v>6.5112644875634853</v>
      </c>
      <c r="T17" s="217">
        <v>0</v>
      </c>
      <c r="U17" s="211">
        <f t="shared" si="2"/>
        <v>6</v>
      </c>
      <c r="V17" s="213">
        <f t="shared" si="3"/>
        <v>6.5112644875634853</v>
      </c>
      <c r="W17" s="39"/>
    </row>
    <row r="18" spans="2:23" ht="21" customHeight="1" x14ac:dyDescent="0.3">
      <c r="B18" s="214" t="s">
        <v>11</v>
      </c>
      <c r="C18" s="215">
        <v>2</v>
      </c>
      <c r="D18" s="215">
        <v>0</v>
      </c>
      <c r="E18" s="215">
        <v>1</v>
      </c>
      <c r="F18" s="215">
        <v>1</v>
      </c>
      <c r="G18" s="215">
        <v>0</v>
      </c>
      <c r="H18" s="215">
        <v>1</v>
      </c>
      <c r="I18" s="218">
        <v>1</v>
      </c>
      <c r="J18" s="216">
        <v>0</v>
      </c>
      <c r="K18" s="215">
        <v>1</v>
      </c>
      <c r="L18" s="215">
        <v>0</v>
      </c>
      <c r="M18" s="215">
        <v>0</v>
      </c>
      <c r="N18" s="215">
        <v>0</v>
      </c>
      <c r="O18" s="215">
        <v>2</v>
      </c>
      <c r="P18" s="215">
        <v>5</v>
      </c>
      <c r="Q18" s="210">
        <f t="shared" si="0"/>
        <v>7</v>
      </c>
      <c r="R18" s="217">
        <v>58424</v>
      </c>
      <c r="S18" s="212">
        <f t="shared" si="1"/>
        <v>11.98137751608928</v>
      </c>
      <c r="T18" s="217">
        <v>0</v>
      </c>
      <c r="U18" s="211">
        <f t="shared" si="2"/>
        <v>7</v>
      </c>
      <c r="V18" s="213">
        <f t="shared" si="3"/>
        <v>11.98137751608928</v>
      </c>
      <c r="W18" s="39"/>
    </row>
    <row r="19" spans="2:23" ht="21" customHeight="1" x14ac:dyDescent="0.3">
      <c r="B19" s="214" t="s">
        <v>12</v>
      </c>
      <c r="C19" s="215">
        <v>6</v>
      </c>
      <c r="D19" s="215">
        <v>4</v>
      </c>
      <c r="E19" s="215">
        <v>4</v>
      </c>
      <c r="F19" s="215">
        <v>3</v>
      </c>
      <c r="G19" s="215">
        <v>4</v>
      </c>
      <c r="H19" s="215">
        <v>5</v>
      </c>
      <c r="I19" s="218">
        <v>3</v>
      </c>
      <c r="J19" s="216">
        <v>7</v>
      </c>
      <c r="K19" s="215">
        <v>1</v>
      </c>
      <c r="L19" s="215">
        <v>4</v>
      </c>
      <c r="M19" s="215">
        <v>4</v>
      </c>
      <c r="N19" s="215">
        <v>4</v>
      </c>
      <c r="O19" s="215">
        <v>6</v>
      </c>
      <c r="P19" s="215">
        <v>43</v>
      </c>
      <c r="Q19" s="210">
        <f t="shared" si="0"/>
        <v>49</v>
      </c>
      <c r="R19" s="217">
        <v>353406</v>
      </c>
      <c r="S19" s="212">
        <f t="shared" si="1"/>
        <v>13.86507303214999</v>
      </c>
      <c r="T19" s="217">
        <v>6</v>
      </c>
      <c r="U19" s="211">
        <f t="shared" si="2"/>
        <v>43</v>
      </c>
      <c r="V19" s="213">
        <f t="shared" si="3"/>
        <v>12.167308987396932</v>
      </c>
      <c r="W19" s="39"/>
    </row>
    <row r="20" spans="2:23" s="12" customFormat="1" ht="21" customHeight="1" x14ac:dyDescent="0.3">
      <c r="B20" s="214" t="s">
        <v>13</v>
      </c>
      <c r="C20" s="215">
        <v>6</v>
      </c>
      <c r="D20" s="215">
        <v>1</v>
      </c>
      <c r="E20" s="215">
        <v>2</v>
      </c>
      <c r="F20" s="215">
        <v>2</v>
      </c>
      <c r="G20" s="215">
        <v>0</v>
      </c>
      <c r="H20" s="215">
        <v>4</v>
      </c>
      <c r="I20" s="215">
        <v>3</v>
      </c>
      <c r="J20" s="216">
        <v>1</v>
      </c>
      <c r="K20" s="215">
        <v>1</v>
      </c>
      <c r="L20" s="215">
        <v>8</v>
      </c>
      <c r="M20" s="215">
        <v>3</v>
      </c>
      <c r="N20" s="215">
        <v>4</v>
      </c>
      <c r="O20" s="215">
        <v>3</v>
      </c>
      <c r="P20" s="215">
        <v>32</v>
      </c>
      <c r="Q20" s="210">
        <f t="shared" si="0"/>
        <v>35</v>
      </c>
      <c r="R20" s="217">
        <v>272597</v>
      </c>
      <c r="S20" s="212">
        <f t="shared" si="1"/>
        <v>12.839466318411429</v>
      </c>
      <c r="T20" s="217">
        <v>5</v>
      </c>
      <c r="U20" s="211">
        <f t="shared" si="2"/>
        <v>30</v>
      </c>
      <c r="V20" s="213">
        <f t="shared" si="3"/>
        <v>11.005256844352653</v>
      </c>
      <c r="W20" s="40"/>
    </row>
    <row r="21" spans="2:23" ht="21" customHeight="1" x14ac:dyDescent="0.3">
      <c r="B21" s="214" t="s">
        <v>14</v>
      </c>
      <c r="C21" s="215">
        <v>2</v>
      </c>
      <c r="D21" s="215">
        <v>2</v>
      </c>
      <c r="E21" s="215">
        <v>2</v>
      </c>
      <c r="F21" s="215">
        <v>3</v>
      </c>
      <c r="G21" s="215">
        <v>1</v>
      </c>
      <c r="H21" s="215">
        <v>3</v>
      </c>
      <c r="I21" s="215">
        <v>7</v>
      </c>
      <c r="J21" s="218">
        <v>4</v>
      </c>
      <c r="K21" s="215">
        <v>3</v>
      </c>
      <c r="L21" s="215">
        <v>3</v>
      </c>
      <c r="M21" s="215">
        <v>3</v>
      </c>
      <c r="N21" s="215">
        <v>0</v>
      </c>
      <c r="O21" s="215">
        <v>6</v>
      </c>
      <c r="P21" s="215">
        <v>27</v>
      </c>
      <c r="Q21" s="210">
        <f t="shared" si="0"/>
        <v>33</v>
      </c>
      <c r="R21" s="217">
        <v>411290</v>
      </c>
      <c r="S21" s="212">
        <f t="shared" si="1"/>
        <v>8.0235357047338862</v>
      </c>
      <c r="T21" s="217">
        <v>3</v>
      </c>
      <c r="U21" s="211">
        <f t="shared" si="2"/>
        <v>30</v>
      </c>
      <c r="V21" s="213">
        <f t="shared" si="3"/>
        <v>7.2941233679398971</v>
      </c>
      <c r="W21" s="39"/>
    </row>
    <row r="22" spans="2:23" s="12" customFormat="1" ht="21" customHeight="1" x14ac:dyDescent="0.3">
      <c r="B22" s="214" t="s">
        <v>344</v>
      </c>
      <c r="C22" s="215">
        <v>2</v>
      </c>
      <c r="D22" s="215">
        <v>3</v>
      </c>
      <c r="E22" s="215">
        <v>1</v>
      </c>
      <c r="F22" s="215">
        <v>2</v>
      </c>
      <c r="G22" s="215">
        <v>2</v>
      </c>
      <c r="H22" s="215">
        <v>2</v>
      </c>
      <c r="I22" s="215">
        <v>2</v>
      </c>
      <c r="J22" s="216">
        <v>1</v>
      </c>
      <c r="K22" s="215">
        <v>0</v>
      </c>
      <c r="L22" s="215">
        <v>1</v>
      </c>
      <c r="M22" s="215">
        <v>2</v>
      </c>
      <c r="N22" s="215">
        <v>1</v>
      </c>
      <c r="O22" s="215">
        <v>2</v>
      </c>
      <c r="P22" s="215">
        <v>17</v>
      </c>
      <c r="Q22" s="210">
        <f t="shared" si="0"/>
        <v>19</v>
      </c>
      <c r="R22" s="217">
        <v>141097</v>
      </c>
      <c r="S22" s="212">
        <f t="shared" si="1"/>
        <v>13.465913520485906</v>
      </c>
      <c r="T22" s="217">
        <v>0</v>
      </c>
      <c r="U22" s="211">
        <f t="shared" si="2"/>
        <v>19</v>
      </c>
      <c r="V22" s="213">
        <f t="shared" si="3"/>
        <v>13.465913520485906</v>
      </c>
      <c r="W22" s="40"/>
    </row>
    <row r="23" spans="2:23" s="12" customFormat="1" ht="21" customHeight="1" x14ac:dyDescent="0.3">
      <c r="B23" s="214" t="s">
        <v>15</v>
      </c>
      <c r="C23" s="215">
        <v>0</v>
      </c>
      <c r="D23" s="215">
        <v>0</v>
      </c>
      <c r="E23" s="215">
        <v>0</v>
      </c>
      <c r="F23" s="215">
        <v>1</v>
      </c>
      <c r="G23" s="215">
        <v>1</v>
      </c>
      <c r="H23" s="215">
        <v>0</v>
      </c>
      <c r="I23" s="215">
        <v>0</v>
      </c>
      <c r="J23" s="216">
        <v>0</v>
      </c>
      <c r="K23" s="215">
        <v>6</v>
      </c>
      <c r="L23" s="215">
        <v>0</v>
      </c>
      <c r="M23" s="215">
        <v>1</v>
      </c>
      <c r="N23" s="215">
        <v>2</v>
      </c>
      <c r="O23" s="215">
        <v>1</v>
      </c>
      <c r="P23" s="215">
        <v>10</v>
      </c>
      <c r="Q23" s="210">
        <f t="shared" si="0"/>
        <v>11</v>
      </c>
      <c r="R23" s="217">
        <v>174278</v>
      </c>
      <c r="S23" s="212">
        <f t="shared" si="1"/>
        <v>6.3117547825887383</v>
      </c>
      <c r="T23" s="217">
        <v>0</v>
      </c>
      <c r="U23" s="211">
        <f t="shared" si="2"/>
        <v>11</v>
      </c>
      <c r="V23" s="213">
        <f t="shared" si="3"/>
        <v>6.3117547825887383</v>
      </c>
      <c r="W23" s="40"/>
    </row>
    <row r="24" spans="2:23" ht="21" customHeight="1" x14ac:dyDescent="0.3">
      <c r="B24" s="214" t="s">
        <v>16</v>
      </c>
      <c r="C24" s="215">
        <v>0</v>
      </c>
      <c r="D24" s="215">
        <v>3</v>
      </c>
      <c r="E24" s="215">
        <v>0</v>
      </c>
      <c r="F24" s="215">
        <v>2</v>
      </c>
      <c r="G24" s="215">
        <v>2</v>
      </c>
      <c r="H24" s="215">
        <v>0</v>
      </c>
      <c r="I24" s="215">
        <v>2</v>
      </c>
      <c r="J24" s="216">
        <v>3</v>
      </c>
      <c r="K24" s="215">
        <v>0</v>
      </c>
      <c r="L24" s="215">
        <v>4</v>
      </c>
      <c r="M24" s="215">
        <v>1</v>
      </c>
      <c r="N24" s="215">
        <v>2</v>
      </c>
      <c r="O24" s="215">
        <v>4</v>
      </c>
      <c r="P24" s="215">
        <v>15</v>
      </c>
      <c r="Q24" s="210">
        <f t="shared" si="0"/>
        <v>19</v>
      </c>
      <c r="R24" s="217">
        <v>191033</v>
      </c>
      <c r="S24" s="212">
        <f t="shared" si="1"/>
        <v>9.9459255730685268</v>
      </c>
      <c r="T24" s="217">
        <v>0</v>
      </c>
      <c r="U24" s="211">
        <f t="shared" si="2"/>
        <v>19</v>
      </c>
      <c r="V24" s="213">
        <f t="shared" si="3"/>
        <v>9.9459255730685268</v>
      </c>
      <c r="W24" s="39"/>
    </row>
    <row r="25" spans="2:23" ht="21" customHeight="1" x14ac:dyDescent="0.3">
      <c r="B25" s="214" t="s">
        <v>128</v>
      </c>
      <c r="C25" s="215">
        <v>3</v>
      </c>
      <c r="D25" s="215">
        <v>0</v>
      </c>
      <c r="E25" s="215">
        <v>1</v>
      </c>
      <c r="F25" s="215">
        <v>2</v>
      </c>
      <c r="G25" s="215">
        <v>2</v>
      </c>
      <c r="H25" s="215">
        <v>0</v>
      </c>
      <c r="I25" s="215">
        <v>0</v>
      </c>
      <c r="J25" s="216">
        <v>3</v>
      </c>
      <c r="K25" s="215">
        <v>2</v>
      </c>
      <c r="L25" s="215">
        <v>2</v>
      </c>
      <c r="M25" s="215">
        <v>0</v>
      </c>
      <c r="N25" s="215">
        <v>1</v>
      </c>
      <c r="O25" s="215">
        <v>2</v>
      </c>
      <c r="P25" s="215">
        <v>14</v>
      </c>
      <c r="Q25" s="210">
        <f t="shared" si="0"/>
        <v>16</v>
      </c>
      <c r="R25" s="217">
        <v>117221</v>
      </c>
      <c r="S25" s="212">
        <f t="shared" si="1"/>
        <v>13.649431415872581</v>
      </c>
      <c r="T25" s="217">
        <v>5</v>
      </c>
      <c r="U25" s="211">
        <f t="shared" si="2"/>
        <v>11</v>
      </c>
      <c r="V25" s="213">
        <f t="shared" si="3"/>
        <v>9.3839840984123999</v>
      </c>
      <c r="W25" s="39"/>
    </row>
    <row r="26" spans="2:23" s="12" customFormat="1" ht="21" customHeight="1" x14ac:dyDescent="0.3">
      <c r="B26" s="214" t="s">
        <v>17</v>
      </c>
      <c r="C26" s="215">
        <v>1</v>
      </c>
      <c r="D26" s="215">
        <v>0</v>
      </c>
      <c r="E26" s="215">
        <v>1</v>
      </c>
      <c r="F26" s="215">
        <v>1</v>
      </c>
      <c r="G26" s="215">
        <v>0</v>
      </c>
      <c r="H26" s="215">
        <v>0</v>
      </c>
      <c r="I26" s="215">
        <v>0</v>
      </c>
      <c r="J26" s="216">
        <v>1</v>
      </c>
      <c r="K26" s="215">
        <v>0</v>
      </c>
      <c r="L26" s="215">
        <v>1</v>
      </c>
      <c r="M26" s="215">
        <v>0</v>
      </c>
      <c r="N26" s="215">
        <v>0</v>
      </c>
      <c r="O26" s="215">
        <v>0</v>
      </c>
      <c r="P26" s="215">
        <v>5</v>
      </c>
      <c r="Q26" s="210">
        <f t="shared" si="0"/>
        <v>5</v>
      </c>
      <c r="R26" s="217">
        <v>34997</v>
      </c>
      <c r="S26" s="212">
        <f t="shared" si="1"/>
        <v>14.286938880475468</v>
      </c>
      <c r="T26" s="217">
        <v>0</v>
      </c>
      <c r="U26" s="211">
        <f t="shared" si="2"/>
        <v>5</v>
      </c>
      <c r="V26" s="213">
        <f t="shared" si="3"/>
        <v>14.286938880475468</v>
      </c>
      <c r="W26" s="40"/>
    </row>
    <row r="27" spans="2:23" ht="21" customHeight="1" x14ac:dyDescent="0.3">
      <c r="B27" s="214" t="s">
        <v>18</v>
      </c>
      <c r="C27" s="215">
        <v>1</v>
      </c>
      <c r="D27" s="215">
        <v>2</v>
      </c>
      <c r="E27" s="215">
        <v>0</v>
      </c>
      <c r="F27" s="215">
        <v>2</v>
      </c>
      <c r="G27" s="215">
        <v>3</v>
      </c>
      <c r="H27" s="215">
        <v>1</v>
      </c>
      <c r="I27" s="215">
        <v>4</v>
      </c>
      <c r="J27" s="216">
        <v>1</v>
      </c>
      <c r="K27" s="218">
        <v>1</v>
      </c>
      <c r="L27" s="215">
        <v>6</v>
      </c>
      <c r="M27" s="215">
        <v>6</v>
      </c>
      <c r="N27" s="215">
        <v>2</v>
      </c>
      <c r="O27" s="215">
        <v>2</v>
      </c>
      <c r="P27" s="215">
        <v>27</v>
      </c>
      <c r="Q27" s="210">
        <f t="shared" si="0"/>
        <v>29</v>
      </c>
      <c r="R27" s="217">
        <v>197434</v>
      </c>
      <c r="S27" s="212">
        <f t="shared" si="1"/>
        <v>14.688452850066351</v>
      </c>
      <c r="T27" s="217">
        <v>0</v>
      </c>
      <c r="U27" s="211">
        <f t="shared" si="2"/>
        <v>29</v>
      </c>
      <c r="V27" s="213">
        <f t="shared" si="3"/>
        <v>14.688452850066351</v>
      </c>
      <c r="W27" s="39"/>
    </row>
    <row r="28" spans="2:23" ht="21" customHeight="1" x14ac:dyDescent="0.3">
      <c r="B28" s="214" t="s">
        <v>19</v>
      </c>
      <c r="C28" s="215">
        <v>1</v>
      </c>
      <c r="D28" s="215">
        <v>0</v>
      </c>
      <c r="E28" s="215">
        <v>1</v>
      </c>
      <c r="F28" s="215">
        <v>2</v>
      </c>
      <c r="G28" s="215">
        <v>3</v>
      </c>
      <c r="H28" s="215">
        <v>3</v>
      </c>
      <c r="I28" s="215">
        <v>0</v>
      </c>
      <c r="J28" s="216">
        <v>1</v>
      </c>
      <c r="K28" s="218">
        <v>1</v>
      </c>
      <c r="L28" s="215">
        <v>1</v>
      </c>
      <c r="M28" s="215">
        <v>1</v>
      </c>
      <c r="N28" s="215">
        <v>3</v>
      </c>
      <c r="O28" s="215">
        <v>3</v>
      </c>
      <c r="P28" s="215">
        <v>14</v>
      </c>
      <c r="Q28" s="210">
        <f t="shared" si="0"/>
        <v>17</v>
      </c>
      <c r="R28" s="217">
        <v>333221</v>
      </c>
      <c r="S28" s="212">
        <f t="shared" si="1"/>
        <v>5.1017192793971571</v>
      </c>
      <c r="T28" s="217">
        <v>2</v>
      </c>
      <c r="U28" s="211">
        <f t="shared" si="2"/>
        <v>15</v>
      </c>
      <c r="V28" s="213">
        <f t="shared" si="3"/>
        <v>4.5015170112327851</v>
      </c>
      <c r="W28" s="39"/>
    </row>
    <row r="29" spans="2:23" s="12" customFormat="1" ht="21" customHeight="1" x14ac:dyDescent="0.3">
      <c r="B29" s="214" t="s">
        <v>345</v>
      </c>
      <c r="C29" s="215">
        <v>0</v>
      </c>
      <c r="D29" s="215">
        <v>1</v>
      </c>
      <c r="E29" s="215">
        <v>0</v>
      </c>
      <c r="F29" s="215">
        <v>0</v>
      </c>
      <c r="G29" s="215">
        <v>2</v>
      </c>
      <c r="H29" s="215">
        <v>1</v>
      </c>
      <c r="I29" s="215">
        <v>1</v>
      </c>
      <c r="J29" s="216">
        <v>0</v>
      </c>
      <c r="K29" s="215">
        <v>0</v>
      </c>
      <c r="L29" s="215">
        <v>1</v>
      </c>
      <c r="M29" s="215">
        <v>1</v>
      </c>
      <c r="N29" s="215">
        <v>0</v>
      </c>
      <c r="O29" s="215">
        <v>1</v>
      </c>
      <c r="P29" s="215">
        <v>6</v>
      </c>
      <c r="Q29" s="210">
        <f t="shared" si="0"/>
        <v>7</v>
      </c>
      <c r="R29" s="217">
        <v>112160</v>
      </c>
      <c r="S29" s="212">
        <f t="shared" si="1"/>
        <v>6.2410841654778899</v>
      </c>
      <c r="T29" s="217">
        <v>1</v>
      </c>
      <c r="U29" s="211">
        <f t="shared" si="2"/>
        <v>6</v>
      </c>
      <c r="V29" s="213">
        <f t="shared" si="3"/>
        <v>5.349500713266762</v>
      </c>
      <c r="W29" s="40"/>
    </row>
    <row r="30" spans="2:23" ht="21" customHeight="1" x14ac:dyDescent="0.3">
      <c r="B30" s="214" t="s">
        <v>251</v>
      </c>
      <c r="C30" s="215">
        <v>5</v>
      </c>
      <c r="D30" s="215">
        <v>9</v>
      </c>
      <c r="E30" s="215">
        <v>6</v>
      </c>
      <c r="F30" s="215">
        <v>3</v>
      </c>
      <c r="G30" s="215">
        <v>7</v>
      </c>
      <c r="H30" s="215">
        <v>7</v>
      </c>
      <c r="I30" s="215">
        <v>3</v>
      </c>
      <c r="J30" s="216">
        <v>11</v>
      </c>
      <c r="K30" s="215">
        <v>6</v>
      </c>
      <c r="L30" s="215">
        <v>6</v>
      </c>
      <c r="M30" s="215">
        <v>8</v>
      </c>
      <c r="N30" s="215">
        <v>8</v>
      </c>
      <c r="O30" s="215">
        <v>8</v>
      </c>
      <c r="P30" s="215">
        <v>71</v>
      </c>
      <c r="Q30" s="210">
        <f t="shared" si="0"/>
        <v>79</v>
      </c>
      <c r="R30" s="217">
        <v>637429</v>
      </c>
      <c r="S30" s="212">
        <f t="shared" si="1"/>
        <v>12.393537162570262</v>
      </c>
      <c r="T30" s="217">
        <v>5</v>
      </c>
      <c r="U30" s="211">
        <f t="shared" si="2"/>
        <v>74</v>
      </c>
      <c r="V30" s="213">
        <f t="shared" si="3"/>
        <v>11.609136076331641</v>
      </c>
      <c r="W30" s="39"/>
    </row>
    <row r="31" spans="2:23" ht="21" customHeight="1" x14ac:dyDescent="0.3">
      <c r="B31" s="214" t="s">
        <v>252</v>
      </c>
      <c r="C31" s="215">
        <v>2</v>
      </c>
      <c r="D31" s="215">
        <v>1</v>
      </c>
      <c r="E31" s="215">
        <v>0</v>
      </c>
      <c r="F31" s="215">
        <v>1</v>
      </c>
      <c r="G31" s="215">
        <v>0</v>
      </c>
      <c r="H31" s="215">
        <v>0</v>
      </c>
      <c r="I31" s="215">
        <v>0</v>
      </c>
      <c r="J31" s="216">
        <v>0</v>
      </c>
      <c r="K31" s="215">
        <v>1</v>
      </c>
      <c r="L31" s="215">
        <v>1</v>
      </c>
      <c r="M31" s="215">
        <v>2</v>
      </c>
      <c r="N31" s="215">
        <v>0</v>
      </c>
      <c r="O31" s="215">
        <v>1</v>
      </c>
      <c r="P31" s="215">
        <v>7</v>
      </c>
      <c r="Q31" s="210">
        <f t="shared" si="0"/>
        <v>8</v>
      </c>
      <c r="R31" s="217">
        <v>54405</v>
      </c>
      <c r="S31" s="212">
        <f t="shared" si="1"/>
        <v>14.704530833563091</v>
      </c>
      <c r="T31" s="217">
        <v>1</v>
      </c>
      <c r="U31" s="211">
        <f t="shared" si="2"/>
        <v>7</v>
      </c>
      <c r="V31" s="213">
        <f t="shared" si="3"/>
        <v>12.866464479367707</v>
      </c>
      <c r="W31" s="39"/>
    </row>
    <row r="32" spans="2:23" ht="21" customHeight="1" x14ac:dyDescent="0.3">
      <c r="B32" s="214" t="s">
        <v>20</v>
      </c>
      <c r="C32" s="215">
        <v>1</v>
      </c>
      <c r="D32" s="215">
        <v>0</v>
      </c>
      <c r="E32" s="215">
        <v>3</v>
      </c>
      <c r="F32" s="215">
        <v>4</v>
      </c>
      <c r="G32" s="215">
        <v>3</v>
      </c>
      <c r="H32" s="215">
        <v>2</v>
      </c>
      <c r="I32" s="215">
        <v>2</v>
      </c>
      <c r="J32" s="216">
        <v>2</v>
      </c>
      <c r="K32" s="215">
        <v>2</v>
      </c>
      <c r="L32" s="215">
        <v>2</v>
      </c>
      <c r="M32" s="215">
        <v>1</v>
      </c>
      <c r="N32" s="215">
        <v>3</v>
      </c>
      <c r="O32" s="215">
        <v>6</v>
      </c>
      <c r="P32" s="215">
        <v>19</v>
      </c>
      <c r="Q32" s="210">
        <f t="shared" si="0"/>
        <v>25</v>
      </c>
      <c r="R32" s="217">
        <v>221736</v>
      </c>
      <c r="S32" s="212">
        <f t="shared" si="1"/>
        <v>11.274668975718875</v>
      </c>
      <c r="T32" s="217">
        <v>2</v>
      </c>
      <c r="U32" s="211">
        <f t="shared" si="2"/>
        <v>23</v>
      </c>
      <c r="V32" s="213">
        <f t="shared" si="3"/>
        <v>10.372695457661363</v>
      </c>
      <c r="W32" s="39"/>
    </row>
    <row r="33" spans="2:23" ht="21" customHeight="1" x14ac:dyDescent="0.3">
      <c r="B33" s="214" t="s">
        <v>322</v>
      </c>
      <c r="C33" s="215">
        <v>3</v>
      </c>
      <c r="D33" s="215">
        <v>3</v>
      </c>
      <c r="E33" s="215">
        <v>0</v>
      </c>
      <c r="F33" s="215">
        <v>1</v>
      </c>
      <c r="G33" s="215">
        <v>2</v>
      </c>
      <c r="H33" s="215">
        <v>2</v>
      </c>
      <c r="I33" s="215">
        <v>3</v>
      </c>
      <c r="J33" s="216">
        <v>4</v>
      </c>
      <c r="K33" s="215">
        <v>4</v>
      </c>
      <c r="L33" s="215">
        <v>2</v>
      </c>
      <c r="M33" s="215">
        <v>3</v>
      </c>
      <c r="N33" s="215">
        <v>1</v>
      </c>
      <c r="O33" s="215">
        <v>4</v>
      </c>
      <c r="P33" s="215">
        <v>24</v>
      </c>
      <c r="Q33" s="210">
        <f t="shared" si="0"/>
        <v>28</v>
      </c>
      <c r="R33" s="217">
        <v>304966</v>
      </c>
      <c r="S33" s="212">
        <f t="shared" si="1"/>
        <v>9.1813513637585835</v>
      </c>
      <c r="T33" s="217">
        <v>1</v>
      </c>
      <c r="U33" s="211">
        <f t="shared" si="2"/>
        <v>27</v>
      </c>
      <c r="V33" s="213">
        <f t="shared" si="3"/>
        <v>8.8534459579100613</v>
      </c>
      <c r="W33" s="39"/>
    </row>
    <row r="34" spans="2:23" ht="21" customHeight="1" x14ac:dyDescent="0.3">
      <c r="B34" s="214" t="s">
        <v>346</v>
      </c>
      <c r="C34" s="215">
        <v>1</v>
      </c>
      <c r="D34" s="215">
        <v>0</v>
      </c>
      <c r="E34" s="215">
        <v>2</v>
      </c>
      <c r="F34" s="215">
        <v>0</v>
      </c>
      <c r="G34" s="215">
        <v>0</v>
      </c>
      <c r="H34" s="215">
        <v>1</v>
      </c>
      <c r="I34" s="215">
        <v>1</v>
      </c>
      <c r="J34" s="216">
        <v>1</v>
      </c>
      <c r="K34" s="215">
        <v>1</v>
      </c>
      <c r="L34" s="215">
        <v>1</v>
      </c>
      <c r="M34" s="215">
        <v>0</v>
      </c>
      <c r="N34" s="215">
        <v>0</v>
      </c>
      <c r="O34" s="215">
        <v>1</v>
      </c>
      <c r="P34" s="215">
        <v>7</v>
      </c>
      <c r="Q34" s="210">
        <f t="shared" si="0"/>
        <v>8</v>
      </c>
      <c r="R34" s="217">
        <v>151978</v>
      </c>
      <c r="S34" s="212">
        <f t="shared" si="1"/>
        <v>5.2639197778625855</v>
      </c>
      <c r="T34" s="217">
        <v>2</v>
      </c>
      <c r="U34" s="211">
        <f t="shared" si="2"/>
        <v>6</v>
      </c>
      <c r="V34" s="213">
        <f t="shared" si="3"/>
        <v>3.9479398333969389</v>
      </c>
      <c r="W34" s="39"/>
    </row>
    <row r="35" spans="2:23" ht="21" customHeight="1" x14ac:dyDescent="0.3">
      <c r="B35" s="214" t="s">
        <v>3</v>
      </c>
      <c r="C35" s="215">
        <v>13</v>
      </c>
      <c r="D35" s="215">
        <v>7</v>
      </c>
      <c r="E35" s="215">
        <v>6</v>
      </c>
      <c r="F35" s="215">
        <v>4</v>
      </c>
      <c r="G35" s="215">
        <v>13</v>
      </c>
      <c r="H35" s="215">
        <v>13</v>
      </c>
      <c r="I35" s="215">
        <v>13</v>
      </c>
      <c r="J35" s="216">
        <v>13</v>
      </c>
      <c r="K35" s="215">
        <v>9</v>
      </c>
      <c r="L35" s="215">
        <v>8</v>
      </c>
      <c r="M35" s="215">
        <v>10</v>
      </c>
      <c r="N35" s="215">
        <v>14</v>
      </c>
      <c r="O35" s="215">
        <v>20</v>
      </c>
      <c r="P35" s="215">
        <v>103</v>
      </c>
      <c r="Q35" s="210">
        <f t="shared" si="0"/>
        <v>123</v>
      </c>
      <c r="R35" s="217">
        <v>1045169</v>
      </c>
      <c r="S35" s="212">
        <f t="shared" si="1"/>
        <v>11.768431708173511</v>
      </c>
      <c r="T35" s="217">
        <v>14</v>
      </c>
      <c r="U35" s="211">
        <f t="shared" si="2"/>
        <v>109</v>
      </c>
      <c r="V35" s="213">
        <f t="shared" si="3"/>
        <v>10.428935416186283</v>
      </c>
      <c r="W35" s="39"/>
    </row>
    <row r="36" spans="2:23" s="12" customFormat="1" ht="21" customHeight="1" x14ac:dyDescent="0.3">
      <c r="B36" s="214" t="s">
        <v>347</v>
      </c>
      <c r="C36" s="215">
        <v>1</v>
      </c>
      <c r="D36" s="215">
        <v>1</v>
      </c>
      <c r="E36" s="215">
        <v>1</v>
      </c>
      <c r="F36" s="215">
        <v>1</v>
      </c>
      <c r="G36" s="215">
        <v>0</v>
      </c>
      <c r="H36" s="215">
        <v>0</v>
      </c>
      <c r="I36" s="218">
        <v>0</v>
      </c>
      <c r="J36" s="216">
        <v>0</v>
      </c>
      <c r="K36" s="215">
        <v>0</v>
      </c>
      <c r="L36" s="215">
        <v>0</v>
      </c>
      <c r="M36" s="215">
        <v>0</v>
      </c>
      <c r="N36" s="215">
        <v>0</v>
      </c>
      <c r="O36" s="215">
        <v>0</v>
      </c>
      <c r="P36" s="215">
        <v>4</v>
      </c>
      <c r="Q36" s="210">
        <f t="shared" si="0"/>
        <v>4</v>
      </c>
      <c r="R36" s="217">
        <v>57266</v>
      </c>
      <c r="S36" s="212">
        <f t="shared" si="1"/>
        <v>6.9849474382705266</v>
      </c>
      <c r="T36" s="217">
        <v>1</v>
      </c>
      <c r="U36" s="211">
        <f t="shared" si="2"/>
        <v>3</v>
      </c>
      <c r="V36" s="213">
        <f t="shared" si="3"/>
        <v>5.2387105787028956</v>
      </c>
      <c r="W36" s="40"/>
    </row>
    <row r="37" spans="2:23" ht="21" customHeight="1" x14ac:dyDescent="0.3">
      <c r="B37" s="214" t="s">
        <v>147</v>
      </c>
      <c r="C37" s="215">
        <v>24</v>
      </c>
      <c r="D37" s="215">
        <v>30</v>
      </c>
      <c r="E37" s="215">
        <v>24</v>
      </c>
      <c r="F37" s="215">
        <v>19</v>
      </c>
      <c r="G37" s="215">
        <v>20</v>
      </c>
      <c r="H37" s="215">
        <v>22</v>
      </c>
      <c r="I37" s="218">
        <v>26</v>
      </c>
      <c r="J37" s="216">
        <v>29</v>
      </c>
      <c r="K37" s="215">
        <v>21</v>
      </c>
      <c r="L37" s="215">
        <v>20</v>
      </c>
      <c r="M37" s="215">
        <v>26</v>
      </c>
      <c r="N37" s="215">
        <v>32</v>
      </c>
      <c r="O37" s="215">
        <v>26</v>
      </c>
      <c r="P37" s="215">
        <v>267</v>
      </c>
      <c r="Q37" s="210">
        <f t="shared" si="0"/>
        <v>293</v>
      </c>
      <c r="R37" s="217">
        <v>2906003</v>
      </c>
      <c r="S37" s="212">
        <f t="shared" si="1"/>
        <v>10.082577340766683</v>
      </c>
      <c r="T37" s="217">
        <v>20</v>
      </c>
      <c r="U37" s="211">
        <f t="shared" si="2"/>
        <v>273</v>
      </c>
      <c r="V37" s="213">
        <f t="shared" si="3"/>
        <v>9.3943468055607653</v>
      </c>
      <c r="W37" s="39"/>
    </row>
    <row r="38" spans="2:23" ht="21" customHeight="1" x14ac:dyDescent="0.3">
      <c r="B38" s="214" t="s">
        <v>21</v>
      </c>
      <c r="C38" s="215">
        <v>0</v>
      </c>
      <c r="D38" s="215">
        <v>1</v>
      </c>
      <c r="E38" s="215">
        <v>2</v>
      </c>
      <c r="F38" s="215">
        <v>0</v>
      </c>
      <c r="G38" s="215">
        <v>3</v>
      </c>
      <c r="H38" s="215">
        <v>2</v>
      </c>
      <c r="I38" s="215">
        <v>3</v>
      </c>
      <c r="J38" s="216">
        <v>3</v>
      </c>
      <c r="K38" s="215">
        <v>2</v>
      </c>
      <c r="L38" s="215">
        <v>1</v>
      </c>
      <c r="M38" s="215">
        <v>1</v>
      </c>
      <c r="N38" s="215">
        <v>1</v>
      </c>
      <c r="O38" s="215">
        <v>3</v>
      </c>
      <c r="P38" s="215">
        <v>16</v>
      </c>
      <c r="Q38" s="210">
        <f t="shared" si="0"/>
        <v>19</v>
      </c>
      <c r="R38" s="217">
        <v>176720</v>
      </c>
      <c r="S38" s="212">
        <f t="shared" si="1"/>
        <v>10.75147125396107</v>
      </c>
      <c r="T38" s="217">
        <v>1</v>
      </c>
      <c r="U38" s="211">
        <f t="shared" si="2"/>
        <v>18</v>
      </c>
      <c r="V38" s="213">
        <f t="shared" si="3"/>
        <v>10.185604345857854</v>
      </c>
      <c r="W38" s="39"/>
    </row>
    <row r="39" spans="2:23" ht="21" customHeight="1" thickBot="1" x14ac:dyDescent="0.35">
      <c r="B39" s="219" t="s">
        <v>62</v>
      </c>
      <c r="C39" s="220">
        <f>SUM(C7:C38)</f>
        <v>100</v>
      </c>
      <c r="D39" s="220">
        <f t="shared" ref="D39:P39" si="4">SUM(D7:D38)</f>
        <v>89</v>
      </c>
      <c r="E39" s="220">
        <f t="shared" si="4"/>
        <v>82</v>
      </c>
      <c r="F39" s="220">
        <f t="shared" si="4"/>
        <v>77</v>
      </c>
      <c r="G39" s="220">
        <f t="shared" si="4"/>
        <v>93</v>
      </c>
      <c r="H39" s="220">
        <f t="shared" si="4"/>
        <v>94</v>
      </c>
      <c r="I39" s="220">
        <f t="shared" si="4"/>
        <v>99</v>
      </c>
      <c r="J39" s="220">
        <f t="shared" si="4"/>
        <v>113</v>
      </c>
      <c r="K39" s="220">
        <f t="shared" si="4"/>
        <v>86</v>
      </c>
      <c r="L39" s="220">
        <f t="shared" si="4"/>
        <v>102</v>
      </c>
      <c r="M39" s="220">
        <f t="shared" si="4"/>
        <v>95</v>
      </c>
      <c r="N39" s="220">
        <f t="shared" si="4"/>
        <v>104</v>
      </c>
      <c r="O39" s="220">
        <f t="shared" si="4"/>
        <v>134</v>
      </c>
      <c r="P39" s="220">
        <f t="shared" si="4"/>
        <v>1000</v>
      </c>
      <c r="Q39" s="220">
        <f>SUM(Q7:Q38)</f>
        <v>1134</v>
      </c>
      <c r="R39" s="221">
        <f>SUM(R7:R38)</f>
        <v>10448499</v>
      </c>
      <c r="S39" s="222">
        <f xml:space="preserve"> (100000/R39)*(Q39/12)*12</f>
        <v>10.853233560150603</v>
      </c>
      <c r="T39" s="221">
        <f t="shared" ref="T39:U39" si="5">SUM(T7:T38)</f>
        <v>80</v>
      </c>
      <c r="U39" s="223">
        <f t="shared" si="5"/>
        <v>1054</v>
      </c>
      <c r="V39" s="224">
        <f>(100000/R39)*(U39/12)*12</f>
        <v>10.087573344266961</v>
      </c>
      <c r="W39" s="39"/>
    </row>
    <row r="40" spans="2:23" ht="15" x14ac:dyDescent="0.3">
      <c r="B40" s="40" t="s">
        <v>311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39"/>
    </row>
  </sheetData>
  <mergeCells count="22">
    <mergeCell ref="N3:N6"/>
    <mergeCell ref="K3:K6"/>
    <mergeCell ref="G3:G6"/>
    <mergeCell ref="H3:H6"/>
    <mergeCell ref="I3:I6"/>
    <mergeCell ref="J3:J6"/>
    <mergeCell ref="B1:V1"/>
    <mergeCell ref="B2:V2"/>
    <mergeCell ref="B3:B6"/>
    <mergeCell ref="T3:T6"/>
    <mergeCell ref="U3:U6"/>
    <mergeCell ref="V3:V6"/>
    <mergeCell ref="R3:R6"/>
    <mergeCell ref="S3:S6"/>
    <mergeCell ref="C3:C6"/>
    <mergeCell ref="D3:D6"/>
    <mergeCell ref="E3:E6"/>
    <mergeCell ref="O3:P5"/>
    <mergeCell ref="Q3:Q6"/>
    <mergeCell ref="F3:F6"/>
    <mergeCell ref="L3:L6"/>
    <mergeCell ref="M3:M6"/>
  </mergeCells>
  <conditionalFormatting sqref="V7:V39">
    <cfRule type="cellIs" dxfId="1" priority="2" operator="between">
      <formula>40</formula>
      <formula>50</formula>
    </cfRule>
    <cfRule type="cellIs" dxfId="0" priority="3" operator="between">
      <formula>30</formula>
      <formula>39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68" orientation="landscape" r:id="rId1"/>
  <headerFooter alignWithMargins="0"/>
  <ignoredErrors>
    <ignoredError sqref="Q7:Q38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98"/>
  <sheetViews>
    <sheetView topLeftCell="A65" zoomScale="115" zoomScaleNormal="115" workbookViewId="0">
      <selection activeCell="B65" sqref="B65:Q66"/>
    </sheetView>
  </sheetViews>
  <sheetFormatPr baseColWidth="10" defaultRowHeight="12.75" x14ac:dyDescent="0.2"/>
  <cols>
    <col min="1" max="1" width="0.7109375" style="8" customWidth="1"/>
    <col min="2" max="2" width="22.7109375" style="8" customWidth="1"/>
    <col min="3" max="3" width="7.5703125" style="8" customWidth="1"/>
    <col min="4" max="4" width="7.42578125" style="9" customWidth="1"/>
    <col min="5" max="5" width="6" style="9" customWidth="1"/>
    <col min="6" max="6" width="5" style="9" customWidth="1"/>
    <col min="7" max="7" width="5.28515625" style="10" customWidth="1"/>
    <col min="8" max="8" width="5" style="9" customWidth="1"/>
    <col min="9" max="9" width="4.42578125" style="9" customWidth="1"/>
    <col min="10" max="10" width="7.28515625" style="9" customWidth="1"/>
    <col min="11" max="11" width="10.5703125" style="9" customWidth="1"/>
    <col min="12" max="12" width="7.85546875" style="9" customWidth="1"/>
    <col min="13" max="13" width="9.7109375" style="9" customWidth="1"/>
    <col min="14" max="14" width="9.5703125" style="9" bestFit="1" customWidth="1"/>
    <col min="15" max="15" width="9.42578125" style="9" customWidth="1"/>
    <col min="16" max="16" width="10" style="9" customWidth="1"/>
    <col min="17" max="17" width="7.5703125" style="8" customWidth="1"/>
    <col min="18" max="18" width="0.85546875" style="8" customWidth="1"/>
    <col min="19" max="19" width="1.42578125" style="8" customWidth="1"/>
    <col min="20" max="20" width="0.7109375" style="8" customWidth="1"/>
    <col min="21" max="21" width="8.5703125" style="8" customWidth="1"/>
    <col min="22" max="16384" width="11.42578125" style="8"/>
  </cols>
  <sheetData>
    <row r="3" spans="1:20" ht="16.5" customHeight="1" x14ac:dyDescent="0.2">
      <c r="I3" s="11"/>
    </row>
    <row r="4" spans="1:20" s="12" customFormat="1" ht="14.25" customHeight="1" x14ac:dyDescent="0.3">
      <c r="B4" s="472" t="str">
        <f>[1]Descripcion!A1</f>
        <v>REPÚBLICA DOMINICANA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30"/>
      <c r="S4" s="30"/>
      <c r="T4" s="30"/>
    </row>
    <row r="5" spans="1:20" s="12" customFormat="1" ht="18.75" customHeight="1" x14ac:dyDescent="0.45">
      <c r="B5" s="473" t="str">
        <f>[1]Descripcion!A2</f>
        <v>PROCURADURÍA GENERAL DE LA REPÚBLICA</v>
      </c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31"/>
      <c r="S5" s="31"/>
      <c r="T5" s="31"/>
    </row>
    <row r="6" spans="1:20" ht="17.25" customHeight="1" x14ac:dyDescent="0.4">
      <c r="B6" s="474" t="str">
        <f>[1]Descripcion!A3</f>
        <v>"Año de la Consolidación de la Seguridad Alimentaria"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15"/>
      <c r="S6" s="15"/>
      <c r="T6" s="15"/>
    </row>
    <row r="7" spans="1:20" ht="8.25" customHeight="1" thickBot="1" x14ac:dyDescent="0.25"/>
    <row r="8" spans="1:20" ht="15" x14ac:dyDescent="0.3">
      <c r="A8" s="35"/>
      <c r="B8" s="475" t="s">
        <v>144</v>
      </c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7"/>
      <c r="R8" s="35"/>
      <c r="S8" s="35"/>
      <c r="T8" s="35"/>
    </row>
    <row r="9" spans="1:20" s="12" customFormat="1" ht="3.75" customHeight="1" thickBot="1" x14ac:dyDescent="0.25">
      <c r="B9" s="478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80"/>
      <c r="R9" s="16"/>
      <c r="S9" s="16"/>
      <c r="T9" s="16"/>
    </row>
    <row r="10" spans="1:20" ht="15.75" customHeight="1" x14ac:dyDescent="0.3">
      <c r="B10" s="481" t="s">
        <v>105</v>
      </c>
      <c r="C10" s="483" t="s">
        <v>40</v>
      </c>
      <c r="D10" s="483" t="s">
        <v>41</v>
      </c>
      <c r="E10" s="483" t="s">
        <v>42</v>
      </c>
      <c r="F10" s="463" t="s">
        <v>43</v>
      </c>
      <c r="G10" s="463" t="s">
        <v>44</v>
      </c>
      <c r="H10" s="463" t="s">
        <v>45</v>
      </c>
      <c r="I10" s="463" t="s">
        <v>46</v>
      </c>
      <c r="J10" s="463" t="s">
        <v>47</v>
      </c>
      <c r="K10" s="463" t="s">
        <v>48</v>
      </c>
      <c r="L10" s="463" t="s">
        <v>49</v>
      </c>
      <c r="M10" s="463" t="s">
        <v>50</v>
      </c>
      <c r="N10" s="463" t="s">
        <v>51</v>
      </c>
      <c r="O10" s="486" t="s">
        <v>70</v>
      </c>
      <c r="P10" s="486"/>
      <c r="Q10" s="487" t="s">
        <v>62</v>
      </c>
    </row>
    <row r="11" spans="1:20" ht="13.5" customHeight="1" thickBot="1" x14ac:dyDescent="0.35">
      <c r="B11" s="482"/>
      <c r="C11" s="484"/>
      <c r="D11" s="484"/>
      <c r="E11" s="485"/>
      <c r="F11" s="465"/>
      <c r="G11" s="465"/>
      <c r="H11" s="465"/>
      <c r="I11" s="465"/>
      <c r="J11" s="465"/>
      <c r="K11" s="465"/>
      <c r="L11" s="465"/>
      <c r="M11" s="465"/>
      <c r="N11" s="465"/>
      <c r="O11" s="226" t="s">
        <v>64</v>
      </c>
      <c r="P11" s="226" t="s">
        <v>63</v>
      </c>
      <c r="Q11" s="488"/>
    </row>
    <row r="12" spans="1:20" ht="18.95" customHeight="1" x14ac:dyDescent="0.2">
      <c r="B12" s="234" t="s">
        <v>254</v>
      </c>
      <c r="C12" s="235">
        <v>0</v>
      </c>
      <c r="D12" s="235">
        <v>0</v>
      </c>
      <c r="E12" s="235">
        <v>0</v>
      </c>
      <c r="F12" s="235">
        <v>0</v>
      </c>
      <c r="G12" s="270">
        <v>0</v>
      </c>
      <c r="H12" s="236">
        <v>0</v>
      </c>
      <c r="I12" s="236">
        <v>0</v>
      </c>
      <c r="J12" s="236">
        <v>0</v>
      </c>
      <c r="K12" s="236">
        <v>0</v>
      </c>
      <c r="L12" s="236">
        <v>0</v>
      </c>
      <c r="M12" s="236">
        <v>0</v>
      </c>
      <c r="N12" s="236">
        <v>1</v>
      </c>
      <c r="O12" s="236">
        <v>1</v>
      </c>
      <c r="P12" s="236">
        <v>0</v>
      </c>
      <c r="Q12" s="237">
        <f t="shared" ref="Q12" si="0">SUM(C12:N12)</f>
        <v>1</v>
      </c>
    </row>
    <row r="13" spans="1:20" ht="18.95" customHeight="1" x14ac:dyDescent="0.2">
      <c r="B13" s="229" t="s">
        <v>218</v>
      </c>
      <c r="C13" s="230">
        <v>0</v>
      </c>
      <c r="D13" s="230">
        <v>0</v>
      </c>
      <c r="E13" s="230">
        <v>0</v>
      </c>
      <c r="F13" s="230">
        <v>0</v>
      </c>
      <c r="G13" s="231">
        <v>0</v>
      </c>
      <c r="H13" s="232">
        <v>0</v>
      </c>
      <c r="I13" s="232">
        <v>0</v>
      </c>
      <c r="J13" s="232">
        <v>1</v>
      </c>
      <c r="K13" s="232">
        <v>0</v>
      </c>
      <c r="L13" s="232">
        <v>0</v>
      </c>
      <c r="M13" s="232">
        <v>0</v>
      </c>
      <c r="N13" s="232">
        <v>0</v>
      </c>
      <c r="O13" s="232">
        <v>1</v>
      </c>
      <c r="P13" s="232">
        <v>0</v>
      </c>
      <c r="Q13" s="233">
        <f t="shared" ref="Q13:Q44" si="1">SUM(C13:N13)</f>
        <v>1</v>
      </c>
    </row>
    <row r="14" spans="1:20" ht="18.95" customHeight="1" x14ac:dyDescent="0.2">
      <c r="B14" s="229" t="s">
        <v>138</v>
      </c>
      <c r="C14" s="230">
        <v>1</v>
      </c>
      <c r="D14" s="230">
        <v>0</v>
      </c>
      <c r="E14" s="230">
        <v>0</v>
      </c>
      <c r="F14" s="230">
        <v>0</v>
      </c>
      <c r="G14" s="231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1</v>
      </c>
      <c r="M14" s="232">
        <v>0</v>
      </c>
      <c r="N14" s="232">
        <v>0</v>
      </c>
      <c r="O14" s="232">
        <v>1</v>
      </c>
      <c r="P14" s="232">
        <v>1</v>
      </c>
      <c r="Q14" s="233">
        <f t="shared" si="1"/>
        <v>2</v>
      </c>
    </row>
    <row r="15" spans="1:20" ht="18.95" customHeight="1" x14ac:dyDescent="0.3">
      <c r="B15" s="271" t="s">
        <v>274</v>
      </c>
      <c r="C15" s="272">
        <v>0</v>
      </c>
      <c r="D15" s="272">
        <v>1</v>
      </c>
      <c r="E15" s="272">
        <v>0</v>
      </c>
      <c r="F15" s="272">
        <v>0</v>
      </c>
      <c r="G15" s="273">
        <v>0</v>
      </c>
      <c r="H15" s="272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72">
        <v>1</v>
      </c>
      <c r="P15" s="272">
        <v>0</v>
      </c>
      <c r="Q15" s="281">
        <f t="shared" si="1"/>
        <v>1</v>
      </c>
    </row>
    <row r="16" spans="1:20" ht="18.95" customHeight="1" x14ac:dyDescent="0.2">
      <c r="B16" s="229" t="s">
        <v>278</v>
      </c>
      <c r="C16" s="230">
        <v>0</v>
      </c>
      <c r="D16" s="230">
        <v>1</v>
      </c>
      <c r="E16" s="230">
        <v>2</v>
      </c>
      <c r="F16" s="230">
        <v>0</v>
      </c>
      <c r="G16" s="231">
        <v>1</v>
      </c>
      <c r="H16" s="232">
        <v>0</v>
      </c>
      <c r="I16" s="232">
        <v>0</v>
      </c>
      <c r="J16" s="232">
        <v>1</v>
      </c>
      <c r="K16" s="232">
        <v>0</v>
      </c>
      <c r="L16" s="232">
        <v>0</v>
      </c>
      <c r="M16" s="232">
        <v>0</v>
      </c>
      <c r="N16" s="232">
        <v>0</v>
      </c>
      <c r="O16" s="232">
        <v>4</v>
      </c>
      <c r="P16" s="232">
        <v>1</v>
      </c>
      <c r="Q16" s="233">
        <f t="shared" si="1"/>
        <v>5</v>
      </c>
    </row>
    <row r="17" spans="2:17" ht="18.95" customHeight="1" x14ac:dyDescent="0.2">
      <c r="B17" s="282" t="s">
        <v>269</v>
      </c>
      <c r="C17" s="283">
        <v>0</v>
      </c>
      <c r="D17" s="283">
        <v>0</v>
      </c>
      <c r="E17" s="283">
        <v>1</v>
      </c>
      <c r="F17" s="283">
        <v>0</v>
      </c>
      <c r="G17" s="284">
        <v>0</v>
      </c>
      <c r="H17" s="285">
        <v>0</v>
      </c>
      <c r="I17" s="285">
        <v>0</v>
      </c>
      <c r="J17" s="285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1</v>
      </c>
      <c r="P17" s="285">
        <v>0</v>
      </c>
      <c r="Q17" s="281">
        <f t="shared" si="1"/>
        <v>1</v>
      </c>
    </row>
    <row r="18" spans="2:17" ht="18.95" customHeight="1" x14ac:dyDescent="0.2">
      <c r="B18" s="33" t="s">
        <v>271</v>
      </c>
      <c r="C18" s="274">
        <v>0</v>
      </c>
      <c r="D18" s="274">
        <v>0</v>
      </c>
      <c r="E18" s="274">
        <v>0</v>
      </c>
      <c r="F18" s="274">
        <v>0</v>
      </c>
      <c r="G18" s="274">
        <v>0</v>
      </c>
      <c r="H18" s="274">
        <v>2</v>
      </c>
      <c r="I18" s="274">
        <v>0</v>
      </c>
      <c r="J18" s="274">
        <v>0</v>
      </c>
      <c r="K18" s="274">
        <v>0</v>
      </c>
      <c r="L18" s="274">
        <v>0</v>
      </c>
      <c r="M18" s="274">
        <v>0</v>
      </c>
      <c r="N18" s="274">
        <v>0</v>
      </c>
      <c r="O18" s="275">
        <v>2</v>
      </c>
      <c r="P18" s="275">
        <v>0</v>
      </c>
      <c r="Q18" s="281">
        <f t="shared" si="1"/>
        <v>2</v>
      </c>
    </row>
    <row r="19" spans="2:17" ht="18.95" customHeight="1" x14ac:dyDescent="0.3">
      <c r="B19" s="271" t="s">
        <v>273</v>
      </c>
      <c r="C19" s="272">
        <v>0</v>
      </c>
      <c r="D19" s="272">
        <v>0</v>
      </c>
      <c r="E19" s="272">
        <v>0</v>
      </c>
      <c r="F19" s="272">
        <v>0</v>
      </c>
      <c r="G19" s="273">
        <v>0</v>
      </c>
      <c r="H19" s="272">
        <v>0</v>
      </c>
      <c r="I19" s="272">
        <v>0</v>
      </c>
      <c r="J19" s="272">
        <v>1</v>
      </c>
      <c r="K19" s="272">
        <v>0</v>
      </c>
      <c r="L19" s="272">
        <v>0</v>
      </c>
      <c r="M19" s="272">
        <v>0</v>
      </c>
      <c r="N19" s="272">
        <v>0</v>
      </c>
      <c r="O19" s="272">
        <v>1</v>
      </c>
      <c r="P19" s="272">
        <v>0</v>
      </c>
      <c r="Q19" s="281">
        <f t="shared" si="1"/>
        <v>1</v>
      </c>
    </row>
    <row r="20" spans="2:17" ht="18.95" customHeight="1" x14ac:dyDescent="0.3">
      <c r="B20" s="271" t="s">
        <v>272</v>
      </c>
      <c r="C20" s="272">
        <v>0</v>
      </c>
      <c r="D20" s="272">
        <v>0</v>
      </c>
      <c r="E20" s="272">
        <v>0</v>
      </c>
      <c r="F20" s="272">
        <v>0</v>
      </c>
      <c r="G20" s="273">
        <v>0</v>
      </c>
      <c r="H20" s="272">
        <v>0</v>
      </c>
      <c r="I20" s="272">
        <v>1</v>
      </c>
      <c r="J20" s="272">
        <v>0</v>
      </c>
      <c r="K20" s="272">
        <v>0</v>
      </c>
      <c r="L20" s="272">
        <v>0</v>
      </c>
      <c r="M20" s="272">
        <v>0</v>
      </c>
      <c r="N20" s="272">
        <v>0</v>
      </c>
      <c r="O20" s="272">
        <v>1</v>
      </c>
      <c r="P20" s="272">
        <v>0</v>
      </c>
      <c r="Q20" s="281">
        <f t="shared" si="1"/>
        <v>1</v>
      </c>
    </row>
    <row r="21" spans="2:17" ht="18.95" customHeight="1" x14ac:dyDescent="0.2">
      <c r="B21" s="282" t="s">
        <v>270</v>
      </c>
      <c r="C21" s="283">
        <v>0</v>
      </c>
      <c r="D21" s="283">
        <v>0</v>
      </c>
      <c r="E21" s="283">
        <v>0</v>
      </c>
      <c r="F21" s="283">
        <v>0</v>
      </c>
      <c r="G21" s="284">
        <v>1</v>
      </c>
      <c r="H21" s="285">
        <v>0</v>
      </c>
      <c r="I21" s="285">
        <v>0</v>
      </c>
      <c r="J21" s="285">
        <v>0</v>
      </c>
      <c r="K21" s="285">
        <v>0</v>
      </c>
      <c r="L21" s="285">
        <v>0</v>
      </c>
      <c r="M21" s="285">
        <v>0</v>
      </c>
      <c r="N21" s="285">
        <v>0</v>
      </c>
      <c r="O21" s="285">
        <v>1</v>
      </c>
      <c r="P21" s="285">
        <v>0</v>
      </c>
      <c r="Q21" s="281">
        <f t="shared" si="1"/>
        <v>1</v>
      </c>
    </row>
    <row r="22" spans="2:17" ht="18.95" customHeight="1" x14ac:dyDescent="0.2">
      <c r="B22" s="229" t="s">
        <v>219</v>
      </c>
      <c r="C22" s="230">
        <v>0</v>
      </c>
      <c r="D22" s="230">
        <v>0</v>
      </c>
      <c r="E22" s="230">
        <v>0</v>
      </c>
      <c r="F22" s="230">
        <v>0</v>
      </c>
      <c r="G22" s="231">
        <v>0</v>
      </c>
      <c r="H22" s="232">
        <v>0</v>
      </c>
      <c r="I22" s="232">
        <v>1</v>
      </c>
      <c r="J22" s="232">
        <v>1</v>
      </c>
      <c r="K22" s="232">
        <v>0</v>
      </c>
      <c r="L22" s="232">
        <v>0</v>
      </c>
      <c r="M22" s="232">
        <v>0</v>
      </c>
      <c r="N22" s="232">
        <v>1</v>
      </c>
      <c r="O22" s="232">
        <v>3</v>
      </c>
      <c r="P22" s="232">
        <v>0</v>
      </c>
      <c r="Q22" s="233">
        <f t="shared" si="1"/>
        <v>3</v>
      </c>
    </row>
    <row r="23" spans="2:17" ht="18.95" customHeight="1" x14ac:dyDescent="0.2">
      <c r="B23" s="229" t="s">
        <v>220</v>
      </c>
      <c r="C23" s="230">
        <v>0</v>
      </c>
      <c r="D23" s="230">
        <v>0</v>
      </c>
      <c r="E23" s="230">
        <v>0</v>
      </c>
      <c r="F23" s="230">
        <v>0</v>
      </c>
      <c r="G23" s="231">
        <v>0</v>
      </c>
      <c r="H23" s="232">
        <v>0</v>
      </c>
      <c r="I23" s="232">
        <v>0</v>
      </c>
      <c r="J23" s="232">
        <v>0</v>
      </c>
      <c r="K23" s="232">
        <v>1</v>
      </c>
      <c r="L23" s="232">
        <v>0</v>
      </c>
      <c r="M23" s="232">
        <v>0</v>
      </c>
      <c r="N23" s="232">
        <v>1</v>
      </c>
      <c r="O23" s="232">
        <v>1</v>
      </c>
      <c r="P23" s="232">
        <v>1</v>
      </c>
      <c r="Q23" s="233">
        <f t="shared" si="1"/>
        <v>2</v>
      </c>
    </row>
    <row r="24" spans="2:17" ht="18.95" customHeight="1" x14ac:dyDescent="0.2">
      <c r="B24" s="229" t="s">
        <v>129</v>
      </c>
      <c r="C24" s="230">
        <v>1</v>
      </c>
      <c r="D24" s="230">
        <v>1</v>
      </c>
      <c r="E24" s="230">
        <v>0</v>
      </c>
      <c r="F24" s="230">
        <v>1</v>
      </c>
      <c r="G24" s="231">
        <v>0</v>
      </c>
      <c r="H24" s="232">
        <v>0</v>
      </c>
      <c r="I24" s="232">
        <v>1</v>
      </c>
      <c r="J24" s="232">
        <v>0</v>
      </c>
      <c r="K24" s="232">
        <v>0</v>
      </c>
      <c r="L24" s="232">
        <v>1</v>
      </c>
      <c r="M24" s="232">
        <v>1</v>
      </c>
      <c r="N24" s="232">
        <v>1</v>
      </c>
      <c r="O24" s="232">
        <v>7</v>
      </c>
      <c r="P24" s="232">
        <v>0</v>
      </c>
      <c r="Q24" s="233">
        <f t="shared" si="1"/>
        <v>7</v>
      </c>
    </row>
    <row r="25" spans="2:17" ht="18.95" customHeight="1" x14ac:dyDescent="0.2">
      <c r="B25" s="229" t="s">
        <v>153</v>
      </c>
      <c r="C25" s="230">
        <v>0</v>
      </c>
      <c r="D25" s="230">
        <v>0</v>
      </c>
      <c r="E25" s="230">
        <v>1</v>
      </c>
      <c r="F25" s="230">
        <v>0</v>
      </c>
      <c r="G25" s="231">
        <v>0</v>
      </c>
      <c r="H25" s="232">
        <v>0</v>
      </c>
      <c r="I25" s="232">
        <v>0</v>
      </c>
      <c r="J25" s="232">
        <v>0</v>
      </c>
      <c r="K25" s="232">
        <v>0</v>
      </c>
      <c r="L25" s="232">
        <v>0</v>
      </c>
      <c r="M25" s="232">
        <v>0</v>
      </c>
      <c r="N25" s="232">
        <v>1</v>
      </c>
      <c r="O25" s="232">
        <v>2</v>
      </c>
      <c r="P25" s="232">
        <v>0</v>
      </c>
      <c r="Q25" s="233">
        <f t="shared" si="1"/>
        <v>2</v>
      </c>
    </row>
    <row r="26" spans="2:17" ht="18.95" customHeight="1" x14ac:dyDescent="0.2">
      <c r="B26" s="229" t="s">
        <v>279</v>
      </c>
      <c r="C26" s="230">
        <v>0</v>
      </c>
      <c r="D26" s="230">
        <v>0</v>
      </c>
      <c r="E26" s="230">
        <v>0</v>
      </c>
      <c r="F26" s="230">
        <v>0</v>
      </c>
      <c r="G26" s="231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4</v>
      </c>
      <c r="N26" s="232">
        <v>0</v>
      </c>
      <c r="O26" s="232">
        <v>2</v>
      </c>
      <c r="P26" s="232">
        <v>2</v>
      </c>
      <c r="Q26" s="233">
        <f t="shared" si="1"/>
        <v>4</v>
      </c>
    </row>
    <row r="27" spans="2:17" ht="18.95" customHeight="1" x14ac:dyDescent="0.2">
      <c r="B27" s="229" t="s">
        <v>255</v>
      </c>
      <c r="C27" s="230">
        <v>0</v>
      </c>
      <c r="D27" s="230">
        <v>0</v>
      </c>
      <c r="E27" s="230">
        <v>0</v>
      </c>
      <c r="F27" s="230">
        <v>0</v>
      </c>
      <c r="G27" s="231">
        <v>0</v>
      </c>
      <c r="H27" s="232">
        <v>1</v>
      </c>
      <c r="I27" s="232">
        <v>2</v>
      </c>
      <c r="J27" s="232">
        <v>0</v>
      </c>
      <c r="K27" s="232">
        <v>0</v>
      </c>
      <c r="L27" s="232">
        <v>0</v>
      </c>
      <c r="M27" s="232">
        <v>0</v>
      </c>
      <c r="N27" s="232">
        <v>1</v>
      </c>
      <c r="O27" s="232">
        <v>3</v>
      </c>
      <c r="P27" s="232">
        <v>1</v>
      </c>
      <c r="Q27" s="233">
        <f t="shared" si="1"/>
        <v>4</v>
      </c>
    </row>
    <row r="28" spans="2:17" ht="18.95" customHeight="1" x14ac:dyDescent="0.2">
      <c r="B28" s="229" t="s">
        <v>280</v>
      </c>
      <c r="C28" s="230">
        <v>0</v>
      </c>
      <c r="D28" s="230">
        <v>0</v>
      </c>
      <c r="E28" s="230">
        <v>0</v>
      </c>
      <c r="F28" s="230">
        <v>0</v>
      </c>
      <c r="G28" s="231">
        <v>0</v>
      </c>
      <c r="H28" s="232">
        <v>0</v>
      </c>
      <c r="I28" s="232">
        <v>0</v>
      </c>
      <c r="J28" s="232">
        <v>1</v>
      </c>
      <c r="K28" s="232">
        <v>0</v>
      </c>
      <c r="L28" s="232">
        <v>0</v>
      </c>
      <c r="M28" s="232">
        <v>0</v>
      </c>
      <c r="N28" s="232">
        <v>0</v>
      </c>
      <c r="O28" s="232">
        <v>1</v>
      </c>
      <c r="P28" s="232">
        <v>0</v>
      </c>
      <c r="Q28" s="233">
        <f t="shared" si="1"/>
        <v>1</v>
      </c>
    </row>
    <row r="29" spans="2:17" ht="18.95" customHeight="1" x14ac:dyDescent="0.2">
      <c r="B29" s="229" t="s">
        <v>154</v>
      </c>
      <c r="C29" s="230">
        <v>1</v>
      </c>
      <c r="D29" s="230">
        <v>0</v>
      </c>
      <c r="E29" s="230">
        <v>0</v>
      </c>
      <c r="F29" s="230">
        <v>0</v>
      </c>
      <c r="G29" s="231">
        <v>0</v>
      </c>
      <c r="H29" s="232">
        <v>0</v>
      </c>
      <c r="I29" s="232">
        <v>0</v>
      </c>
      <c r="J29" s="232">
        <v>0</v>
      </c>
      <c r="K29" s="232">
        <v>0</v>
      </c>
      <c r="L29" s="232">
        <v>0</v>
      </c>
      <c r="M29" s="232">
        <v>0</v>
      </c>
      <c r="N29" s="232">
        <v>0</v>
      </c>
      <c r="O29" s="232">
        <v>1</v>
      </c>
      <c r="P29" s="232">
        <v>0</v>
      </c>
      <c r="Q29" s="233">
        <f t="shared" si="1"/>
        <v>1</v>
      </c>
    </row>
    <row r="30" spans="2:17" ht="18.95" customHeight="1" x14ac:dyDescent="0.2">
      <c r="B30" s="229" t="s">
        <v>221</v>
      </c>
      <c r="C30" s="230">
        <v>0</v>
      </c>
      <c r="D30" s="230">
        <v>0</v>
      </c>
      <c r="E30" s="230">
        <v>0</v>
      </c>
      <c r="F30" s="230">
        <v>0</v>
      </c>
      <c r="G30" s="231">
        <v>0</v>
      </c>
      <c r="H30" s="232">
        <v>0</v>
      </c>
      <c r="I30" s="232">
        <v>0</v>
      </c>
      <c r="J30" s="232">
        <v>1</v>
      </c>
      <c r="K30" s="232">
        <v>0</v>
      </c>
      <c r="L30" s="232">
        <v>0</v>
      </c>
      <c r="M30" s="232">
        <v>0</v>
      </c>
      <c r="N30" s="232">
        <v>0</v>
      </c>
      <c r="O30" s="232">
        <v>1</v>
      </c>
      <c r="P30" s="232">
        <v>0</v>
      </c>
      <c r="Q30" s="233">
        <f t="shared" si="1"/>
        <v>1</v>
      </c>
    </row>
    <row r="31" spans="2:17" ht="18.95" customHeight="1" x14ac:dyDescent="0.2">
      <c r="B31" s="229" t="s">
        <v>256</v>
      </c>
      <c r="C31" s="230">
        <v>0</v>
      </c>
      <c r="D31" s="230">
        <v>0</v>
      </c>
      <c r="E31" s="230">
        <v>0</v>
      </c>
      <c r="F31" s="230">
        <v>0</v>
      </c>
      <c r="G31" s="231">
        <v>0</v>
      </c>
      <c r="H31" s="232">
        <v>0</v>
      </c>
      <c r="I31" s="232">
        <v>0</v>
      </c>
      <c r="J31" s="232">
        <v>0</v>
      </c>
      <c r="K31" s="232">
        <v>0</v>
      </c>
      <c r="L31" s="232">
        <v>0</v>
      </c>
      <c r="M31" s="232">
        <v>2</v>
      </c>
      <c r="N31" s="232">
        <v>0</v>
      </c>
      <c r="O31" s="232">
        <v>2</v>
      </c>
      <c r="P31" s="232">
        <v>0</v>
      </c>
      <c r="Q31" s="233">
        <f t="shared" si="1"/>
        <v>2</v>
      </c>
    </row>
    <row r="32" spans="2:17" ht="18.95" customHeight="1" x14ac:dyDescent="0.2">
      <c r="B32" s="229" t="s">
        <v>222</v>
      </c>
      <c r="C32" s="230">
        <v>0</v>
      </c>
      <c r="D32" s="230">
        <v>0</v>
      </c>
      <c r="E32" s="230">
        <v>0</v>
      </c>
      <c r="F32" s="230">
        <v>0</v>
      </c>
      <c r="G32" s="231">
        <v>0</v>
      </c>
      <c r="H32" s="232">
        <v>0</v>
      </c>
      <c r="I32" s="232">
        <v>1</v>
      </c>
      <c r="J32" s="232">
        <v>0</v>
      </c>
      <c r="K32" s="232">
        <v>0</v>
      </c>
      <c r="L32" s="232">
        <v>0</v>
      </c>
      <c r="M32" s="232">
        <v>1</v>
      </c>
      <c r="N32" s="232">
        <v>1</v>
      </c>
      <c r="O32" s="232">
        <v>2</v>
      </c>
      <c r="P32" s="232">
        <v>1</v>
      </c>
      <c r="Q32" s="233">
        <f t="shared" si="1"/>
        <v>3</v>
      </c>
    </row>
    <row r="33" spans="2:17" ht="18.95" customHeight="1" x14ac:dyDescent="0.2">
      <c r="B33" s="229" t="s">
        <v>155</v>
      </c>
      <c r="C33" s="230">
        <v>0</v>
      </c>
      <c r="D33" s="230">
        <v>0</v>
      </c>
      <c r="E33" s="230">
        <v>1</v>
      </c>
      <c r="F33" s="230">
        <v>0</v>
      </c>
      <c r="G33" s="231">
        <v>0</v>
      </c>
      <c r="H33" s="232">
        <v>0</v>
      </c>
      <c r="I33" s="232">
        <v>0</v>
      </c>
      <c r="J33" s="232">
        <v>0</v>
      </c>
      <c r="K33" s="232">
        <v>0</v>
      </c>
      <c r="L33" s="232">
        <v>0</v>
      </c>
      <c r="M33" s="232">
        <v>0</v>
      </c>
      <c r="N33" s="232">
        <v>0</v>
      </c>
      <c r="O33" s="232">
        <v>1</v>
      </c>
      <c r="P33" s="232">
        <v>0</v>
      </c>
      <c r="Q33" s="233">
        <f t="shared" si="1"/>
        <v>1</v>
      </c>
    </row>
    <row r="34" spans="2:17" ht="18.95" customHeight="1" x14ac:dyDescent="0.2">
      <c r="B34" s="229" t="s">
        <v>191</v>
      </c>
      <c r="C34" s="230">
        <v>0</v>
      </c>
      <c r="D34" s="230">
        <v>0</v>
      </c>
      <c r="E34" s="230">
        <v>0</v>
      </c>
      <c r="F34" s="230">
        <v>0</v>
      </c>
      <c r="G34" s="231">
        <v>1</v>
      </c>
      <c r="H34" s="232">
        <v>0</v>
      </c>
      <c r="I34" s="232">
        <v>0</v>
      </c>
      <c r="J34" s="232">
        <v>1</v>
      </c>
      <c r="K34" s="232">
        <v>0</v>
      </c>
      <c r="L34" s="232">
        <v>0</v>
      </c>
      <c r="M34" s="232">
        <v>0</v>
      </c>
      <c r="N34" s="232">
        <v>1</v>
      </c>
      <c r="O34" s="232">
        <v>3</v>
      </c>
      <c r="P34" s="232">
        <v>0</v>
      </c>
      <c r="Q34" s="233">
        <f t="shared" si="1"/>
        <v>3</v>
      </c>
    </row>
    <row r="35" spans="2:17" ht="18.95" customHeight="1" x14ac:dyDescent="0.2">
      <c r="B35" s="229" t="s">
        <v>68</v>
      </c>
      <c r="C35" s="230">
        <v>0</v>
      </c>
      <c r="D35" s="230">
        <v>0</v>
      </c>
      <c r="E35" s="230">
        <v>1</v>
      </c>
      <c r="F35" s="230">
        <v>0</v>
      </c>
      <c r="G35" s="231">
        <v>0</v>
      </c>
      <c r="H35" s="232">
        <v>0</v>
      </c>
      <c r="I35" s="232">
        <v>1</v>
      </c>
      <c r="J35" s="232">
        <v>1</v>
      </c>
      <c r="K35" s="232">
        <v>0</v>
      </c>
      <c r="L35" s="232">
        <v>0</v>
      </c>
      <c r="M35" s="232">
        <v>0</v>
      </c>
      <c r="N35" s="232">
        <v>0</v>
      </c>
      <c r="O35" s="232">
        <v>2</v>
      </c>
      <c r="P35" s="232">
        <v>1</v>
      </c>
      <c r="Q35" s="233">
        <f t="shared" si="1"/>
        <v>3</v>
      </c>
    </row>
    <row r="36" spans="2:17" ht="18.95" customHeight="1" x14ac:dyDescent="0.2">
      <c r="B36" s="229" t="s">
        <v>136</v>
      </c>
      <c r="C36" s="230">
        <v>0</v>
      </c>
      <c r="D36" s="230">
        <v>3</v>
      </c>
      <c r="E36" s="230">
        <v>0</v>
      </c>
      <c r="F36" s="230">
        <v>0</v>
      </c>
      <c r="G36" s="231">
        <v>0</v>
      </c>
      <c r="H36" s="232">
        <v>0</v>
      </c>
      <c r="I36" s="232">
        <v>0</v>
      </c>
      <c r="J36" s="232">
        <v>0</v>
      </c>
      <c r="K36" s="232">
        <v>0</v>
      </c>
      <c r="L36" s="232">
        <v>0</v>
      </c>
      <c r="M36" s="232">
        <v>0</v>
      </c>
      <c r="N36" s="232">
        <v>1</v>
      </c>
      <c r="O36" s="232">
        <v>4</v>
      </c>
      <c r="P36" s="232">
        <v>0</v>
      </c>
      <c r="Q36" s="233">
        <f t="shared" si="1"/>
        <v>4</v>
      </c>
    </row>
    <row r="37" spans="2:17" ht="18.95" customHeight="1" x14ac:dyDescent="0.2">
      <c r="B37" s="229" t="s">
        <v>139</v>
      </c>
      <c r="C37" s="230">
        <v>0</v>
      </c>
      <c r="D37" s="230">
        <v>1</v>
      </c>
      <c r="E37" s="230">
        <v>0</v>
      </c>
      <c r="F37" s="230">
        <v>1</v>
      </c>
      <c r="G37" s="231">
        <v>0</v>
      </c>
      <c r="H37" s="232">
        <v>0</v>
      </c>
      <c r="I37" s="232">
        <v>0</v>
      </c>
      <c r="J37" s="232">
        <v>0</v>
      </c>
      <c r="K37" s="232">
        <v>0</v>
      </c>
      <c r="L37" s="232">
        <v>0</v>
      </c>
      <c r="M37" s="232">
        <v>0</v>
      </c>
      <c r="N37" s="232">
        <v>0</v>
      </c>
      <c r="O37" s="232">
        <v>1</v>
      </c>
      <c r="P37" s="232">
        <v>1</v>
      </c>
      <c r="Q37" s="233">
        <f t="shared" si="1"/>
        <v>2</v>
      </c>
    </row>
    <row r="38" spans="2:17" ht="18.95" customHeight="1" x14ac:dyDescent="0.2">
      <c r="B38" s="229" t="s">
        <v>257</v>
      </c>
      <c r="C38" s="230">
        <v>0</v>
      </c>
      <c r="D38" s="230">
        <v>0</v>
      </c>
      <c r="E38" s="230">
        <v>0</v>
      </c>
      <c r="F38" s="230">
        <v>0</v>
      </c>
      <c r="G38" s="231">
        <v>0</v>
      </c>
      <c r="H38" s="232">
        <v>0</v>
      </c>
      <c r="I38" s="232">
        <v>0</v>
      </c>
      <c r="J38" s="232">
        <v>0</v>
      </c>
      <c r="K38" s="232">
        <v>0</v>
      </c>
      <c r="L38" s="232">
        <v>0</v>
      </c>
      <c r="M38" s="232">
        <v>0</v>
      </c>
      <c r="N38" s="232">
        <v>1</v>
      </c>
      <c r="O38" s="232">
        <v>1</v>
      </c>
      <c r="P38" s="232">
        <v>0</v>
      </c>
      <c r="Q38" s="233">
        <f t="shared" si="1"/>
        <v>1</v>
      </c>
    </row>
    <row r="39" spans="2:17" ht="18.95" customHeight="1" x14ac:dyDescent="0.2">
      <c r="B39" s="229" t="s">
        <v>66</v>
      </c>
      <c r="C39" s="230">
        <v>1</v>
      </c>
      <c r="D39" s="230">
        <v>0</v>
      </c>
      <c r="E39" s="230">
        <v>0</v>
      </c>
      <c r="F39" s="230">
        <v>0</v>
      </c>
      <c r="G39" s="231">
        <v>0</v>
      </c>
      <c r="H39" s="232">
        <v>0</v>
      </c>
      <c r="I39" s="232">
        <v>0</v>
      </c>
      <c r="J39" s="232">
        <v>0</v>
      </c>
      <c r="K39" s="232">
        <v>1</v>
      </c>
      <c r="L39" s="232">
        <v>0</v>
      </c>
      <c r="M39" s="232">
        <v>1</v>
      </c>
      <c r="N39" s="232">
        <v>0</v>
      </c>
      <c r="O39" s="232">
        <v>3</v>
      </c>
      <c r="P39" s="232">
        <v>0</v>
      </c>
      <c r="Q39" s="233">
        <f t="shared" si="1"/>
        <v>3</v>
      </c>
    </row>
    <row r="40" spans="2:17" ht="18.95" customHeight="1" x14ac:dyDescent="0.2">
      <c r="B40" s="229" t="s">
        <v>156</v>
      </c>
      <c r="C40" s="230">
        <v>0</v>
      </c>
      <c r="D40" s="230">
        <v>0</v>
      </c>
      <c r="E40" s="230">
        <v>1</v>
      </c>
      <c r="F40" s="230">
        <v>0</v>
      </c>
      <c r="G40" s="231">
        <v>0</v>
      </c>
      <c r="H40" s="232">
        <v>0</v>
      </c>
      <c r="I40" s="232">
        <v>0</v>
      </c>
      <c r="J40" s="232">
        <v>0</v>
      </c>
      <c r="K40" s="232">
        <v>0</v>
      </c>
      <c r="L40" s="232">
        <v>0</v>
      </c>
      <c r="M40" s="232">
        <v>0</v>
      </c>
      <c r="N40" s="232">
        <v>0</v>
      </c>
      <c r="O40" s="232">
        <v>1</v>
      </c>
      <c r="P40" s="232">
        <v>0</v>
      </c>
      <c r="Q40" s="233">
        <f t="shared" si="1"/>
        <v>1</v>
      </c>
    </row>
    <row r="41" spans="2:17" ht="18.95" customHeight="1" x14ac:dyDescent="0.2">
      <c r="B41" s="229" t="s">
        <v>52</v>
      </c>
      <c r="C41" s="230">
        <v>3</v>
      </c>
      <c r="D41" s="230">
        <v>0</v>
      </c>
      <c r="E41" s="230">
        <v>2</v>
      </c>
      <c r="F41" s="230">
        <v>2</v>
      </c>
      <c r="G41" s="231">
        <v>1</v>
      </c>
      <c r="H41" s="232">
        <v>3</v>
      </c>
      <c r="I41" s="232">
        <v>2</v>
      </c>
      <c r="J41" s="232">
        <v>3</v>
      </c>
      <c r="K41" s="232">
        <v>1</v>
      </c>
      <c r="L41" s="232">
        <v>2</v>
      </c>
      <c r="M41" s="232">
        <v>4</v>
      </c>
      <c r="N41" s="232">
        <v>1</v>
      </c>
      <c r="O41" s="232">
        <v>23</v>
      </c>
      <c r="P41" s="232">
        <v>1</v>
      </c>
      <c r="Q41" s="233">
        <f t="shared" si="1"/>
        <v>24</v>
      </c>
    </row>
    <row r="42" spans="2:17" ht="18.95" customHeight="1" x14ac:dyDescent="0.2">
      <c r="B42" s="229" t="s">
        <v>281</v>
      </c>
      <c r="C42" s="230">
        <v>0</v>
      </c>
      <c r="D42" s="230">
        <v>0</v>
      </c>
      <c r="E42" s="230">
        <v>0</v>
      </c>
      <c r="F42" s="230">
        <v>0</v>
      </c>
      <c r="G42" s="231">
        <v>0</v>
      </c>
      <c r="H42" s="232">
        <v>0</v>
      </c>
      <c r="I42" s="232">
        <v>0</v>
      </c>
      <c r="J42" s="232">
        <v>2</v>
      </c>
      <c r="K42" s="232">
        <v>0</v>
      </c>
      <c r="L42" s="232">
        <v>0</v>
      </c>
      <c r="M42" s="232">
        <v>0</v>
      </c>
      <c r="N42" s="232">
        <v>2</v>
      </c>
      <c r="O42" s="232">
        <v>4</v>
      </c>
      <c r="P42" s="232">
        <v>0</v>
      </c>
      <c r="Q42" s="233">
        <f t="shared" si="1"/>
        <v>4</v>
      </c>
    </row>
    <row r="43" spans="2:17" ht="17.100000000000001" customHeight="1" x14ac:dyDescent="0.2">
      <c r="B43" s="229" t="s">
        <v>282</v>
      </c>
      <c r="C43" s="230">
        <v>1</v>
      </c>
      <c r="D43" s="230">
        <v>0</v>
      </c>
      <c r="E43" s="230">
        <v>1</v>
      </c>
      <c r="F43" s="230">
        <v>0</v>
      </c>
      <c r="G43" s="231">
        <v>0</v>
      </c>
      <c r="H43" s="232">
        <v>0</v>
      </c>
      <c r="I43" s="232">
        <v>0</v>
      </c>
      <c r="J43" s="232">
        <v>0</v>
      </c>
      <c r="K43" s="232">
        <v>0</v>
      </c>
      <c r="L43" s="232">
        <v>0</v>
      </c>
      <c r="M43" s="232">
        <v>0</v>
      </c>
      <c r="N43" s="232">
        <v>0</v>
      </c>
      <c r="O43" s="232">
        <v>2</v>
      </c>
      <c r="P43" s="232">
        <v>0</v>
      </c>
      <c r="Q43" s="233">
        <f t="shared" si="1"/>
        <v>2</v>
      </c>
    </row>
    <row r="44" spans="2:17" ht="17.100000000000001" customHeight="1" x14ac:dyDescent="0.2">
      <c r="B44" s="229" t="s">
        <v>11</v>
      </c>
      <c r="C44" s="230">
        <v>0</v>
      </c>
      <c r="D44" s="230">
        <v>1</v>
      </c>
      <c r="E44" s="230">
        <v>0</v>
      </c>
      <c r="F44" s="230">
        <v>0</v>
      </c>
      <c r="G44" s="231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2">
        <v>1</v>
      </c>
      <c r="P44" s="232">
        <v>0</v>
      </c>
      <c r="Q44" s="233">
        <f t="shared" si="1"/>
        <v>1</v>
      </c>
    </row>
    <row r="45" spans="2:17" ht="17.100000000000001" customHeight="1" x14ac:dyDescent="0.2">
      <c r="B45" s="229" t="s">
        <v>192</v>
      </c>
      <c r="C45" s="230">
        <v>0</v>
      </c>
      <c r="D45" s="230">
        <v>0</v>
      </c>
      <c r="E45" s="230">
        <v>0</v>
      </c>
      <c r="F45" s="230">
        <v>0</v>
      </c>
      <c r="G45" s="231">
        <v>1</v>
      </c>
      <c r="H45" s="232">
        <v>0</v>
      </c>
      <c r="I45" s="232">
        <v>0</v>
      </c>
      <c r="J45" s="232">
        <v>1</v>
      </c>
      <c r="K45" s="232">
        <v>0</v>
      </c>
      <c r="L45" s="232">
        <v>0</v>
      </c>
      <c r="M45" s="232">
        <v>0</v>
      </c>
      <c r="N45" s="232">
        <v>0</v>
      </c>
      <c r="O45" s="232">
        <v>2</v>
      </c>
      <c r="P45" s="232">
        <v>0</v>
      </c>
      <c r="Q45" s="233">
        <f t="shared" ref="Q45:Q64" si="2">SUM(C45:N45)</f>
        <v>2</v>
      </c>
    </row>
    <row r="46" spans="2:17" ht="17.100000000000001" customHeight="1" x14ac:dyDescent="0.2">
      <c r="B46" s="229" t="s">
        <v>223</v>
      </c>
      <c r="C46" s="230">
        <v>0</v>
      </c>
      <c r="D46" s="230">
        <v>0</v>
      </c>
      <c r="E46" s="230">
        <v>0</v>
      </c>
      <c r="F46" s="230">
        <v>0</v>
      </c>
      <c r="G46" s="231">
        <v>0</v>
      </c>
      <c r="H46" s="232">
        <v>0</v>
      </c>
      <c r="I46" s="232">
        <v>0</v>
      </c>
      <c r="J46" s="232">
        <v>1</v>
      </c>
      <c r="K46" s="232">
        <v>1</v>
      </c>
      <c r="L46" s="232">
        <v>0</v>
      </c>
      <c r="M46" s="232">
        <v>0</v>
      </c>
      <c r="N46" s="232">
        <v>0</v>
      </c>
      <c r="O46" s="232">
        <v>2</v>
      </c>
      <c r="P46" s="232">
        <v>0</v>
      </c>
      <c r="Q46" s="233">
        <f t="shared" si="2"/>
        <v>2</v>
      </c>
    </row>
    <row r="47" spans="2:17" ht="17.100000000000001" customHeight="1" x14ac:dyDescent="0.2">
      <c r="B47" s="229" t="s">
        <v>224</v>
      </c>
      <c r="C47" s="230">
        <v>0</v>
      </c>
      <c r="D47" s="230">
        <v>0</v>
      </c>
      <c r="E47" s="230">
        <v>0</v>
      </c>
      <c r="F47" s="230">
        <v>0</v>
      </c>
      <c r="G47" s="231">
        <v>0</v>
      </c>
      <c r="H47" s="232">
        <v>0</v>
      </c>
      <c r="I47" s="232">
        <v>1</v>
      </c>
      <c r="J47" s="232">
        <v>0</v>
      </c>
      <c r="K47" s="232">
        <v>0</v>
      </c>
      <c r="L47" s="232">
        <v>0</v>
      </c>
      <c r="M47" s="232">
        <v>0</v>
      </c>
      <c r="N47" s="232">
        <v>0</v>
      </c>
      <c r="O47" s="232">
        <v>1</v>
      </c>
      <c r="P47" s="232">
        <v>0</v>
      </c>
      <c r="Q47" s="233">
        <f t="shared" si="2"/>
        <v>1</v>
      </c>
    </row>
    <row r="48" spans="2:17" ht="17.100000000000001" customHeight="1" x14ac:dyDescent="0.2">
      <c r="B48" s="229" t="s">
        <v>157</v>
      </c>
      <c r="C48" s="230">
        <v>0</v>
      </c>
      <c r="D48" s="230">
        <v>1</v>
      </c>
      <c r="E48" s="230">
        <v>0</v>
      </c>
      <c r="F48" s="230">
        <v>0</v>
      </c>
      <c r="G48" s="231">
        <v>0</v>
      </c>
      <c r="H48" s="232">
        <v>0</v>
      </c>
      <c r="I48" s="232">
        <v>0</v>
      </c>
      <c r="J48" s="232">
        <v>0</v>
      </c>
      <c r="K48" s="232">
        <v>0</v>
      </c>
      <c r="L48" s="232">
        <v>0</v>
      </c>
      <c r="M48" s="232">
        <v>0</v>
      </c>
      <c r="N48" s="232">
        <v>0</v>
      </c>
      <c r="O48" s="232">
        <v>1</v>
      </c>
      <c r="P48" s="232">
        <v>0</v>
      </c>
      <c r="Q48" s="233">
        <f t="shared" si="2"/>
        <v>1</v>
      </c>
    </row>
    <row r="49" spans="2:17" ht="17.100000000000001" customHeight="1" x14ac:dyDescent="0.2">
      <c r="B49" s="282" t="s">
        <v>284</v>
      </c>
      <c r="C49" s="283">
        <v>0</v>
      </c>
      <c r="D49" s="283">
        <v>0</v>
      </c>
      <c r="E49" s="283">
        <v>0</v>
      </c>
      <c r="F49" s="283">
        <v>0</v>
      </c>
      <c r="G49" s="284">
        <v>0</v>
      </c>
      <c r="H49" s="285">
        <v>0</v>
      </c>
      <c r="I49" s="285">
        <v>1</v>
      </c>
      <c r="J49" s="285">
        <v>0</v>
      </c>
      <c r="K49" s="285">
        <v>0</v>
      </c>
      <c r="L49" s="285">
        <v>0</v>
      </c>
      <c r="M49" s="285">
        <v>1</v>
      </c>
      <c r="N49" s="285">
        <v>1</v>
      </c>
      <c r="O49" s="285">
        <v>3</v>
      </c>
      <c r="P49" s="285">
        <v>0</v>
      </c>
      <c r="Q49" s="281">
        <f t="shared" si="2"/>
        <v>3</v>
      </c>
    </row>
    <row r="50" spans="2:17" ht="17.100000000000001" customHeight="1" x14ac:dyDescent="0.2">
      <c r="B50" s="282" t="s">
        <v>158</v>
      </c>
      <c r="C50" s="283">
        <v>0</v>
      </c>
      <c r="D50" s="283">
        <v>1</v>
      </c>
      <c r="E50" s="283">
        <v>0</v>
      </c>
      <c r="F50" s="283">
        <v>0</v>
      </c>
      <c r="G50" s="284">
        <v>0</v>
      </c>
      <c r="H50" s="285">
        <v>0</v>
      </c>
      <c r="I50" s="285">
        <v>1</v>
      </c>
      <c r="J50" s="285">
        <v>0</v>
      </c>
      <c r="K50" s="285">
        <v>0</v>
      </c>
      <c r="L50" s="285">
        <v>0</v>
      </c>
      <c r="M50" s="285">
        <v>0</v>
      </c>
      <c r="N50" s="285">
        <v>0</v>
      </c>
      <c r="O50" s="285">
        <v>2</v>
      </c>
      <c r="P50" s="285">
        <v>0</v>
      </c>
      <c r="Q50" s="281">
        <f t="shared" si="2"/>
        <v>2</v>
      </c>
    </row>
    <row r="51" spans="2:17" ht="17.100000000000001" customHeight="1" x14ac:dyDescent="0.2">
      <c r="B51" s="282" t="s">
        <v>67</v>
      </c>
      <c r="C51" s="283">
        <v>0</v>
      </c>
      <c r="D51" s="283">
        <v>0</v>
      </c>
      <c r="E51" s="283">
        <v>1</v>
      </c>
      <c r="F51" s="283">
        <v>1</v>
      </c>
      <c r="G51" s="284">
        <v>0</v>
      </c>
      <c r="H51" s="285">
        <v>0</v>
      </c>
      <c r="I51" s="285">
        <v>2</v>
      </c>
      <c r="J51" s="285">
        <v>0</v>
      </c>
      <c r="K51" s="285">
        <v>0</v>
      </c>
      <c r="L51" s="285">
        <v>0</v>
      </c>
      <c r="M51" s="285">
        <v>0</v>
      </c>
      <c r="N51" s="285">
        <v>2</v>
      </c>
      <c r="O51" s="285">
        <v>5</v>
      </c>
      <c r="P51" s="285">
        <v>1</v>
      </c>
      <c r="Q51" s="281">
        <f t="shared" si="2"/>
        <v>6</v>
      </c>
    </row>
    <row r="52" spans="2:17" ht="17.100000000000001" customHeight="1" x14ac:dyDescent="0.2">
      <c r="B52" s="282" t="s">
        <v>188</v>
      </c>
      <c r="C52" s="283">
        <v>1</v>
      </c>
      <c r="D52" s="283">
        <v>0</v>
      </c>
      <c r="E52" s="283">
        <v>0</v>
      </c>
      <c r="F52" s="283">
        <v>0</v>
      </c>
      <c r="G52" s="284">
        <v>0</v>
      </c>
      <c r="H52" s="285">
        <v>1</v>
      </c>
      <c r="I52" s="285">
        <v>0</v>
      </c>
      <c r="J52" s="285">
        <v>0</v>
      </c>
      <c r="K52" s="285">
        <v>0</v>
      </c>
      <c r="L52" s="285">
        <v>0</v>
      </c>
      <c r="M52" s="285">
        <v>0</v>
      </c>
      <c r="N52" s="285">
        <v>0</v>
      </c>
      <c r="O52" s="285">
        <v>2</v>
      </c>
      <c r="P52" s="285">
        <v>0</v>
      </c>
      <c r="Q52" s="281">
        <f t="shared" si="2"/>
        <v>2</v>
      </c>
    </row>
    <row r="53" spans="2:17" ht="17.100000000000001" customHeight="1" x14ac:dyDescent="0.3">
      <c r="B53" s="271" t="s">
        <v>277</v>
      </c>
      <c r="C53" s="272">
        <v>0</v>
      </c>
      <c r="D53" s="272">
        <v>0</v>
      </c>
      <c r="E53" s="272">
        <v>0</v>
      </c>
      <c r="F53" s="272">
        <v>0</v>
      </c>
      <c r="G53" s="273">
        <v>1</v>
      </c>
      <c r="H53" s="272">
        <v>0</v>
      </c>
      <c r="I53" s="272">
        <v>0</v>
      </c>
      <c r="J53" s="272">
        <v>0</v>
      </c>
      <c r="K53" s="272">
        <v>0</v>
      </c>
      <c r="L53" s="272">
        <v>0</v>
      </c>
      <c r="M53" s="272">
        <v>0</v>
      </c>
      <c r="N53" s="272">
        <v>1</v>
      </c>
      <c r="O53" s="272">
        <v>2</v>
      </c>
      <c r="P53" s="272">
        <v>0</v>
      </c>
      <c r="Q53" s="281">
        <f t="shared" si="2"/>
        <v>2</v>
      </c>
    </row>
    <row r="54" spans="2:17" ht="17.100000000000001" customHeight="1" x14ac:dyDescent="0.2">
      <c r="B54" s="282" t="s">
        <v>258</v>
      </c>
      <c r="C54" s="283">
        <v>0</v>
      </c>
      <c r="D54" s="283">
        <v>0</v>
      </c>
      <c r="E54" s="283">
        <v>0</v>
      </c>
      <c r="F54" s="283">
        <v>0</v>
      </c>
      <c r="G54" s="284">
        <v>0</v>
      </c>
      <c r="H54" s="285">
        <v>0</v>
      </c>
      <c r="I54" s="285">
        <v>0</v>
      </c>
      <c r="J54" s="285">
        <v>0</v>
      </c>
      <c r="K54" s="285">
        <v>0</v>
      </c>
      <c r="L54" s="285">
        <v>1</v>
      </c>
      <c r="M54" s="285">
        <v>0</v>
      </c>
      <c r="N54" s="285">
        <v>0</v>
      </c>
      <c r="O54" s="285">
        <v>1</v>
      </c>
      <c r="P54" s="285">
        <v>0</v>
      </c>
      <c r="Q54" s="281">
        <f t="shared" si="2"/>
        <v>1</v>
      </c>
    </row>
    <row r="55" spans="2:17" ht="17.100000000000001" customHeight="1" x14ac:dyDescent="0.2">
      <c r="B55" s="282" t="s">
        <v>123</v>
      </c>
      <c r="C55" s="283">
        <v>0</v>
      </c>
      <c r="D55" s="283">
        <v>1</v>
      </c>
      <c r="E55" s="283">
        <v>0</v>
      </c>
      <c r="F55" s="283">
        <v>0</v>
      </c>
      <c r="G55" s="284">
        <v>0</v>
      </c>
      <c r="H55" s="285">
        <v>0</v>
      </c>
      <c r="I55" s="285">
        <v>0</v>
      </c>
      <c r="J55" s="285">
        <v>0</v>
      </c>
      <c r="K55" s="285">
        <v>2</v>
      </c>
      <c r="L55" s="285">
        <v>0</v>
      </c>
      <c r="M55" s="285">
        <v>0</v>
      </c>
      <c r="N55" s="285">
        <v>0</v>
      </c>
      <c r="O55" s="285">
        <v>3</v>
      </c>
      <c r="P55" s="285">
        <v>0</v>
      </c>
      <c r="Q55" s="281">
        <f t="shared" si="2"/>
        <v>3</v>
      </c>
    </row>
    <row r="56" spans="2:17" ht="17.100000000000001" customHeight="1" x14ac:dyDescent="0.2">
      <c r="B56" s="282" t="s">
        <v>193</v>
      </c>
      <c r="C56" s="283">
        <v>0</v>
      </c>
      <c r="D56" s="283">
        <v>0</v>
      </c>
      <c r="E56" s="283">
        <v>0</v>
      </c>
      <c r="F56" s="283">
        <v>0</v>
      </c>
      <c r="G56" s="284">
        <v>1</v>
      </c>
      <c r="H56" s="285">
        <v>0</v>
      </c>
      <c r="I56" s="285">
        <v>0</v>
      </c>
      <c r="J56" s="285">
        <v>0</v>
      </c>
      <c r="K56" s="285">
        <v>0</v>
      </c>
      <c r="L56" s="285">
        <v>0</v>
      </c>
      <c r="M56" s="285">
        <v>0</v>
      </c>
      <c r="N56" s="285">
        <v>0</v>
      </c>
      <c r="O56" s="285">
        <v>1</v>
      </c>
      <c r="P56" s="285">
        <v>0</v>
      </c>
      <c r="Q56" s="281">
        <f t="shared" si="2"/>
        <v>1</v>
      </c>
    </row>
    <row r="57" spans="2:17" ht="17.100000000000001" customHeight="1" x14ac:dyDescent="0.2">
      <c r="B57" s="282" t="s">
        <v>259</v>
      </c>
      <c r="C57" s="283">
        <v>0</v>
      </c>
      <c r="D57" s="283">
        <v>0</v>
      </c>
      <c r="E57" s="283">
        <v>0</v>
      </c>
      <c r="F57" s="283">
        <v>0</v>
      </c>
      <c r="G57" s="284">
        <v>0</v>
      </c>
      <c r="H57" s="285">
        <v>0</v>
      </c>
      <c r="I57" s="285">
        <v>0</v>
      </c>
      <c r="J57" s="285">
        <v>0</v>
      </c>
      <c r="K57" s="285">
        <v>0</v>
      </c>
      <c r="L57" s="285">
        <v>1</v>
      </c>
      <c r="M57" s="285">
        <v>0</v>
      </c>
      <c r="N57" s="285">
        <v>0</v>
      </c>
      <c r="O57" s="285">
        <v>1</v>
      </c>
      <c r="P57" s="285">
        <v>0</v>
      </c>
      <c r="Q57" s="281">
        <f t="shared" si="2"/>
        <v>1</v>
      </c>
    </row>
    <row r="58" spans="2:17" ht="17.100000000000001" customHeight="1" x14ac:dyDescent="0.2">
      <c r="B58" s="282" t="s">
        <v>283</v>
      </c>
      <c r="C58" s="283">
        <v>0</v>
      </c>
      <c r="D58" s="283">
        <v>0</v>
      </c>
      <c r="E58" s="283">
        <v>0</v>
      </c>
      <c r="F58" s="283">
        <v>0</v>
      </c>
      <c r="G58" s="284">
        <v>0</v>
      </c>
      <c r="H58" s="285">
        <v>0</v>
      </c>
      <c r="I58" s="285">
        <v>0</v>
      </c>
      <c r="J58" s="285">
        <v>0</v>
      </c>
      <c r="K58" s="285">
        <v>0</v>
      </c>
      <c r="L58" s="285">
        <v>0</v>
      </c>
      <c r="M58" s="285">
        <v>0</v>
      </c>
      <c r="N58" s="285">
        <v>1</v>
      </c>
      <c r="O58" s="285">
        <v>1</v>
      </c>
      <c r="P58" s="285">
        <v>0</v>
      </c>
      <c r="Q58" s="281">
        <f t="shared" si="2"/>
        <v>1</v>
      </c>
    </row>
    <row r="59" spans="2:17" ht="17.100000000000001" customHeight="1" x14ac:dyDescent="0.2">
      <c r="B59" s="286" t="s">
        <v>260</v>
      </c>
      <c r="C59" s="287">
        <v>0</v>
      </c>
      <c r="D59" s="287">
        <v>0</v>
      </c>
      <c r="E59" s="287">
        <v>0</v>
      </c>
      <c r="F59" s="287">
        <v>0</v>
      </c>
      <c r="G59" s="288">
        <v>0</v>
      </c>
      <c r="H59" s="289">
        <v>0</v>
      </c>
      <c r="I59" s="289">
        <v>0</v>
      </c>
      <c r="J59" s="289">
        <v>0</v>
      </c>
      <c r="K59" s="289">
        <v>0</v>
      </c>
      <c r="L59" s="289">
        <v>1</v>
      </c>
      <c r="M59" s="289">
        <v>0</v>
      </c>
      <c r="N59" s="289">
        <v>0</v>
      </c>
      <c r="O59" s="289">
        <v>0</v>
      </c>
      <c r="P59" s="289">
        <v>1</v>
      </c>
      <c r="Q59" s="290">
        <f t="shared" si="2"/>
        <v>1</v>
      </c>
    </row>
    <row r="60" spans="2:17" ht="17.100000000000001" customHeight="1" x14ac:dyDescent="0.2">
      <c r="B60" s="282" t="s">
        <v>53</v>
      </c>
      <c r="C60" s="283">
        <v>4</v>
      </c>
      <c r="D60" s="283">
        <v>7</v>
      </c>
      <c r="E60" s="283">
        <v>3</v>
      </c>
      <c r="F60" s="283">
        <v>0</v>
      </c>
      <c r="G60" s="284">
        <v>3</v>
      </c>
      <c r="H60" s="285">
        <v>6</v>
      </c>
      <c r="I60" s="285">
        <v>4</v>
      </c>
      <c r="J60" s="285">
        <v>1</v>
      </c>
      <c r="K60" s="285">
        <v>3</v>
      </c>
      <c r="L60" s="285">
        <v>5</v>
      </c>
      <c r="M60" s="285">
        <v>0</v>
      </c>
      <c r="N60" s="285">
        <v>2</v>
      </c>
      <c r="O60" s="285">
        <v>34</v>
      </c>
      <c r="P60" s="285">
        <v>4</v>
      </c>
      <c r="Q60" s="281">
        <f t="shared" si="2"/>
        <v>38</v>
      </c>
    </row>
    <row r="61" spans="2:17" ht="17.100000000000001" customHeight="1" x14ac:dyDescent="0.2">
      <c r="B61" s="282" t="s">
        <v>159</v>
      </c>
      <c r="C61" s="283">
        <v>0</v>
      </c>
      <c r="D61" s="283">
        <v>1</v>
      </c>
      <c r="E61" s="283">
        <v>0</v>
      </c>
      <c r="F61" s="283">
        <v>0</v>
      </c>
      <c r="G61" s="284">
        <v>0</v>
      </c>
      <c r="H61" s="285">
        <v>0</v>
      </c>
      <c r="I61" s="285">
        <v>0</v>
      </c>
      <c r="J61" s="285">
        <v>0</v>
      </c>
      <c r="K61" s="285">
        <v>0</v>
      </c>
      <c r="L61" s="285">
        <v>0</v>
      </c>
      <c r="M61" s="285">
        <v>0</v>
      </c>
      <c r="N61" s="285">
        <v>0</v>
      </c>
      <c r="O61" s="285">
        <v>1</v>
      </c>
      <c r="P61" s="285">
        <v>0</v>
      </c>
      <c r="Q61" s="281">
        <f t="shared" si="2"/>
        <v>1</v>
      </c>
    </row>
    <row r="62" spans="2:17" ht="17.100000000000001" customHeight="1" x14ac:dyDescent="0.2">
      <c r="B62" s="282" t="s">
        <v>194</v>
      </c>
      <c r="C62" s="283">
        <v>0</v>
      </c>
      <c r="D62" s="283">
        <v>0</v>
      </c>
      <c r="E62" s="283">
        <v>0</v>
      </c>
      <c r="F62" s="283">
        <v>0</v>
      </c>
      <c r="G62" s="284">
        <v>0</v>
      </c>
      <c r="H62" s="285">
        <v>1</v>
      </c>
      <c r="I62" s="285">
        <v>0</v>
      </c>
      <c r="J62" s="285">
        <v>0</v>
      </c>
      <c r="K62" s="285">
        <v>0</v>
      </c>
      <c r="L62" s="285">
        <v>0</v>
      </c>
      <c r="M62" s="285">
        <v>0</v>
      </c>
      <c r="N62" s="285">
        <v>0</v>
      </c>
      <c r="O62" s="285">
        <v>1</v>
      </c>
      <c r="P62" s="285">
        <v>0</v>
      </c>
      <c r="Q62" s="281">
        <f t="shared" si="2"/>
        <v>1</v>
      </c>
    </row>
    <row r="63" spans="2:17" ht="17.100000000000001" customHeight="1" x14ac:dyDescent="0.2">
      <c r="B63" s="282" t="s">
        <v>160</v>
      </c>
      <c r="C63" s="283">
        <v>0</v>
      </c>
      <c r="D63" s="283">
        <v>1</v>
      </c>
      <c r="E63" s="283">
        <v>0</v>
      </c>
      <c r="F63" s="283">
        <v>0</v>
      </c>
      <c r="G63" s="284">
        <v>0</v>
      </c>
      <c r="H63" s="285">
        <v>0</v>
      </c>
      <c r="I63" s="285">
        <v>0</v>
      </c>
      <c r="J63" s="285">
        <v>0</v>
      </c>
      <c r="K63" s="285">
        <v>0</v>
      </c>
      <c r="L63" s="285">
        <v>0</v>
      </c>
      <c r="M63" s="285">
        <v>0</v>
      </c>
      <c r="N63" s="285">
        <v>0</v>
      </c>
      <c r="O63" s="285">
        <v>0</v>
      </c>
      <c r="P63" s="285">
        <v>1</v>
      </c>
      <c r="Q63" s="281">
        <f t="shared" si="2"/>
        <v>1</v>
      </c>
    </row>
    <row r="64" spans="2:17" ht="17.100000000000001" customHeight="1" thickBot="1" x14ac:dyDescent="0.25">
      <c r="B64" s="321" t="s">
        <v>261</v>
      </c>
      <c r="C64" s="322">
        <v>0</v>
      </c>
      <c r="D64" s="322">
        <v>0</v>
      </c>
      <c r="E64" s="322">
        <v>0</v>
      </c>
      <c r="F64" s="322">
        <v>0</v>
      </c>
      <c r="G64" s="323">
        <v>0</v>
      </c>
      <c r="H64" s="324">
        <v>0</v>
      </c>
      <c r="I64" s="324">
        <v>0</v>
      </c>
      <c r="J64" s="324">
        <v>1</v>
      </c>
      <c r="K64" s="324">
        <v>1</v>
      </c>
      <c r="L64" s="324">
        <v>0</v>
      </c>
      <c r="M64" s="324">
        <v>0</v>
      </c>
      <c r="N64" s="324">
        <v>0</v>
      </c>
      <c r="O64" s="324">
        <v>1</v>
      </c>
      <c r="P64" s="324">
        <v>1</v>
      </c>
      <c r="Q64" s="325">
        <f t="shared" si="2"/>
        <v>2</v>
      </c>
    </row>
    <row r="65" spans="2:17" ht="17.100000000000001" customHeight="1" x14ac:dyDescent="0.2">
      <c r="B65" s="326"/>
      <c r="C65" s="327"/>
      <c r="D65" s="327"/>
      <c r="E65" s="327"/>
      <c r="F65" s="327"/>
      <c r="G65" s="328"/>
      <c r="H65" s="329"/>
      <c r="I65" s="329"/>
      <c r="J65" s="329"/>
      <c r="K65" s="329"/>
      <c r="L65" s="329"/>
      <c r="M65" s="329"/>
      <c r="N65" s="329"/>
      <c r="O65" s="329"/>
      <c r="P65" s="329"/>
      <c r="Q65" s="330"/>
    </row>
    <row r="66" spans="2:17" ht="17.100000000000001" customHeight="1" thickBot="1" x14ac:dyDescent="0.25">
      <c r="B66" s="331"/>
      <c r="C66" s="318"/>
      <c r="D66" s="318"/>
      <c r="E66" s="318"/>
      <c r="F66" s="318"/>
      <c r="G66" s="319"/>
      <c r="H66" s="320"/>
      <c r="I66" s="320"/>
      <c r="J66" s="320"/>
      <c r="K66" s="320"/>
      <c r="L66" s="320"/>
      <c r="M66" s="320"/>
      <c r="N66" s="320"/>
      <c r="O66" s="320"/>
      <c r="P66" s="320"/>
      <c r="Q66" s="332"/>
    </row>
    <row r="67" spans="2:17" ht="17.100000000000001" customHeight="1" x14ac:dyDescent="0.2">
      <c r="B67" s="286" t="s">
        <v>161</v>
      </c>
      <c r="C67" s="287">
        <v>0</v>
      </c>
      <c r="D67" s="287">
        <v>1</v>
      </c>
      <c r="E67" s="287">
        <v>0</v>
      </c>
      <c r="F67" s="287">
        <v>0</v>
      </c>
      <c r="G67" s="288">
        <v>0</v>
      </c>
      <c r="H67" s="289">
        <v>0</v>
      </c>
      <c r="I67" s="289">
        <v>1</v>
      </c>
      <c r="J67" s="289">
        <v>0</v>
      </c>
      <c r="K67" s="289">
        <v>0</v>
      </c>
      <c r="L67" s="289">
        <v>2</v>
      </c>
      <c r="M67" s="289">
        <v>0</v>
      </c>
      <c r="N67" s="289">
        <v>0</v>
      </c>
      <c r="O67" s="289">
        <v>4</v>
      </c>
      <c r="P67" s="289">
        <v>0</v>
      </c>
      <c r="Q67" s="290">
        <f t="shared" ref="Q67:Q96" si="3">SUM(C67:N67)</f>
        <v>4</v>
      </c>
    </row>
    <row r="68" spans="2:17" ht="17.100000000000001" customHeight="1" x14ac:dyDescent="0.2">
      <c r="B68" s="282" t="s">
        <v>54</v>
      </c>
      <c r="C68" s="283">
        <v>1</v>
      </c>
      <c r="D68" s="283">
        <v>2</v>
      </c>
      <c r="E68" s="283">
        <v>0</v>
      </c>
      <c r="F68" s="283">
        <v>2</v>
      </c>
      <c r="G68" s="284">
        <v>3</v>
      </c>
      <c r="H68" s="285">
        <v>4</v>
      </c>
      <c r="I68" s="285">
        <v>1</v>
      </c>
      <c r="J68" s="285">
        <v>0</v>
      </c>
      <c r="K68" s="285">
        <v>1</v>
      </c>
      <c r="L68" s="285">
        <v>0</v>
      </c>
      <c r="M68" s="285">
        <v>0</v>
      </c>
      <c r="N68" s="285">
        <v>0</v>
      </c>
      <c r="O68" s="285">
        <v>13</v>
      </c>
      <c r="P68" s="285">
        <v>1</v>
      </c>
      <c r="Q68" s="281">
        <f t="shared" si="3"/>
        <v>14</v>
      </c>
    </row>
    <row r="69" spans="2:17" ht="17.100000000000001" customHeight="1" x14ac:dyDescent="0.2">
      <c r="B69" s="282" t="s">
        <v>137</v>
      </c>
      <c r="C69" s="283">
        <v>1</v>
      </c>
      <c r="D69" s="283">
        <v>0</v>
      </c>
      <c r="E69" s="283">
        <v>0</v>
      </c>
      <c r="F69" s="283">
        <v>0</v>
      </c>
      <c r="G69" s="284">
        <v>0</v>
      </c>
      <c r="H69" s="285">
        <v>0</v>
      </c>
      <c r="I69" s="285">
        <v>0</v>
      </c>
      <c r="J69" s="285">
        <v>0</v>
      </c>
      <c r="K69" s="285">
        <v>0</v>
      </c>
      <c r="L69" s="285">
        <v>0</v>
      </c>
      <c r="M69" s="285">
        <v>0</v>
      </c>
      <c r="N69" s="285">
        <v>0</v>
      </c>
      <c r="O69" s="285">
        <v>0</v>
      </c>
      <c r="P69" s="285">
        <v>1</v>
      </c>
      <c r="Q69" s="281">
        <f t="shared" si="3"/>
        <v>1</v>
      </c>
    </row>
    <row r="70" spans="2:17" ht="17.100000000000001" customHeight="1" x14ac:dyDescent="0.2">
      <c r="B70" s="282" t="s">
        <v>262</v>
      </c>
      <c r="C70" s="283">
        <v>1</v>
      </c>
      <c r="D70" s="283">
        <v>1</v>
      </c>
      <c r="E70" s="283">
        <v>1</v>
      </c>
      <c r="F70" s="283">
        <v>1</v>
      </c>
      <c r="G70" s="284">
        <v>0</v>
      </c>
      <c r="H70" s="285">
        <v>1</v>
      </c>
      <c r="I70" s="285">
        <v>1</v>
      </c>
      <c r="J70" s="285">
        <v>2</v>
      </c>
      <c r="K70" s="285">
        <v>1</v>
      </c>
      <c r="L70" s="285">
        <v>0</v>
      </c>
      <c r="M70" s="285">
        <v>2</v>
      </c>
      <c r="N70" s="285">
        <v>0</v>
      </c>
      <c r="O70" s="285">
        <v>11</v>
      </c>
      <c r="P70" s="285">
        <v>0</v>
      </c>
      <c r="Q70" s="281">
        <f t="shared" si="3"/>
        <v>11</v>
      </c>
    </row>
    <row r="71" spans="2:17" ht="17.100000000000001" customHeight="1" x14ac:dyDescent="0.2">
      <c r="B71" s="282" t="s">
        <v>263</v>
      </c>
      <c r="C71" s="283">
        <v>0</v>
      </c>
      <c r="D71" s="283">
        <v>0</v>
      </c>
      <c r="E71" s="283">
        <v>1</v>
      </c>
      <c r="F71" s="283">
        <v>0</v>
      </c>
      <c r="G71" s="284">
        <v>0</v>
      </c>
      <c r="H71" s="285">
        <v>0</v>
      </c>
      <c r="I71" s="285">
        <v>0</v>
      </c>
      <c r="J71" s="285">
        <v>0</v>
      </c>
      <c r="K71" s="285">
        <v>0</v>
      </c>
      <c r="L71" s="285">
        <v>0</v>
      </c>
      <c r="M71" s="285">
        <v>0</v>
      </c>
      <c r="N71" s="285">
        <v>0</v>
      </c>
      <c r="O71" s="285">
        <v>1</v>
      </c>
      <c r="P71" s="285">
        <v>0</v>
      </c>
      <c r="Q71" s="281">
        <f t="shared" si="3"/>
        <v>1</v>
      </c>
    </row>
    <row r="72" spans="2:17" ht="17.100000000000001" customHeight="1" x14ac:dyDescent="0.2">
      <c r="B72" s="282" t="s">
        <v>264</v>
      </c>
      <c r="C72" s="283">
        <v>0</v>
      </c>
      <c r="D72" s="283">
        <v>0</v>
      </c>
      <c r="E72" s="283">
        <v>0</v>
      </c>
      <c r="F72" s="283">
        <v>0</v>
      </c>
      <c r="G72" s="284">
        <v>0</v>
      </c>
      <c r="H72" s="285">
        <v>0</v>
      </c>
      <c r="I72" s="285">
        <v>0</v>
      </c>
      <c r="J72" s="285">
        <v>0</v>
      </c>
      <c r="K72" s="285">
        <v>1</v>
      </c>
      <c r="L72" s="285">
        <v>0</v>
      </c>
      <c r="M72" s="285">
        <v>0</v>
      </c>
      <c r="N72" s="285">
        <v>0</v>
      </c>
      <c r="O72" s="285">
        <v>1</v>
      </c>
      <c r="P72" s="285">
        <v>0</v>
      </c>
      <c r="Q72" s="281">
        <f t="shared" si="3"/>
        <v>1</v>
      </c>
    </row>
    <row r="73" spans="2:17" ht="17.100000000000001" customHeight="1" x14ac:dyDescent="0.2">
      <c r="B73" s="282" t="s">
        <v>265</v>
      </c>
      <c r="C73" s="283">
        <v>0</v>
      </c>
      <c r="D73" s="283">
        <v>0</v>
      </c>
      <c r="E73" s="283">
        <v>0</v>
      </c>
      <c r="F73" s="283">
        <v>0</v>
      </c>
      <c r="G73" s="284">
        <v>0</v>
      </c>
      <c r="H73" s="285">
        <v>0</v>
      </c>
      <c r="I73" s="285">
        <v>0</v>
      </c>
      <c r="J73" s="285">
        <v>0</v>
      </c>
      <c r="K73" s="285">
        <v>0</v>
      </c>
      <c r="L73" s="285">
        <v>1</v>
      </c>
      <c r="M73" s="285">
        <v>0</v>
      </c>
      <c r="N73" s="285">
        <v>0</v>
      </c>
      <c r="O73" s="285">
        <v>1</v>
      </c>
      <c r="P73" s="285">
        <v>0</v>
      </c>
      <c r="Q73" s="281">
        <f t="shared" si="3"/>
        <v>1</v>
      </c>
    </row>
    <row r="74" spans="2:17" ht="17.100000000000001" customHeight="1" x14ac:dyDescent="0.2">
      <c r="B74" s="282" t="s">
        <v>195</v>
      </c>
      <c r="C74" s="283">
        <v>0</v>
      </c>
      <c r="D74" s="283">
        <v>0</v>
      </c>
      <c r="E74" s="283">
        <v>0</v>
      </c>
      <c r="F74" s="283">
        <v>2</v>
      </c>
      <c r="G74" s="284">
        <v>0</v>
      </c>
      <c r="H74" s="285">
        <v>1</v>
      </c>
      <c r="I74" s="285">
        <v>0</v>
      </c>
      <c r="J74" s="285">
        <v>0</v>
      </c>
      <c r="K74" s="285">
        <v>0</v>
      </c>
      <c r="L74" s="285">
        <v>0</v>
      </c>
      <c r="M74" s="285">
        <v>0</v>
      </c>
      <c r="N74" s="285">
        <v>0</v>
      </c>
      <c r="O74" s="285">
        <v>3</v>
      </c>
      <c r="P74" s="285">
        <v>0</v>
      </c>
      <c r="Q74" s="281">
        <f t="shared" si="3"/>
        <v>3</v>
      </c>
    </row>
    <row r="75" spans="2:17" ht="17.100000000000001" customHeight="1" x14ac:dyDescent="0.2">
      <c r="B75" s="282" t="s">
        <v>55</v>
      </c>
      <c r="C75" s="283">
        <v>0</v>
      </c>
      <c r="D75" s="283">
        <v>0</v>
      </c>
      <c r="E75" s="283">
        <v>1</v>
      </c>
      <c r="F75" s="283">
        <v>1</v>
      </c>
      <c r="G75" s="284">
        <v>1</v>
      </c>
      <c r="H75" s="285">
        <v>1</v>
      </c>
      <c r="I75" s="285">
        <v>0</v>
      </c>
      <c r="J75" s="285">
        <v>1</v>
      </c>
      <c r="K75" s="285">
        <v>1</v>
      </c>
      <c r="L75" s="285">
        <v>1</v>
      </c>
      <c r="M75" s="285">
        <v>0</v>
      </c>
      <c r="N75" s="285">
        <v>1</v>
      </c>
      <c r="O75" s="285">
        <v>7</v>
      </c>
      <c r="P75" s="285">
        <v>1</v>
      </c>
      <c r="Q75" s="281">
        <f t="shared" si="3"/>
        <v>8</v>
      </c>
    </row>
    <row r="76" spans="2:17" ht="17.100000000000001" customHeight="1" x14ac:dyDescent="0.2">
      <c r="B76" s="282" t="s">
        <v>266</v>
      </c>
      <c r="C76" s="283">
        <v>0</v>
      </c>
      <c r="D76" s="283">
        <v>0</v>
      </c>
      <c r="E76" s="283">
        <v>0</v>
      </c>
      <c r="F76" s="283">
        <v>0</v>
      </c>
      <c r="G76" s="284">
        <v>0</v>
      </c>
      <c r="H76" s="285">
        <v>0</v>
      </c>
      <c r="I76" s="285">
        <v>0</v>
      </c>
      <c r="J76" s="285">
        <v>0</v>
      </c>
      <c r="K76" s="285">
        <v>0</v>
      </c>
      <c r="L76" s="285">
        <v>0</v>
      </c>
      <c r="M76" s="285">
        <v>0</v>
      </c>
      <c r="N76" s="285">
        <v>1</v>
      </c>
      <c r="O76" s="285">
        <v>1</v>
      </c>
      <c r="P76" s="285">
        <v>0</v>
      </c>
      <c r="Q76" s="281">
        <f t="shared" si="3"/>
        <v>1</v>
      </c>
    </row>
    <row r="77" spans="2:17" ht="17.100000000000001" customHeight="1" x14ac:dyDescent="0.2">
      <c r="B77" s="282" t="s">
        <v>267</v>
      </c>
      <c r="C77" s="283">
        <v>0</v>
      </c>
      <c r="D77" s="283">
        <v>0</v>
      </c>
      <c r="E77" s="283">
        <v>0</v>
      </c>
      <c r="F77" s="283">
        <v>0</v>
      </c>
      <c r="G77" s="284">
        <v>0</v>
      </c>
      <c r="H77" s="285">
        <v>0</v>
      </c>
      <c r="I77" s="285">
        <v>0</v>
      </c>
      <c r="J77" s="285">
        <v>0</v>
      </c>
      <c r="K77" s="285">
        <v>0</v>
      </c>
      <c r="L77" s="285">
        <v>0</v>
      </c>
      <c r="M77" s="285">
        <v>0</v>
      </c>
      <c r="N77" s="285">
        <v>2</v>
      </c>
      <c r="O77" s="285">
        <v>2</v>
      </c>
      <c r="P77" s="285">
        <v>0</v>
      </c>
      <c r="Q77" s="281">
        <f t="shared" si="3"/>
        <v>2</v>
      </c>
    </row>
    <row r="78" spans="2:17" ht="17.100000000000001" customHeight="1" x14ac:dyDescent="0.2">
      <c r="B78" s="282" t="s">
        <v>162</v>
      </c>
      <c r="C78" s="283">
        <v>1</v>
      </c>
      <c r="D78" s="283">
        <v>0</v>
      </c>
      <c r="E78" s="283">
        <v>0</v>
      </c>
      <c r="F78" s="283">
        <v>0</v>
      </c>
      <c r="G78" s="284">
        <v>0</v>
      </c>
      <c r="H78" s="285">
        <v>0</v>
      </c>
      <c r="I78" s="285">
        <v>0</v>
      </c>
      <c r="J78" s="285">
        <v>0</v>
      </c>
      <c r="K78" s="285">
        <v>0</v>
      </c>
      <c r="L78" s="285">
        <v>0</v>
      </c>
      <c r="M78" s="285">
        <v>0</v>
      </c>
      <c r="N78" s="285">
        <v>0</v>
      </c>
      <c r="O78" s="285">
        <v>1</v>
      </c>
      <c r="P78" s="285">
        <v>0</v>
      </c>
      <c r="Q78" s="281">
        <f t="shared" si="3"/>
        <v>1</v>
      </c>
    </row>
    <row r="79" spans="2:17" ht="17.100000000000001" customHeight="1" x14ac:dyDescent="0.2">
      <c r="B79" s="282" t="s">
        <v>56</v>
      </c>
      <c r="C79" s="283">
        <v>0</v>
      </c>
      <c r="D79" s="283">
        <v>0</v>
      </c>
      <c r="E79" s="283">
        <v>1</v>
      </c>
      <c r="F79" s="283">
        <v>2</v>
      </c>
      <c r="G79" s="284">
        <v>0</v>
      </c>
      <c r="H79" s="285">
        <v>0</v>
      </c>
      <c r="I79" s="285">
        <v>0</v>
      </c>
      <c r="J79" s="285">
        <v>2</v>
      </c>
      <c r="K79" s="285">
        <v>2</v>
      </c>
      <c r="L79" s="285">
        <v>0</v>
      </c>
      <c r="M79" s="285">
        <v>0</v>
      </c>
      <c r="N79" s="285">
        <v>3</v>
      </c>
      <c r="O79" s="285">
        <v>10</v>
      </c>
      <c r="P79" s="285">
        <v>0</v>
      </c>
      <c r="Q79" s="281">
        <f t="shared" si="3"/>
        <v>10</v>
      </c>
    </row>
    <row r="80" spans="2:17" ht="17.100000000000001" customHeight="1" x14ac:dyDescent="0.2">
      <c r="B80" s="282" t="s">
        <v>132</v>
      </c>
      <c r="C80" s="283">
        <v>0</v>
      </c>
      <c r="D80" s="283">
        <v>0</v>
      </c>
      <c r="E80" s="283">
        <v>1</v>
      </c>
      <c r="F80" s="283">
        <v>0</v>
      </c>
      <c r="G80" s="284">
        <v>0</v>
      </c>
      <c r="H80" s="285">
        <v>0</v>
      </c>
      <c r="I80" s="285">
        <v>0</v>
      </c>
      <c r="J80" s="285">
        <v>0</v>
      </c>
      <c r="K80" s="285">
        <v>0</v>
      </c>
      <c r="L80" s="285">
        <v>0</v>
      </c>
      <c r="M80" s="285">
        <v>1</v>
      </c>
      <c r="N80" s="285">
        <v>1</v>
      </c>
      <c r="O80" s="285">
        <v>3</v>
      </c>
      <c r="P80" s="285">
        <v>0</v>
      </c>
      <c r="Q80" s="281">
        <f t="shared" si="3"/>
        <v>3</v>
      </c>
    </row>
    <row r="81" spans="2:17" ht="17.100000000000001" customHeight="1" x14ac:dyDescent="0.2">
      <c r="B81" s="282" t="s">
        <v>196</v>
      </c>
      <c r="C81" s="283">
        <v>0</v>
      </c>
      <c r="D81" s="283">
        <v>0</v>
      </c>
      <c r="E81" s="283">
        <v>0</v>
      </c>
      <c r="F81" s="283">
        <v>0</v>
      </c>
      <c r="G81" s="284">
        <v>1</v>
      </c>
      <c r="H81" s="285">
        <v>0</v>
      </c>
      <c r="I81" s="285">
        <v>0</v>
      </c>
      <c r="J81" s="285">
        <v>0</v>
      </c>
      <c r="K81" s="285">
        <v>0</v>
      </c>
      <c r="L81" s="285">
        <v>0</v>
      </c>
      <c r="M81" s="285">
        <v>0</v>
      </c>
      <c r="N81" s="285">
        <v>0</v>
      </c>
      <c r="O81" s="285">
        <v>1</v>
      </c>
      <c r="P81" s="285">
        <v>0</v>
      </c>
      <c r="Q81" s="281">
        <f t="shared" si="3"/>
        <v>1</v>
      </c>
    </row>
    <row r="82" spans="2:17" ht="17.100000000000001" customHeight="1" x14ac:dyDescent="0.2">
      <c r="B82" s="282" t="s">
        <v>197</v>
      </c>
      <c r="C82" s="283">
        <v>0</v>
      </c>
      <c r="D82" s="283">
        <v>0</v>
      </c>
      <c r="E82" s="283">
        <v>0</v>
      </c>
      <c r="F82" s="283">
        <v>0</v>
      </c>
      <c r="G82" s="284">
        <v>1</v>
      </c>
      <c r="H82" s="285">
        <v>0</v>
      </c>
      <c r="I82" s="285">
        <v>0</v>
      </c>
      <c r="J82" s="285">
        <v>0</v>
      </c>
      <c r="K82" s="285">
        <v>0</v>
      </c>
      <c r="L82" s="285">
        <v>0</v>
      </c>
      <c r="M82" s="285">
        <v>0</v>
      </c>
      <c r="N82" s="285">
        <v>0</v>
      </c>
      <c r="O82" s="285">
        <v>1</v>
      </c>
      <c r="P82" s="285">
        <v>0</v>
      </c>
      <c r="Q82" s="281">
        <f t="shared" si="3"/>
        <v>1</v>
      </c>
    </row>
    <row r="83" spans="2:17" ht="17.100000000000001" customHeight="1" x14ac:dyDescent="0.3">
      <c r="B83" s="271" t="s">
        <v>167</v>
      </c>
      <c r="C83" s="272">
        <v>2</v>
      </c>
      <c r="D83" s="272">
        <v>0</v>
      </c>
      <c r="E83" s="272">
        <v>0</v>
      </c>
      <c r="F83" s="272">
        <v>0</v>
      </c>
      <c r="G83" s="273">
        <v>0</v>
      </c>
      <c r="H83" s="272">
        <v>0</v>
      </c>
      <c r="I83" s="272">
        <v>0</v>
      </c>
      <c r="J83" s="272">
        <v>0</v>
      </c>
      <c r="K83" s="272">
        <v>0</v>
      </c>
      <c r="L83" s="272">
        <v>0</v>
      </c>
      <c r="M83" s="272">
        <v>0</v>
      </c>
      <c r="N83" s="272">
        <v>0</v>
      </c>
      <c r="O83" s="272">
        <v>2</v>
      </c>
      <c r="P83" s="272">
        <v>0</v>
      </c>
      <c r="Q83" s="281">
        <f t="shared" si="3"/>
        <v>2</v>
      </c>
    </row>
    <row r="84" spans="2:17" ht="17.100000000000001" customHeight="1" x14ac:dyDescent="0.2">
      <c r="B84" s="282" t="s">
        <v>275</v>
      </c>
      <c r="C84" s="283">
        <v>0</v>
      </c>
      <c r="D84" s="283">
        <v>0</v>
      </c>
      <c r="E84" s="283">
        <v>0</v>
      </c>
      <c r="F84" s="283">
        <v>1</v>
      </c>
      <c r="G84" s="284">
        <v>0</v>
      </c>
      <c r="H84" s="285">
        <v>0</v>
      </c>
      <c r="I84" s="285">
        <v>0</v>
      </c>
      <c r="J84" s="285">
        <v>0</v>
      </c>
      <c r="K84" s="285">
        <v>0</v>
      </c>
      <c r="L84" s="285">
        <v>0</v>
      </c>
      <c r="M84" s="285">
        <v>0</v>
      </c>
      <c r="N84" s="285">
        <v>0</v>
      </c>
      <c r="O84" s="285">
        <v>1</v>
      </c>
      <c r="P84" s="285">
        <v>0</v>
      </c>
      <c r="Q84" s="281">
        <f t="shared" si="3"/>
        <v>1</v>
      </c>
    </row>
    <row r="85" spans="2:17" ht="17.100000000000001" customHeight="1" x14ac:dyDescent="0.2">
      <c r="B85" s="282" t="s">
        <v>57</v>
      </c>
      <c r="C85" s="283">
        <v>0</v>
      </c>
      <c r="D85" s="283">
        <v>1</v>
      </c>
      <c r="E85" s="283">
        <v>0</v>
      </c>
      <c r="F85" s="283">
        <v>1</v>
      </c>
      <c r="G85" s="284">
        <v>1</v>
      </c>
      <c r="H85" s="285">
        <v>0</v>
      </c>
      <c r="I85" s="285">
        <v>1</v>
      </c>
      <c r="J85" s="285">
        <v>1</v>
      </c>
      <c r="K85" s="285">
        <v>1</v>
      </c>
      <c r="L85" s="285">
        <v>0</v>
      </c>
      <c r="M85" s="285">
        <v>0</v>
      </c>
      <c r="N85" s="285">
        <v>1</v>
      </c>
      <c r="O85" s="285">
        <v>7</v>
      </c>
      <c r="P85" s="285">
        <v>0</v>
      </c>
      <c r="Q85" s="281">
        <f t="shared" si="3"/>
        <v>7</v>
      </c>
    </row>
    <row r="86" spans="2:17" ht="17.100000000000001" customHeight="1" x14ac:dyDescent="0.2">
      <c r="B86" s="282" t="s">
        <v>163</v>
      </c>
      <c r="C86" s="283">
        <v>0</v>
      </c>
      <c r="D86" s="283">
        <v>0</v>
      </c>
      <c r="E86" s="283">
        <v>1</v>
      </c>
      <c r="F86" s="283">
        <v>0</v>
      </c>
      <c r="G86" s="284">
        <v>0</v>
      </c>
      <c r="H86" s="285">
        <v>0</v>
      </c>
      <c r="I86" s="285">
        <v>0</v>
      </c>
      <c r="J86" s="285">
        <v>0</v>
      </c>
      <c r="K86" s="285">
        <v>1</v>
      </c>
      <c r="L86" s="285">
        <v>0</v>
      </c>
      <c r="M86" s="285">
        <v>2</v>
      </c>
      <c r="N86" s="285">
        <v>0</v>
      </c>
      <c r="O86" s="285">
        <v>4</v>
      </c>
      <c r="P86" s="285">
        <v>0</v>
      </c>
      <c r="Q86" s="281">
        <f t="shared" si="3"/>
        <v>4</v>
      </c>
    </row>
    <row r="87" spans="2:17" ht="17.100000000000001" customHeight="1" x14ac:dyDescent="0.2">
      <c r="B87" s="282" t="s">
        <v>164</v>
      </c>
      <c r="C87" s="283">
        <v>1</v>
      </c>
      <c r="D87" s="283">
        <v>1</v>
      </c>
      <c r="E87" s="283">
        <v>0</v>
      </c>
      <c r="F87" s="283">
        <v>0</v>
      </c>
      <c r="G87" s="284">
        <v>0</v>
      </c>
      <c r="H87" s="285">
        <v>0</v>
      </c>
      <c r="I87" s="285">
        <v>0</v>
      </c>
      <c r="J87" s="285">
        <v>0</v>
      </c>
      <c r="K87" s="285">
        <v>0</v>
      </c>
      <c r="L87" s="285">
        <v>0</v>
      </c>
      <c r="M87" s="285">
        <v>0</v>
      </c>
      <c r="N87" s="285">
        <v>0</v>
      </c>
      <c r="O87" s="285">
        <v>2</v>
      </c>
      <c r="P87" s="285">
        <v>0</v>
      </c>
      <c r="Q87" s="281">
        <f t="shared" si="3"/>
        <v>2</v>
      </c>
    </row>
    <row r="88" spans="2:17" ht="17.100000000000001" customHeight="1" x14ac:dyDescent="0.2">
      <c r="B88" s="282" t="s">
        <v>165</v>
      </c>
      <c r="C88" s="283">
        <v>1</v>
      </c>
      <c r="D88" s="283">
        <v>0</v>
      </c>
      <c r="E88" s="283">
        <v>0</v>
      </c>
      <c r="F88" s="283">
        <v>0</v>
      </c>
      <c r="G88" s="284">
        <v>0</v>
      </c>
      <c r="H88" s="285">
        <v>0</v>
      </c>
      <c r="I88" s="285">
        <v>0</v>
      </c>
      <c r="J88" s="285">
        <v>0</v>
      </c>
      <c r="K88" s="285">
        <v>0</v>
      </c>
      <c r="L88" s="285">
        <v>0</v>
      </c>
      <c r="M88" s="285">
        <v>0</v>
      </c>
      <c r="N88" s="285">
        <v>0</v>
      </c>
      <c r="O88" s="285">
        <v>1</v>
      </c>
      <c r="P88" s="285">
        <v>0</v>
      </c>
      <c r="Q88" s="281">
        <f t="shared" si="3"/>
        <v>1</v>
      </c>
    </row>
    <row r="89" spans="2:17" ht="17.100000000000001" customHeight="1" x14ac:dyDescent="0.2">
      <c r="B89" s="282" t="s">
        <v>119</v>
      </c>
      <c r="C89" s="283">
        <v>2</v>
      </c>
      <c r="D89" s="283">
        <v>1</v>
      </c>
      <c r="E89" s="283">
        <v>0</v>
      </c>
      <c r="F89" s="283">
        <v>0</v>
      </c>
      <c r="G89" s="284">
        <v>1</v>
      </c>
      <c r="H89" s="285">
        <v>1</v>
      </c>
      <c r="I89" s="285">
        <v>0</v>
      </c>
      <c r="J89" s="285">
        <v>1</v>
      </c>
      <c r="K89" s="285">
        <v>0</v>
      </c>
      <c r="L89" s="285">
        <v>0</v>
      </c>
      <c r="M89" s="285">
        <v>1</v>
      </c>
      <c r="N89" s="285">
        <v>0</v>
      </c>
      <c r="O89" s="285">
        <v>7</v>
      </c>
      <c r="P89" s="285">
        <v>0</v>
      </c>
      <c r="Q89" s="281">
        <f t="shared" si="3"/>
        <v>7</v>
      </c>
    </row>
    <row r="90" spans="2:17" ht="17.100000000000001" customHeight="1" x14ac:dyDescent="0.2">
      <c r="B90" s="282" t="s">
        <v>166</v>
      </c>
      <c r="C90" s="283">
        <v>0</v>
      </c>
      <c r="D90" s="283">
        <v>1</v>
      </c>
      <c r="E90" s="283">
        <v>0</v>
      </c>
      <c r="F90" s="283">
        <v>0</v>
      </c>
      <c r="G90" s="284">
        <v>0</v>
      </c>
      <c r="H90" s="285">
        <v>0</v>
      </c>
      <c r="I90" s="285">
        <v>0</v>
      </c>
      <c r="J90" s="285">
        <v>0</v>
      </c>
      <c r="K90" s="285">
        <v>0</v>
      </c>
      <c r="L90" s="285">
        <v>0</v>
      </c>
      <c r="M90" s="285">
        <v>0</v>
      </c>
      <c r="N90" s="285">
        <v>0</v>
      </c>
      <c r="O90" s="285">
        <v>1</v>
      </c>
      <c r="P90" s="285">
        <v>0</v>
      </c>
      <c r="Q90" s="281">
        <f t="shared" si="3"/>
        <v>1</v>
      </c>
    </row>
    <row r="91" spans="2:17" ht="17.100000000000001" customHeight="1" x14ac:dyDescent="0.2">
      <c r="B91" s="282" t="s">
        <v>198</v>
      </c>
      <c r="C91" s="283">
        <v>0</v>
      </c>
      <c r="D91" s="283">
        <v>0</v>
      </c>
      <c r="E91" s="283">
        <v>0</v>
      </c>
      <c r="F91" s="283">
        <v>1</v>
      </c>
      <c r="G91" s="284">
        <v>0</v>
      </c>
      <c r="H91" s="285">
        <v>0</v>
      </c>
      <c r="I91" s="285">
        <v>0</v>
      </c>
      <c r="J91" s="285">
        <v>0</v>
      </c>
      <c r="K91" s="285">
        <v>0</v>
      </c>
      <c r="L91" s="285">
        <v>0</v>
      </c>
      <c r="M91" s="285">
        <v>0</v>
      </c>
      <c r="N91" s="285">
        <v>0</v>
      </c>
      <c r="O91" s="285">
        <v>1</v>
      </c>
      <c r="P91" s="285">
        <v>0</v>
      </c>
      <c r="Q91" s="281">
        <f t="shared" si="3"/>
        <v>1</v>
      </c>
    </row>
    <row r="92" spans="2:17" ht="17.100000000000001" customHeight="1" x14ac:dyDescent="0.2">
      <c r="B92" s="282" t="s">
        <v>133</v>
      </c>
      <c r="C92" s="283">
        <v>0</v>
      </c>
      <c r="D92" s="283">
        <v>0</v>
      </c>
      <c r="E92" s="283">
        <v>1</v>
      </c>
      <c r="F92" s="283">
        <v>0</v>
      </c>
      <c r="G92" s="284">
        <v>1</v>
      </c>
      <c r="H92" s="285">
        <v>0</v>
      </c>
      <c r="I92" s="285">
        <v>2</v>
      </c>
      <c r="J92" s="285">
        <v>0</v>
      </c>
      <c r="K92" s="285">
        <v>0</v>
      </c>
      <c r="L92" s="285">
        <v>1</v>
      </c>
      <c r="M92" s="285">
        <v>1</v>
      </c>
      <c r="N92" s="285">
        <v>0</v>
      </c>
      <c r="O92" s="285">
        <v>6</v>
      </c>
      <c r="P92" s="285">
        <v>0</v>
      </c>
      <c r="Q92" s="281">
        <f t="shared" si="3"/>
        <v>6</v>
      </c>
    </row>
    <row r="93" spans="2:17" ht="17.100000000000001" customHeight="1" x14ac:dyDescent="0.2">
      <c r="B93" s="282" t="s">
        <v>199</v>
      </c>
      <c r="C93" s="283">
        <v>0</v>
      </c>
      <c r="D93" s="283">
        <v>0</v>
      </c>
      <c r="E93" s="283">
        <v>0</v>
      </c>
      <c r="F93" s="283">
        <v>1</v>
      </c>
      <c r="G93" s="284">
        <v>0</v>
      </c>
      <c r="H93" s="285">
        <v>0</v>
      </c>
      <c r="I93" s="285">
        <v>0</v>
      </c>
      <c r="J93" s="285">
        <v>0</v>
      </c>
      <c r="K93" s="285">
        <v>1</v>
      </c>
      <c r="L93" s="285">
        <v>1</v>
      </c>
      <c r="M93" s="285">
        <v>0</v>
      </c>
      <c r="N93" s="285">
        <v>1</v>
      </c>
      <c r="O93" s="285">
        <v>2</v>
      </c>
      <c r="P93" s="285">
        <v>2</v>
      </c>
      <c r="Q93" s="281">
        <f t="shared" si="3"/>
        <v>4</v>
      </c>
    </row>
    <row r="94" spans="2:17" ht="17.100000000000001" customHeight="1" x14ac:dyDescent="0.2">
      <c r="B94" s="282" t="s">
        <v>276</v>
      </c>
      <c r="C94" s="283">
        <v>0</v>
      </c>
      <c r="D94" s="283">
        <v>0</v>
      </c>
      <c r="E94" s="283">
        <v>0</v>
      </c>
      <c r="F94" s="283">
        <v>1</v>
      </c>
      <c r="G94" s="284">
        <v>0</v>
      </c>
      <c r="H94" s="285">
        <v>0</v>
      </c>
      <c r="I94" s="285">
        <v>0</v>
      </c>
      <c r="J94" s="285">
        <v>3</v>
      </c>
      <c r="K94" s="285">
        <v>1</v>
      </c>
      <c r="L94" s="285">
        <v>1</v>
      </c>
      <c r="M94" s="285">
        <v>0</v>
      </c>
      <c r="N94" s="285">
        <v>0</v>
      </c>
      <c r="O94" s="285">
        <v>5</v>
      </c>
      <c r="P94" s="285">
        <v>1</v>
      </c>
      <c r="Q94" s="281">
        <f t="shared" si="3"/>
        <v>6</v>
      </c>
    </row>
    <row r="95" spans="2:17" ht="17.100000000000001" customHeight="1" x14ac:dyDescent="0.2">
      <c r="B95" s="282" t="s">
        <v>58</v>
      </c>
      <c r="C95" s="283">
        <v>1</v>
      </c>
      <c r="D95" s="283">
        <v>2</v>
      </c>
      <c r="E95" s="283">
        <v>3</v>
      </c>
      <c r="F95" s="283">
        <v>1</v>
      </c>
      <c r="G95" s="284">
        <v>1</v>
      </c>
      <c r="H95" s="285">
        <v>0</v>
      </c>
      <c r="I95" s="285">
        <v>2</v>
      </c>
      <c r="J95" s="285">
        <v>2</v>
      </c>
      <c r="K95" s="285">
        <v>1</v>
      </c>
      <c r="L95" s="285">
        <v>1</v>
      </c>
      <c r="M95" s="285">
        <v>4</v>
      </c>
      <c r="N95" s="285">
        <v>2</v>
      </c>
      <c r="O95" s="285">
        <v>18</v>
      </c>
      <c r="P95" s="285">
        <v>2</v>
      </c>
      <c r="Q95" s="281">
        <f t="shared" si="3"/>
        <v>20</v>
      </c>
    </row>
    <row r="96" spans="2:17" ht="17.100000000000001" customHeight="1" thickBot="1" x14ac:dyDescent="0.25">
      <c r="B96" s="291" t="s">
        <v>268</v>
      </c>
      <c r="C96" s="292">
        <v>0</v>
      </c>
      <c r="D96" s="292">
        <v>0</v>
      </c>
      <c r="E96" s="292">
        <v>0</v>
      </c>
      <c r="F96" s="292">
        <v>0</v>
      </c>
      <c r="G96" s="293">
        <v>0</v>
      </c>
      <c r="H96" s="294">
        <v>0</v>
      </c>
      <c r="I96" s="294">
        <v>0</v>
      </c>
      <c r="J96" s="294">
        <v>0</v>
      </c>
      <c r="K96" s="294">
        <v>0</v>
      </c>
      <c r="L96" s="294">
        <v>0</v>
      </c>
      <c r="M96" s="294">
        <v>1</v>
      </c>
      <c r="N96" s="294">
        <v>0</v>
      </c>
      <c r="O96" s="294">
        <v>1</v>
      </c>
      <c r="P96" s="294">
        <v>0</v>
      </c>
      <c r="Q96" s="295">
        <f t="shared" si="3"/>
        <v>1</v>
      </c>
    </row>
    <row r="97" spans="2:17" ht="17.100000000000001" customHeight="1" thickBot="1" x14ac:dyDescent="0.25">
      <c r="B97" s="278" t="s">
        <v>0</v>
      </c>
      <c r="C97" s="279">
        <f t="shared" ref="C97:Q97" si="4">SUM(C12:C96)</f>
        <v>24</v>
      </c>
      <c r="D97" s="279">
        <f t="shared" si="4"/>
        <v>30</v>
      </c>
      <c r="E97" s="279">
        <f t="shared" si="4"/>
        <v>24</v>
      </c>
      <c r="F97" s="279">
        <f t="shared" si="4"/>
        <v>19</v>
      </c>
      <c r="G97" s="279">
        <f t="shared" si="4"/>
        <v>20</v>
      </c>
      <c r="H97" s="279">
        <f t="shared" si="4"/>
        <v>22</v>
      </c>
      <c r="I97" s="279">
        <f t="shared" si="4"/>
        <v>26</v>
      </c>
      <c r="J97" s="279">
        <f t="shared" si="4"/>
        <v>29</v>
      </c>
      <c r="K97" s="279">
        <f t="shared" si="4"/>
        <v>21</v>
      </c>
      <c r="L97" s="279">
        <f t="shared" si="4"/>
        <v>20</v>
      </c>
      <c r="M97" s="279">
        <f t="shared" si="4"/>
        <v>26</v>
      </c>
      <c r="N97" s="279">
        <f t="shared" si="4"/>
        <v>32</v>
      </c>
      <c r="O97" s="279">
        <f t="shared" si="4"/>
        <v>267</v>
      </c>
      <c r="P97" s="279">
        <f t="shared" si="4"/>
        <v>26</v>
      </c>
      <c r="Q97" s="279">
        <f t="shared" si="4"/>
        <v>293</v>
      </c>
    </row>
    <row r="98" spans="2:17" ht="15" x14ac:dyDescent="0.3">
      <c r="B98" s="40" t="s">
        <v>310</v>
      </c>
    </row>
  </sheetData>
  <sortState ref="B13:Q94">
    <sortCondition ref="B12"/>
  </sortState>
  <mergeCells count="19">
    <mergeCell ref="Q10:Q11"/>
    <mergeCell ref="H10:H11"/>
    <mergeCell ref="I10:I11"/>
    <mergeCell ref="J10:J11"/>
    <mergeCell ref="K10:K11"/>
    <mergeCell ref="L10:L11"/>
    <mergeCell ref="M10:M11"/>
    <mergeCell ref="B4:Q4"/>
    <mergeCell ref="B5:Q5"/>
    <mergeCell ref="B6:Q6"/>
    <mergeCell ref="B8:Q9"/>
    <mergeCell ref="B10:B11"/>
    <mergeCell ref="C10:C11"/>
    <mergeCell ref="D10:D11"/>
    <mergeCell ref="E10:E11"/>
    <mergeCell ref="F10:F11"/>
    <mergeCell ref="G10:G11"/>
    <mergeCell ref="N10:N11"/>
    <mergeCell ref="O10:P10"/>
  </mergeCells>
  <pageMargins left="0.19685039370078741" right="0.19685039370078741" top="0.19685039370078741" bottom="0.39370078740157483" header="0.27559055118110237" footer="0.31496062992125984"/>
  <pageSetup paperSize="9" scale="70" orientation="portrait" r:id="rId1"/>
  <headerFooter alignWithMargins="0"/>
  <ignoredErrors>
    <ignoredError sqref="Q12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0"/>
  <sheetViews>
    <sheetView topLeftCell="A52" zoomScale="110" zoomScaleNormal="110" workbookViewId="0">
      <selection activeCell="M59" sqref="M59"/>
    </sheetView>
  </sheetViews>
  <sheetFormatPr baseColWidth="10" defaultRowHeight="12.75" x14ac:dyDescent="0.2"/>
  <cols>
    <col min="1" max="1" width="1.28515625" style="8" customWidth="1"/>
    <col min="2" max="2" width="24.42578125" style="8" customWidth="1"/>
    <col min="3" max="3" width="6.7109375" style="8" customWidth="1"/>
    <col min="4" max="4" width="7.7109375" style="9" customWidth="1"/>
    <col min="5" max="5" width="6.5703125" style="9" customWidth="1"/>
    <col min="6" max="6" width="5.7109375" style="9" customWidth="1"/>
    <col min="7" max="7" width="5.85546875" style="10" customWidth="1"/>
    <col min="8" max="8" width="5.5703125" style="9" customWidth="1"/>
    <col min="9" max="9" width="5.7109375" style="9" customWidth="1"/>
    <col min="10" max="10" width="7.85546875" style="9" customWidth="1"/>
    <col min="11" max="11" width="11.5703125" style="9" customWidth="1"/>
    <col min="12" max="12" width="8.7109375" style="9" bestFit="1" customWidth="1"/>
    <col min="13" max="13" width="11.28515625" style="9" customWidth="1"/>
    <col min="14" max="14" width="10.5703125" style="9" customWidth="1"/>
    <col min="15" max="15" width="10.140625" style="9" bestFit="1" customWidth="1"/>
    <col min="16" max="16" width="9.85546875" style="9" bestFit="1" customWidth="1"/>
    <col min="17" max="17" width="5.85546875" style="8" bestFit="1" customWidth="1"/>
    <col min="18" max="18" width="0.85546875" style="8" customWidth="1"/>
    <col min="19" max="19" width="1.7109375" style="8" hidden="1" customWidth="1"/>
    <col min="20" max="20" width="1.85546875" style="8" customWidth="1"/>
    <col min="21" max="16384" width="11.42578125" style="8"/>
  </cols>
  <sheetData>
    <row r="4" spans="1:20" s="12" customFormat="1" ht="15.75" customHeight="1" x14ac:dyDescent="0.3">
      <c r="B4" s="472" t="str">
        <f>Descripcion!A1</f>
        <v>REPÚBLICA DOMINICANA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30"/>
      <c r="S4" s="30"/>
      <c r="T4" s="30"/>
    </row>
    <row r="5" spans="1:20" s="12" customFormat="1" ht="17.25" customHeight="1" x14ac:dyDescent="0.45">
      <c r="B5" s="473" t="str">
        <f>Descripcion!A2</f>
        <v>PROCURADURÍA GENERAL DE LA REPÚBLICA</v>
      </c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31"/>
      <c r="S5" s="31"/>
      <c r="T5" s="31"/>
    </row>
    <row r="6" spans="1:20" ht="18" customHeight="1" x14ac:dyDescent="0.4">
      <c r="B6" s="474" t="str">
        <f>Descripcion!A3</f>
        <v>"Año de la Consolidación de la Seguridad Alimentaria"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15"/>
      <c r="S6" s="15"/>
      <c r="T6" s="15"/>
    </row>
    <row r="7" spans="1:20" ht="13.5" customHeight="1" thickBot="1" x14ac:dyDescent="0.25"/>
    <row r="8" spans="1:20" s="12" customFormat="1" ht="29.25" customHeight="1" thickBot="1" x14ac:dyDescent="0.25">
      <c r="A8" s="32"/>
      <c r="B8" s="489" t="s">
        <v>143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1"/>
      <c r="R8" s="32"/>
      <c r="S8" s="32"/>
      <c r="T8" s="32"/>
    </row>
    <row r="9" spans="1:20" s="12" customFormat="1" ht="15" x14ac:dyDescent="0.2">
      <c r="A9" s="32"/>
      <c r="B9" s="493" t="s">
        <v>105</v>
      </c>
      <c r="C9" s="495" t="s">
        <v>40</v>
      </c>
      <c r="D9" s="495" t="s">
        <v>41</v>
      </c>
      <c r="E9" s="497" t="s">
        <v>42</v>
      </c>
      <c r="F9" s="305"/>
      <c r="G9" s="305"/>
      <c r="H9" s="305"/>
      <c r="I9" s="501" t="s">
        <v>46</v>
      </c>
      <c r="J9" s="501" t="s">
        <v>47</v>
      </c>
      <c r="K9" s="503" t="s">
        <v>48</v>
      </c>
      <c r="L9" s="306"/>
      <c r="M9" s="305"/>
      <c r="N9" s="307"/>
      <c r="O9" s="499" t="s">
        <v>70</v>
      </c>
      <c r="P9" s="500"/>
      <c r="Q9" s="308"/>
      <c r="R9" s="32"/>
      <c r="S9" s="32"/>
      <c r="T9" s="32"/>
    </row>
    <row r="10" spans="1:20" ht="15.75" thickBot="1" x14ac:dyDescent="0.25">
      <c r="B10" s="494"/>
      <c r="C10" s="496"/>
      <c r="D10" s="496"/>
      <c r="E10" s="498"/>
      <c r="F10" s="243" t="s">
        <v>43</v>
      </c>
      <c r="G10" s="243" t="s">
        <v>44</v>
      </c>
      <c r="H10" s="243" t="s">
        <v>45</v>
      </c>
      <c r="I10" s="502"/>
      <c r="J10" s="502"/>
      <c r="K10" s="504"/>
      <c r="L10" s="309" t="s">
        <v>49</v>
      </c>
      <c r="M10" s="243" t="s">
        <v>50</v>
      </c>
      <c r="N10" s="310" t="s">
        <v>51</v>
      </c>
      <c r="O10" s="303" t="s">
        <v>64</v>
      </c>
      <c r="P10" s="227" t="s">
        <v>63</v>
      </c>
      <c r="Q10" s="228" t="s">
        <v>62</v>
      </c>
    </row>
    <row r="11" spans="1:20" ht="18.95" customHeight="1" x14ac:dyDescent="0.2">
      <c r="B11" s="234" t="s">
        <v>59</v>
      </c>
      <c r="C11" s="235">
        <v>0</v>
      </c>
      <c r="D11" s="235">
        <v>1</v>
      </c>
      <c r="E11" s="235">
        <v>0</v>
      </c>
      <c r="F11" s="235">
        <v>0</v>
      </c>
      <c r="G11" s="270">
        <v>0</v>
      </c>
      <c r="H11" s="236">
        <v>0</v>
      </c>
      <c r="I11" s="236">
        <v>0</v>
      </c>
      <c r="J11" s="236">
        <v>0</v>
      </c>
      <c r="K11" s="236">
        <v>0</v>
      </c>
      <c r="L11" s="304">
        <v>0</v>
      </c>
      <c r="M11" s="304">
        <v>0</v>
      </c>
      <c r="N11" s="304">
        <v>0</v>
      </c>
      <c r="O11" s="236">
        <v>1</v>
      </c>
      <c r="P11" s="236">
        <v>0</v>
      </c>
      <c r="Q11" s="237">
        <f t="shared" ref="Q11:Q58" si="0">SUM(C11:N11)</f>
        <v>1</v>
      </c>
    </row>
    <row r="12" spans="1:20" ht="18.95" customHeight="1" x14ac:dyDescent="0.2">
      <c r="B12" s="229" t="s">
        <v>134</v>
      </c>
      <c r="C12" s="230">
        <v>1</v>
      </c>
      <c r="D12" s="230">
        <v>0</v>
      </c>
      <c r="E12" s="230">
        <v>0</v>
      </c>
      <c r="F12" s="230">
        <v>0</v>
      </c>
      <c r="G12" s="231">
        <v>0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2">
        <v>0</v>
      </c>
      <c r="O12" s="232">
        <v>1</v>
      </c>
      <c r="P12" s="232">
        <v>0</v>
      </c>
      <c r="Q12" s="233">
        <f t="shared" si="0"/>
        <v>1</v>
      </c>
    </row>
    <row r="13" spans="1:20" ht="18.95" customHeight="1" x14ac:dyDescent="0.2">
      <c r="B13" s="229" t="s">
        <v>168</v>
      </c>
      <c r="C13" s="230">
        <v>0</v>
      </c>
      <c r="D13" s="230">
        <v>0</v>
      </c>
      <c r="E13" s="230">
        <v>1</v>
      </c>
      <c r="F13" s="230">
        <v>0</v>
      </c>
      <c r="G13" s="231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232">
        <v>1</v>
      </c>
      <c r="P13" s="232">
        <v>0</v>
      </c>
      <c r="Q13" s="233">
        <f t="shared" si="0"/>
        <v>1</v>
      </c>
    </row>
    <row r="14" spans="1:20" ht="18.95" customHeight="1" x14ac:dyDescent="0.2">
      <c r="B14" s="229" t="s">
        <v>285</v>
      </c>
      <c r="C14" s="230">
        <v>0</v>
      </c>
      <c r="D14" s="230">
        <v>0</v>
      </c>
      <c r="E14" s="230">
        <v>0</v>
      </c>
      <c r="F14" s="230">
        <v>0</v>
      </c>
      <c r="G14" s="231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1</v>
      </c>
      <c r="O14" s="232">
        <v>1</v>
      </c>
      <c r="P14" s="232">
        <v>0</v>
      </c>
      <c r="Q14" s="233">
        <f t="shared" si="0"/>
        <v>1</v>
      </c>
    </row>
    <row r="15" spans="1:20" ht="18.95" customHeight="1" x14ac:dyDescent="0.2">
      <c r="B15" s="229" t="s">
        <v>286</v>
      </c>
      <c r="C15" s="231">
        <v>0</v>
      </c>
      <c r="D15" s="232">
        <v>0</v>
      </c>
      <c r="E15" s="231">
        <v>0</v>
      </c>
      <c r="F15" s="232">
        <v>1</v>
      </c>
      <c r="G15" s="231">
        <v>1</v>
      </c>
      <c r="H15" s="232">
        <v>0</v>
      </c>
      <c r="I15" s="231">
        <v>0</v>
      </c>
      <c r="J15" s="232">
        <v>0</v>
      </c>
      <c r="K15" s="232">
        <v>0</v>
      </c>
      <c r="L15" s="232">
        <v>0</v>
      </c>
      <c r="M15" s="231">
        <v>0</v>
      </c>
      <c r="N15" s="232">
        <v>0</v>
      </c>
      <c r="O15" s="232">
        <v>2</v>
      </c>
      <c r="P15" s="232">
        <v>0</v>
      </c>
      <c r="Q15" s="233">
        <f t="shared" si="0"/>
        <v>2</v>
      </c>
    </row>
    <row r="16" spans="1:20" ht="18.95" customHeight="1" x14ac:dyDescent="0.2">
      <c r="B16" s="229" t="s">
        <v>287</v>
      </c>
      <c r="C16" s="230">
        <v>0</v>
      </c>
      <c r="D16" s="230">
        <v>0</v>
      </c>
      <c r="E16" s="230">
        <v>0</v>
      </c>
      <c r="F16" s="230">
        <v>0</v>
      </c>
      <c r="G16" s="231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1</v>
      </c>
      <c r="M16" s="232">
        <v>0</v>
      </c>
      <c r="N16" s="232">
        <v>0</v>
      </c>
      <c r="O16" s="232">
        <v>1</v>
      </c>
      <c r="P16" s="232">
        <v>0</v>
      </c>
      <c r="Q16" s="233">
        <f t="shared" si="0"/>
        <v>1</v>
      </c>
    </row>
    <row r="17" spans="2:17" ht="18.95" customHeight="1" x14ac:dyDescent="0.2">
      <c r="B17" s="229" t="s">
        <v>135</v>
      </c>
      <c r="C17" s="230">
        <v>0</v>
      </c>
      <c r="D17" s="230">
        <v>0</v>
      </c>
      <c r="E17" s="230">
        <v>1</v>
      </c>
      <c r="F17" s="230">
        <v>0</v>
      </c>
      <c r="G17" s="231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0</v>
      </c>
      <c r="O17" s="232">
        <v>1</v>
      </c>
      <c r="P17" s="232">
        <v>0</v>
      </c>
      <c r="Q17" s="233">
        <f t="shared" si="0"/>
        <v>1</v>
      </c>
    </row>
    <row r="18" spans="2:17" ht="18.95" customHeight="1" x14ac:dyDescent="0.2">
      <c r="B18" s="229" t="s">
        <v>288</v>
      </c>
      <c r="C18" s="231">
        <v>0</v>
      </c>
      <c r="D18" s="232">
        <v>0</v>
      </c>
      <c r="E18" s="231">
        <v>0</v>
      </c>
      <c r="F18" s="232">
        <v>0</v>
      </c>
      <c r="G18" s="231">
        <v>0</v>
      </c>
      <c r="H18" s="232">
        <v>0</v>
      </c>
      <c r="I18" s="231">
        <v>0</v>
      </c>
      <c r="J18" s="232">
        <v>1</v>
      </c>
      <c r="K18" s="232">
        <v>0</v>
      </c>
      <c r="L18" s="232">
        <v>0</v>
      </c>
      <c r="M18" s="231">
        <v>0</v>
      </c>
      <c r="N18" s="232">
        <v>0</v>
      </c>
      <c r="O18" s="232">
        <v>1</v>
      </c>
      <c r="P18" s="232">
        <v>0</v>
      </c>
      <c r="Q18" s="233">
        <f t="shared" si="0"/>
        <v>1</v>
      </c>
    </row>
    <row r="19" spans="2:17" ht="18.95" customHeight="1" x14ac:dyDescent="0.2">
      <c r="B19" s="229" t="s">
        <v>140</v>
      </c>
      <c r="C19" s="231">
        <v>0</v>
      </c>
      <c r="D19" s="232">
        <v>0</v>
      </c>
      <c r="E19" s="231">
        <v>2</v>
      </c>
      <c r="F19" s="232">
        <v>1</v>
      </c>
      <c r="G19" s="231">
        <v>0</v>
      </c>
      <c r="H19" s="232">
        <v>0</v>
      </c>
      <c r="I19" s="231">
        <v>0</v>
      </c>
      <c r="J19" s="232">
        <v>0</v>
      </c>
      <c r="K19" s="232">
        <v>0</v>
      </c>
      <c r="L19" s="232">
        <v>0</v>
      </c>
      <c r="M19" s="231">
        <v>0</v>
      </c>
      <c r="N19" s="232">
        <v>0</v>
      </c>
      <c r="O19" s="232">
        <v>3</v>
      </c>
      <c r="P19" s="232">
        <v>0</v>
      </c>
      <c r="Q19" s="233">
        <f t="shared" si="0"/>
        <v>3</v>
      </c>
    </row>
    <row r="20" spans="2:17" ht="18.95" customHeight="1" x14ac:dyDescent="0.2">
      <c r="B20" s="229" t="s">
        <v>125</v>
      </c>
      <c r="C20" s="231">
        <v>0</v>
      </c>
      <c r="D20" s="232">
        <v>1</v>
      </c>
      <c r="E20" s="231">
        <v>0</v>
      </c>
      <c r="F20" s="232">
        <v>0</v>
      </c>
      <c r="G20" s="231">
        <v>1</v>
      </c>
      <c r="H20" s="232">
        <v>1</v>
      </c>
      <c r="I20" s="231">
        <v>0</v>
      </c>
      <c r="J20" s="232">
        <v>0</v>
      </c>
      <c r="K20" s="232">
        <v>0</v>
      </c>
      <c r="L20" s="232">
        <v>2</v>
      </c>
      <c r="M20" s="231">
        <v>0</v>
      </c>
      <c r="N20" s="232">
        <v>2</v>
      </c>
      <c r="O20" s="232">
        <v>6</v>
      </c>
      <c r="P20" s="232">
        <v>1</v>
      </c>
      <c r="Q20" s="233">
        <f t="shared" si="0"/>
        <v>7</v>
      </c>
    </row>
    <row r="21" spans="2:17" ht="18.95" customHeight="1" x14ac:dyDescent="0.2">
      <c r="B21" s="229" t="s">
        <v>326</v>
      </c>
      <c r="C21" s="231">
        <v>0</v>
      </c>
      <c r="D21" s="232">
        <v>0</v>
      </c>
      <c r="E21" s="231">
        <v>0</v>
      </c>
      <c r="F21" s="232">
        <v>0</v>
      </c>
      <c r="G21" s="231">
        <v>0</v>
      </c>
      <c r="H21" s="232">
        <v>0</v>
      </c>
      <c r="I21" s="231">
        <v>0</v>
      </c>
      <c r="J21" s="232">
        <v>0</v>
      </c>
      <c r="K21" s="232">
        <v>0</v>
      </c>
      <c r="L21" s="232">
        <v>1</v>
      </c>
      <c r="M21" s="231">
        <v>0</v>
      </c>
      <c r="N21" s="232">
        <v>0</v>
      </c>
      <c r="O21" s="232">
        <v>1</v>
      </c>
      <c r="P21" s="232">
        <v>0</v>
      </c>
      <c r="Q21" s="233">
        <f t="shared" si="0"/>
        <v>1</v>
      </c>
    </row>
    <row r="22" spans="2:17" ht="18.95" customHeight="1" x14ac:dyDescent="0.2">
      <c r="B22" s="229" t="s">
        <v>141</v>
      </c>
      <c r="C22" s="231">
        <v>1</v>
      </c>
      <c r="D22" s="232">
        <v>0</v>
      </c>
      <c r="E22" s="231">
        <v>1</v>
      </c>
      <c r="F22" s="232">
        <v>0</v>
      </c>
      <c r="G22" s="231">
        <v>0</v>
      </c>
      <c r="H22" s="232">
        <v>1</v>
      </c>
      <c r="I22" s="231">
        <v>0</v>
      </c>
      <c r="J22" s="232">
        <v>0</v>
      </c>
      <c r="K22" s="232">
        <v>1</v>
      </c>
      <c r="L22" s="232">
        <v>1</v>
      </c>
      <c r="M22" s="231">
        <v>1</v>
      </c>
      <c r="N22" s="232">
        <v>0</v>
      </c>
      <c r="O22" s="232">
        <v>5</v>
      </c>
      <c r="P22" s="232">
        <v>1</v>
      </c>
      <c r="Q22" s="233">
        <f t="shared" si="0"/>
        <v>6</v>
      </c>
    </row>
    <row r="23" spans="2:17" ht="18.95" customHeight="1" x14ac:dyDescent="0.2">
      <c r="B23" s="229" t="s">
        <v>200</v>
      </c>
      <c r="C23" s="231">
        <v>0</v>
      </c>
      <c r="D23" s="232">
        <v>0</v>
      </c>
      <c r="E23" s="231">
        <v>0</v>
      </c>
      <c r="F23" s="232">
        <v>0</v>
      </c>
      <c r="G23" s="231">
        <v>0</v>
      </c>
      <c r="H23" s="232">
        <v>1</v>
      </c>
      <c r="I23" s="231">
        <v>0</v>
      </c>
      <c r="J23" s="232">
        <v>0</v>
      </c>
      <c r="K23" s="232">
        <v>0</v>
      </c>
      <c r="L23" s="232">
        <v>0</v>
      </c>
      <c r="M23" s="231">
        <v>0</v>
      </c>
      <c r="N23" s="232">
        <v>0</v>
      </c>
      <c r="O23" s="232">
        <v>1</v>
      </c>
      <c r="P23" s="232">
        <v>0</v>
      </c>
      <c r="Q23" s="233">
        <f t="shared" si="0"/>
        <v>1</v>
      </c>
    </row>
    <row r="24" spans="2:17" ht="18.95" customHeight="1" x14ac:dyDescent="0.2">
      <c r="B24" s="229" t="s">
        <v>327</v>
      </c>
      <c r="C24" s="231">
        <v>0</v>
      </c>
      <c r="D24" s="232">
        <v>0</v>
      </c>
      <c r="E24" s="231">
        <v>0</v>
      </c>
      <c r="F24" s="232">
        <v>0</v>
      </c>
      <c r="G24" s="231">
        <v>0</v>
      </c>
      <c r="H24" s="232">
        <v>0</v>
      </c>
      <c r="I24" s="231">
        <v>0</v>
      </c>
      <c r="J24" s="232">
        <v>0</v>
      </c>
      <c r="K24" s="232">
        <v>0</v>
      </c>
      <c r="L24" s="232">
        <v>0</v>
      </c>
      <c r="M24" s="231">
        <v>1</v>
      </c>
      <c r="N24" s="232">
        <v>0</v>
      </c>
      <c r="O24" s="232">
        <v>1</v>
      </c>
      <c r="P24" s="232">
        <v>0</v>
      </c>
      <c r="Q24" s="233">
        <f t="shared" si="0"/>
        <v>1</v>
      </c>
    </row>
    <row r="25" spans="2:17" ht="18.95" customHeight="1" x14ac:dyDescent="0.2">
      <c r="B25" s="229" t="s">
        <v>289</v>
      </c>
      <c r="C25" s="231">
        <v>0</v>
      </c>
      <c r="D25" s="232">
        <v>0</v>
      </c>
      <c r="E25" s="231">
        <v>0</v>
      </c>
      <c r="F25" s="232">
        <v>0</v>
      </c>
      <c r="G25" s="231">
        <v>0</v>
      </c>
      <c r="H25" s="232">
        <v>0</v>
      </c>
      <c r="I25" s="231">
        <v>0</v>
      </c>
      <c r="J25" s="232">
        <v>0</v>
      </c>
      <c r="K25" s="232">
        <v>0</v>
      </c>
      <c r="L25" s="232">
        <v>0</v>
      </c>
      <c r="M25" s="231">
        <v>0</v>
      </c>
      <c r="N25" s="232">
        <v>1</v>
      </c>
      <c r="O25" s="232">
        <v>1</v>
      </c>
      <c r="P25" s="232">
        <v>0</v>
      </c>
      <c r="Q25" s="233">
        <f t="shared" si="0"/>
        <v>1</v>
      </c>
    </row>
    <row r="26" spans="2:17" ht="18.95" customHeight="1" x14ac:dyDescent="0.2">
      <c r="B26" s="229" t="s">
        <v>226</v>
      </c>
      <c r="C26" s="231">
        <v>0</v>
      </c>
      <c r="D26" s="232">
        <v>0</v>
      </c>
      <c r="E26" s="231">
        <v>0</v>
      </c>
      <c r="F26" s="232">
        <v>0</v>
      </c>
      <c r="G26" s="231">
        <v>0</v>
      </c>
      <c r="H26" s="232">
        <v>0</v>
      </c>
      <c r="I26" s="231">
        <v>0</v>
      </c>
      <c r="J26" s="232">
        <v>1</v>
      </c>
      <c r="K26" s="232">
        <v>0</v>
      </c>
      <c r="L26" s="232">
        <v>0</v>
      </c>
      <c r="M26" s="231">
        <v>1</v>
      </c>
      <c r="N26" s="232">
        <v>0</v>
      </c>
      <c r="O26" s="232">
        <v>2</v>
      </c>
      <c r="P26" s="232">
        <v>0</v>
      </c>
      <c r="Q26" s="233">
        <f t="shared" si="0"/>
        <v>2</v>
      </c>
    </row>
    <row r="27" spans="2:17" ht="18.95" customHeight="1" x14ac:dyDescent="0.2">
      <c r="B27" s="229" t="s">
        <v>227</v>
      </c>
      <c r="C27" s="231">
        <v>0</v>
      </c>
      <c r="D27" s="232">
        <v>0</v>
      </c>
      <c r="E27" s="231">
        <v>0</v>
      </c>
      <c r="F27" s="232">
        <v>0</v>
      </c>
      <c r="G27" s="231">
        <v>0</v>
      </c>
      <c r="H27" s="232">
        <v>0</v>
      </c>
      <c r="I27" s="231">
        <v>0</v>
      </c>
      <c r="J27" s="232">
        <v>0</v>
      </c>
      <c r="K27" s="232">
        <v>1</v>
      </c>
      <c r="L27" s="232">
        <v>0</v>
      </c>
      <c r="M27" s="231">
        <v>0</v>
      </c>
      <c r="N27" s="232">
        <v>0</v>
      </c>
      <c r="O27" s="232">
        <v>1</v>
      </c>
      <c r="P27" s="232">
        <v>0</v>
      </c>
      <c r="Q27" s="233">
        <f t="shared" si="0"/>
        <v>1</v>
      </c>
    </row>
    <row r="28" spans="2:17" ht="18.95" customHeight="1" x14ac:dyDescent="0.2">
      <c r="B28" s="229" t="s">
        <v>69</v>
      </c>
      <c r="C28" s="231">
        <v>1</v>
      </c>
      <c r="D28" s="232">
        <v>1</v>
      </c>
      <c r="E28" s="231">
        <v>0</v>
      </c>
      <c r="F28" s="232">
        <v>0</v>
      </c>
      <c r="G28" s="231">
        <v>0</v>
      </c>
      <c r="H28" s="232">
        <v>0</v>
      </c>
      <c r="I28" s="231">
        <v>0</v>
      </c>
      <c r="J28" s="232">
        <v>0</v>
      </c>
      <c r="K28" s="232">
        <v>0</v>
      </c>
      <c r="L28" s="232">
        <v>2</v>
      </c>
      <c r="M28" s="231">
        <v>0</v>
      </c>
      <c r="N28" s="232">
        <v>0</v>
      </c>
      <c r="O28" s="232">
        <v>4</v>
      </c>
      <c r="P28" s="232">
        <v>0</v>
      </c>
      <c r="Q28" s="233">
        <f t="shared" si="0"/>
        <v>4</v>
      </c>
    </row>
    <row r="29" spans="2:17" ht="18.95" customHeight="1" x14ac:dyDescent="0.2">
      <c r="B29" s="229" t="s">
        <v>228</v>
      </c>
      <c r="C29" s="231">
        <v>0</v>
      </c>
      <c r="D29" s="232">
        <v>0</v>
      </c>
      <c r="E29" s="231">
        <v>0</v>
      </c>
      <c r="F29" s="232">
        <v>0</v>
      </c>
      <c r="G29" s="231">
        <v>0</v>
      </c>
      <c r="H29" s="232">
        <v>0</v>
      </c>
      <c r="I29" s="231">
        <v>0</v>
      </c>
      <c r="J29" s="232">
        <v>1</v>
      </c>
      <c r="K29" s="232">
        <v>0</v>
      </c>
      <c r="L29" s="232">
        <v>0</v>
      </c>
      <c r="M29" s="231">
        <v>0</v>
      </c>
      <c r="N29" s="232">
        <v>0</v>
      </c>
      <c r="O29" s="232">
        <v>1</v>
      </c>
      <c r="P29" s="232">
        <v>0</v>
      </c>
      <c r="Q29" s="233">
        <f t="shared" si="0"/>
        <v>1</v>
      </c>
    </row>
    <row r="30" spans="2:17" ht="18.95" customHeight="1" x14ac:dyDescent="0.2">
      <c r="B30" s="229" t="s">
        <v>328</v>
      </c>
      <c r="C30" s="231">
        <v>0</v>
      </c>
      <c r="D30" s="232">
        <v>0</v>
      </c>
      <c r="E30" s="231">
        <v>0</v>
      </c>
      <c r="F30" s="232">
        <v>0</v>
      </c>
      <c r="G30" s="231">
        <v>0</v>
      </c>
      <c r="H30" s="232">
        <v>1</v>
      </c>
      <c r="I30" s="231">
        <v>0</v>
      </c>
      <c r="J30" s="232">
        <v>0</v>
      </c>
      <c r="K30" s="232">
        <v>0</v>
      </c>
      <c r="L30" s="232">
        <v>0</v>
      </c>
      <c r="M30" s="231">
        <v>0</v>
      </c>
      <c r="N30" s="232">
        <v>0</v>
      </c>
      <c r="O30" s="232">
        <v>1</v>
      </c>
      <c r="P30" s="232">
        <v>0</v>
      </c>
      <c r="Q30" s="233">
        <f t="shared" si="0"/>
        <v>1</v>
      </c>
    </row>
    <row r="31" spans="2:17" ht="18.95" customHeight="1" x14ac:dyDescent="0.2">
      <c r="B31" s="229" t="s">
        <v>329</v>
      </c>
      <c r="C31" s="231">
        <v>0</v>
      </c>
      <c r="D31" s="232">
        <v>0</v>
      </c>
      <c r="E31" s="231">
        <v>0</v>
      </c>
      <c r="F31" s="232">
        <v>0</v>
      </c>
      <c r="G31" s="231">
        <v>0</v>
      </c>
      <c r="H31" s="232">
        <v>0</v>
      </c>
      <c r="I31" s="231">
        <v>1</v>
      </c>
      <c r="J31" s="232">
        <v>0</v>
      </c>
      <c r="K31" s="232">
        <v>0</v>
      </c>
      <c r="L31" s="232">
        <v>0</v>
      </c>
      <c r="M31" s="231">
        <v>0</v>
      </c>
      <c r="N31" s="232">
        <v>0</v>
      </c>
      <c r="O31" s="232">
        <v>1</v>
      </c>
      <c r="P31" s="232">
        <v>0</v>
      </c>
      <c r="Q31" s="233">
        <f t="shared" si="0"/>
        <v>1</v>
      </c>
    </row>
    <row r="32" spans="2:17" ht="18.95" customHeight="1" x14ac:dyDescent="0.2">
      <c r="B32" s="229" t="s">
        <v>294</v>
      </c>
      <c r="C32" s="231">
        <v>0</v>
      </c>
      <c r="D32" s="232">
        <v>0</v>
      </c>
      <c r="E32" s="231">
        <v>0</v>
      </c>
      <c r="F32" s="232">
        <v>1</v>
      </c>
      <c r="G32" s="231">
        <v>0</v>
      </c>
      <c r="H32" s="232">
        <v>0</v>
      </c>
      <c r="I32" s="231">
        <v>0</v>
      </c>
      <c r="J32" s="232">
        <v>0</v>
      </c>
      <c r="K32" s="232">
        <v>0</v>
      </c>
      <c r="L32" s="232">
        <v>1</v>
      </c>
      <c r="M32" s="231">
        <v>0</v>
      </c>
      <c r="N32" s="232">
        <v>0</v>
      </c>
      <c r="O32" s="232">
        <v>1</v>
      </c>
      <c r="P32" s="232">
        <v>1</v>
      </c>
      <c r="Q32" s="233">
        <f t="shared" si="0"/>
        <v>2</v>
      </c>
    </row>
    <row r="33" spans="2:17" ht="18.95" customHeight="1" x14ac:dyDescent="0.2">
      <c r="B33" s="229" t="s">
        <v>201</v>
      </c>
      <c r="C33" s="231">
        <v>0</v>
      </c>
      <c r="D33" s="232">
        <v>0</v>
      </c>
      <c r="E33" s="231">
        <v>0</v>
      </c>
      <c r="F33" s="232">
        <v>0</v>
      </c>
      <c r="G33" s="231">
        <v>0</v>
      </c>
      <c r="H33" s="232">
        <v>1</v>
      </c>
      <c r="I33" s="231">
        <v>1</v>
      </c>
      <c r="J33" s="232">
        <v>1</v>
      </c>
      <c r="K33" s="232">
        <v>0</v>
      </c>
      <c r="L33" s="232">
        <v>2</v>
      </c>
      <c r="M33" s="231">
        <v>0</v>
      </c>
      <c r="N33" s="232">
        <v>0</v>
      </c>
      <c r="O33" s="232">
        <v>3</v>
      </c>
      <c r="P33" s="232">
        <v>2</v>
      </c>
      <c r="Q33" s="233">
        <f t="shared" si="0"/>
        <v>5</v>
      </c>
    </row>
    <row r="34" spans="2:17" ht="18.95" customHeight="1" x14ac:dyDescent="0.2">
      <c r="B34" s="229" t="s">
        <v>124</v>
      </c>
      <c r="C34" s="231">
        <v>1</v>
      </c>
      <c r="D34" s="232">
        <v>0</v>
      </c>
      <c r="E34" s="231">
        <v>0</v>
      </c>
      <c r="F34" s="232">
        <v>0</v>
      </c>
      <c r="G34" s="231">
        <v>0</v>
      </c>
      <c r="H34" s="232">
        <v>0</v>
      </c>
      <c r="I34" s="231">
        <v>0</v>
      </c>
      <c r="J34" s="232">
        <v>0</v>
      </c>
      <c r="K34" s="232">
        <v>0</v>
      </c>
      <c r="L34" s="232">
        <v>1</v>
      </c>
      <c r="M34" s="231">
        <v>0</v>
      </c>
      <c r="N34" s="232">
        <v>0</v>
      </c>
      <c r="O34" s="232">
        <v>2</v>
      </c>
      <c r="P34" s="232">
        <v>0</v>
      </c>
      <c r="Q34" s="233">
        <f t="shared" si="0"/>
        <v>2</v>
      </c>
    </row>
    <row r="35" spans="2:17" ht="18.95" customHeight="1" x14ac:dyDescent="0.2">
      <c r="B35" s="229" t="s">
        <v>330</v>
      </c>
      <c r="C35" s="231">
        <v>0</v>
      </c>
      <c r="D35" s="232">
        <v>0</v>
      </c>
      <c r="E35" s="231">
        <v>0</v>
      </c>
      <c r="F35" s="232">
        <v>2</v>
      </c>
      <c r="G35" s="231">
        <v>0</v>
      </c>
      <c r="H35" s="232">
        <v>0</v>
      </c>
      <c r="I35" s="231">
        <v>0</v>
      </c>
      <c r="J35" s="232">
        <v>0</v>
      </c>
      <c r="K35" s="232">
        <v>0</v>
      </c>
      <c r="L35" s="232">
        <v>0</v>
      </c>
      <c r="M35" s="231">
        <v>0</v>
      </c>
      <c r="N35" s="232">
        <v>0</v>
      </c>
      <c r="O35" s="232">
        <v>2</v>
      </c>
      <c r="P35" s="232">
        <v>0</v>
      </c>
      <c r="Q35" s="233">
        <f t="shared" si="0"/>
        <v>2</v>
      </c>
    </row>
    <row r="36" spans="2:17" ht="18.95" customHeight="1" x14ac:dyDescent="0.2">
      <c r="B36" s="229" t="s">
        <v>290</v>
      </c>
      <c r="C36" s="231">
        <v>0</v>
      </c>
      <c r="D36" s="232">
        <v>0</v>
      </c>
      <c r="E36" s="231">
        <v>0</v>
      </c>
      <c r="F36" s="232">
        <v>0</v>
      </c>
      <c r="G36" s="231">
        <v>0</v>
      </c>
      <c r="H36" s="232">
        <v>0</v>
      </c>
      <c r="I36" s="231">
        <v>0</v>
      </c>
      <c r="J36" s="232">
        <v>0</v>
      </c>
      <c r="K36" s="232">
        <v>0</v>
      </c>
      <c r="L36" s="232">
        <v>0</v>
      </c>
      <c r="M36" s="231">
        <v>0</v>
      </c>
      <c r="N36" s="232">
        <v>1</v>
      </c>
      <c r="O36" s="232">
        <v>1</v>
      </c>
      <c r="P36" s="232">
        <v>0</v>
      </c>
      <c r="Q36" s="233">
        <f t="shared" si="0"/>
        <v>1</v>
      </c>
    </row>
    <row r="37" spans="2:17" ht="18.95" customHeight="1" x14ac:dyDescent="0.2">
      <c r="B37" s="229" t="s">
        <v>291</v>
      </c>
      <c r="C37" s="231">
        <v>0</v>
      </c>
      <c r="D37" s="232">
        <v>0</v>
      </c>
      <c r="E37" s="231">
        <v>0</v>
      </c>
      <c r="F37" s="232">
        <v>0</v>
      </c>
      <c r="G37" s="231">
        <v>0</v>
      </c>
      <c r="H37" s="232">
        <v>0</v>
      </c>
      <c r="I37" s="231">
        <v>0</v>
      </c>
      <c r="J37" s="232">
        <v>0</v>
      </c>
      <c r="K37" s="232">
        <v>0</v>
      </c>
      <c r="L37" s="232">
        <v>1</v>
      </c>
      <c r="M37" s="231">
        <v>0</v>
      </c>
      <c r="N37" s="232">
        <v>0</v>
      </c>
      <c r="O37" s="232">
        <v>1</v>
      </c>
      <c r="P37" s="232">
        <v>0</v>
      </c>
      <c r="Q37" s="233">
        <f t="shared" si="0"/>
        <v>1</v>
      </c>
    </row>
    <row r="38" spans="2:17" ht="18.95" customHeight="1" x14ac:dyDescent="0.2">
      <c r="B38" s="229" t="s">
        <v>229</v>
      </c>
      <c r="C38" s="231">
        <v>0</v>
      </c>
      <c r="D38" s="232">
        <v>0</v>
      </c>
      <c r="E38" s="231">
        <v>0</v>
      </c>
      <c r="F38" s="232">
        <v>0</v>
      </c>
      <c r="G38" s="231">
        <v>0</v>
      </c>
      <c r="H38" s="232">
        <v>0</v>
      </c>
      <c r="I38" s="231">
        <v>0</v>
      </c>
      <c r="J38" s="232">
        <v>0</v>
      </c>
      <c r="K38" s="232">
        <v>1</v>
      </c>
      <c r="L38" s="232">
        <v>0</v>
      </c>
      <c r="M38" s="231">
        <v>1</v>
      </c>
      <c r="N38" s="232">
        <v>0</v>
      </c>
      <c r="O38" s="232">
        <v>1</v>
      </c>
      <c r="P38" s="232">
        <v>1</v>
      </c>
      <c r="Q38" s="233">
        <f t="shared" si="0"/>
        <v>2</v>
      </c>
    </row>
    <row r="39" spans="2:17" ht="18.95" customHeight="1" x14ac:dyDescent="0.2">
      <c r="B39" s="229" t="s">
        <v>202</v>
      </c>
      <c r="C39" s="231">
        <v>0</v>
      </c>
      <c r="D39" s="232">
        <v>0</v>
      </c>
      <c r="E39" s="231">
        <v>0</v>
      </c>
      <c r="F39" s="232">
        <v>0</v>
      </c>
      <c r="G39" s="231">
        <v>1</v>
      </c>
      <c r="H39" s="232">
        <v>0</v>
      </c>
      <c r="I39" s="231">
        <v>1</v>
      </c>
      <c r="J39" s="232">
        <v>2</v>
      </c>
      <c r="K39" s="232">
        <v>0</v>
      </c>
      <c r="L39" s="232">
        <v>0</v>
      </c>
      <c r="M39" s="231">
        <v>1</v>
      </c>
      <c r="N39" s="232">
        <v>2</v>
      </c>
      <c r="O39" s="232">
        <v>6</v>
      </c>
      <c r="P39" s="232">
        <v>1</v>
      </c>
      <c r="Q39" s="233">
        <f t="shared" si="0"/>
        <v>7</v>
      </c>
    </row>
    <row r="40" spans="2:17" ht="18.95" customHeight="1" x14ac:dyDescent="0.2">
      <c r="B40" s="229" t="s">
        <v>230</v>
      </c>
      <c r="C40" s="231">
        <v>0</v>
      </c>
      <c r="D40" s="232">
        <v>0</v>
      </c>
      <c r="E40" s="231">
        <v>0</v>
      </c>
      <c r="F40" s="232">
        <v>0</v>
      </c>
      <c r="G40" s="231">
        <v>0</v>
      </c>
      <c r="H40" s="232">
        <v>0</v>
      </c>
      <c r="I40" s="231">
        <v>0</v>
      </c>
      <c r="J40" s="232">
        <v>1</v>
      </c>
      <c r="K40" s="232">
        <v>0</v>
      </c>
      <c r="L40" s="232">
        <v>0</v>
      </c>
      <c r="M40" s="231">
        <v>0</v>
      </c>
      <c r="N40" s="232">
        <v>0</v>
      </c>
      <c r="O40" s="232">
        <v>1</v>
      </c>
      <c r="P40" s="232">
        <v>0</v>
      </c>
      <c r="Q40" s="233">
        <f t="shared" si="0"/>
        <v>1</v>
      </c>
    </row>
    <row r="41" spans="2:17" ht="18.95" customHeight="1" x14ac:dyDescent="0.2">
      <c r="B41" s="229" t="s">
        <v>292</v>
      </c>
      <c r="C41" s="231">
        <v>0</v>
      </c>
      <c r="D41" s="232">
        <v>0</v>
      </c>
      <c r="E41" s="231">
        <v>0</v>
      </c>
      <c r="F41" s="232">
        <v>0</v>
      </c>
      <c r="G41" s="231">
        <v>0</v>
      </c>
      <c r="H41" s="232">
        <v>0</v>
      </c>
      <c r="I41" s="231">
        <v>0</v>
      </c>
      <c r="J41" s="232">
        <v>0</v>
      </c>
      <c r="K41" s="232">
        <v>0</v>
      </c>
      <c r="L41" s="232">
        <v>1</v>
      </c>
      <c r="M41" s="231">
        <v>0</v>
      </c>
      <c r="N41" s="232">
        <v>0</v>
      </c>
      <c r="O41" s="232">
        <v>0</v>
      </c>
      <c r="P41" s="232">
        <v>1</v>
      </c>
      <c r="Q41" s="233">
        <f t="shared" si="0"/>
        <v>1</v>
      </c>
    </row>
    <row r="42" spans="2:17" ht="18.95" customHeight="1" x14ac:dyDescent="0.2">
      <c r="B42" s="229" t="s">
        <v>130</v>
      </c>
      <c r="C42" s="230">
        <v>0</v>
      </c>
      <c r="D42" s="230">
        <v>0</v>
      </c>
      <c r="E42" s="230">
        <v>1</v>
      </c>
      <c r="F42" s="230">
        <v>0</v>
      </c>
      <c r="G42" s="231">
        <v>0</v>
      </c>
      <c r="H42" s="232">
        <v>0</v>
      </c>
      <c r="I42" s="232">
        <v>0</v>
      </c>
      <c r="J42" s="232">
        <v>0</v>
      </c>
      <c r="K42" s="232">
        <v>0</v>
      </c>
      <c r="L42" s="232">
        <v>0</v>
      </c>
      <c r="M42" s="232">
        <v>0</v>
      </c>
      <c r="N42" s="232">
        <v>0</v>
      </c>
      <c r="O42" s="232">
        <v>1</v>
      </c>
      <c r="P42" s="232">
        <v>0</v>
      </c>
      <c r="Q42" s="233">
        <f t="shared" si="0"/>
        <v>1</v>
      </c>
    </row>
    <row r="43" spans="2:17" ht="18.95" customHeight="1" x14ac:dyDescent="0.2">
      <c r="B43" s="229" t="s">
        <v>331</v>
      </c>
      <c r="C43" s="230">
        <v>2</v>
      </c>
      <c r="D43" s="230">
        <v>0</v>
      </c>
      <c r="E43" s="230">
        <v>0</v>
      </c>
      <c r="F43" s="230">
        <v>0</v>
      </c>
      <c r="G43" s="231">
        <v>0</v>
      </c>
      <c r="H43" s="232">
        <v>0</v>
      </c>
      <c r="I43" s="232">
        <v>1</v>
      </c>
      <c r="J43" s="232">
        <v>1</v>
      </c>
      <c r="K43" s="232">
        <v>0</v>
      </c>
      <c r="L43" s="232">
        <v>0</v>
      </c>
      <c r="M43" s="232">
        <v>0</v>
      </c>
      <c r="N43" s="232">
        <v>0</v>
      </c>
      <c r="O43" s="232">
        <v>4</v>
      </c>
      <c r="P43" s="232">
        <v>0</v>
      </c>
      <c r="Q43" s="233">
        <f t="shared" si="0"/>
        <v>4</v>
      </c>
    </row>
    <row r="44" spans="2:17" ht="18.95" customHeight="1" x14ac:dyDescent="0.2">
      <c r="B44" s="229" t="s">
        <v>142</v>
      </c>
      <c r="C44" s="230">
        <v>0</v>
      </c>
      <c r="D44" s="230">
        <v>1</v>
      </c>
      <c r="E44" s="230">
        <v>0</v>
      </c>
      <c r="F44" s="230">
        <v>0</v>
      </c>
      <c r="G44" s="231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2">
        <v>1</v>
      </c>
      <c r="P44" s="232">
        <v>0</v>
      </c>
      <c r="Q44" s="233">
        <f t="shared" si="0"/>
        <v>1</v>
      </c>
    </row>
    <row r="45" spans="2:17" ht="18.95" customHeight="1" x14ac:dyDescent="0.2">
      <c r="B45" s="229" t="s">
        <v>332</v>
      </c>
      <c r="C45" s="230">
        <v>0</v>
      </c>
      <c r="D45" s="230">
        <v>0</v>
      </c>
      <c r="E45" s="230">
        <v>0</v>
      </c>
      <c r="F45" s="230">
        <v>1</v>
      </c>
      <c r="G45" s="231">
        <v>0</v>
      </c>
      <c r="H45" s="232">
        <v>1</v>
      </c>
      <c r="I45" s="232">
        <v>0</v>
      </c>
      <c r="J45" s="232">
        <v>0</v>
      </c>
      <c r="K45" s="232">
        <v>0</v>
      </c>
      <c r="L45" s="232">
        <v>0</v>
      </c>
      <c r="M45" s="232">
        <v>0</v>
      </c>
      <c r="N45" s="232">
        <v>0</v>
      </c>
      <c r="O45" s="232">
        <v>2</v>
      </c>
      <c r="P45" s="232">
        <v>0</v>
      </c>
      <c r="Q45" s="233">
        <f t="shared" si="0"/>
        <v>2</v>
      </c>
    </row>
    <row r="46" spans="2:17" ht="18.95" customHeight="1" x14ac:dyDescent="0.2">
      <c r="B46" s="229" t="s">
        <v>293</v>
      </c>
      <c r="C46" s="230">
        <v>1</v>
      </c>
      <c r="D46" s="230">
        <v>0</v>
      </c>
      <c r="E46" s="230">
        <v>0</v>
      </c>
      <c r="F46" s="230">
        <v>0</v>
      </c>
      <c r="G46" s="231">
        <v>0</v>
      </c>
      <c r="H46" s="232">
        <v>1</v>
      </c>
      <c r="I46" s="232">
        <v>0</v>
      </c>
      <c r="J46" s="232">
        <v>0</v>
      </c>
      <c r="K46" s="232">
        <v>1</v>
      </c>
      <c r="L46" s="232">
        <v>0</v>
      </c>
      <c r="M46" s="232">
        <v>0</v>
      </c>
      <c r="N46" s="232">
        <v>0</v>
      </c>
      <c r="O46" s="232">
        <v>2</v>
      </c>
      <c r="P46" s="232">
        <v>1</v>
      </c>
      <c r="Q46" s="233">
        <f t="shared" si="0"/>
        <v>3</v>
      </c>
    </row>
    <row r="47" spans="2:17" ht="18.95" customHeight="1" x14ac:dyDescent="0.2">
      <c r="B47" s="229" t="s">
        <v>231</v>
      </c>
      <c r="C47" s="230">
        <v>0</v>
      </c>
      <c r="D47" s="230">
        <v>0</v>
      </c>
      <c r="E47" s="230">
        <v>0</v>
      </c>
      <c r="F47" s="230">
        <v>0</v>
      </c>
      <c r="G47" s="231">
        <v>0</v>
      </c>
      <c r="H47" s="232">
        <v>0</v>
      </c>
      <c r="I47" s="232">
        <v>1</v>
      </c>
      <c r="J47" s="232">
        <v>0</v>
      </c>
      <c r="K47" s="232">
        <v>0</v>
      </c>
      <c r="L47" s="232">
        <v>0</v>
      </c>
      <c r="M47" s="232">
        <v>0</v>
      </c>
      <c r="N47" s="232">
        <v>0</v>
      </c>
      <c r="O47" s="232">
        <v>1</v>
      </c>
      <c r="P47" s="232">
        <v>0</v>
      </c>
      <c r="Q47" s="233">
        <f t="shared" si="0"/>
        <v>1</v>
      </c>
    </row>
    <row r="48" spans="2:17" ht="18.95" customHeight="1" x14ac:dyDescent="0.2">
      <c r="B48" s="333" t="s">
        <v>337</v>
      </c>
      <c r="C48" s="230">
        <v>0</v>
      </c>
      <c r="D48" s="230">
        <v>0</v>
      </c>
      <c r="E48" s="230">
        <v>0</v>
      </c>
      <c r="F48" s="230">
        <v>0</v>
      </c>
      <c r="G48" s="231">
        <v>0</v>
      </c>
      <c r="H48" s="232">
        <v>0</v>
      </c>
      <c r="I48" s="232">
        <v>1</v>
      </c>
      <c r="J48" s="232">
        <v>0</v>
      </c>
      <c r="K48" s="232">
        <v>1</v>
      </c>
      <c r="L48" s="232">
        <v>0</v>
      </c>
      <c r="M48" s="232">
        <v>0</v>
      </c>
      <c r="N48" s="232">
        <v>0</v>
      </c>
      <c r="O48" s="232">
        <v>2</v>
      </c>
      <c r="P48" s="232">
        <v>0</v>
      </c>
      <c r="Q48" s="233">
        <f t="shared" si="0"/>
        <v>2</v>
      </c>
    </row>
    <row r="49" spans="2:17" ht="18.95" customHeight="1" x14ac:dyDescent="0.2">
      <c r="B49" s="229" t="s">
        <v>232</v>
      </c>
      <c r="C49" s="230">
        <v>0</v>
      </c>
      <c r="D49" s="230">
        <v>0</v>
      </c>
      <c r="E49" s="230">
        <v>0</v>
      </c>
      <c r="F49" s="230">
        <v>0</v>
      </c>
      <c r="G49" s="231">
        <v>0</v>
      </c>
      <c r="H49" s="232">
        <v>0</v>
      </c>
      <c r="I49" s="232">
        <v>1</v>
      </c>
      <c r="J49" s="232">
        <v>0</v>
      </c>
      <c r="K49" s="232">
        <v>0</v>
      </c>
      <c r="L49" s="232">
        <v>0</v>
      </c>
      <c r="M49" s="232">
        <v>0</v>
      </c>
      <c r="N49" s="232">
        <v>0</v>
      </c>
      <c r="O49" s="232">
        <v>1</v>
      </c>
      <c r="P49" s="232">
        <v>0</v>
      </c>
      <c r="Q49" s="233">
        <f t="shared" si="0"/>
        <v>1</v>
      </c>
    </row>
    <row r="50" spans="2:17" ht="18.95" customHeight="1" x14ac:dyDescent="0.2">
      <c r="B50" s="229" t="s">
        <v>131</v>
      </c>
      <c r="C50" s="231">
        <v>2</v>
      </c>
      <c r="D50" s="232">
        <v>0</v>
      </c>
      <c r="E50" s="231">
        <v>0</v>
      </c>
      <c r="F50" s="232">
        <v>0</v>
      </c>
      <c r="G50" s="231">
        <v>0</v>
      </c>
      <c r="H50" s="232">
        <v>1</v>
      </c>
      <c r="I50" s="231">
        <v>2</v>
      </c>
      <c r="J50" s="232">
        <v>0</v>
      </c>
      <c r="K50" s="232">
        <v>0</v>
      </c>
      <c r="L50" s="232">
        <v>0</v>
      </c>
      <c r="M50" s="231">
        <v>0</v>
      </c>
      <c r="N50" s="232">
        <v>0</v>
      </c>
      <c r="O50" s="232">
        <v>5</v>
      </c>
      <c r="P50" s="232">
        <v>0</v>
      </c>
      <c r="Q50" s="233">
        <f t="shared" si="0"/>
        <v>5</v>
      </c>
    </row>
    <row r="51" spans="2:17" ht="18.95" customHeight="1" x14ac:dyDescent="0.2">
      <c r="B51" s="229" t="s">
        <v>333</v>
      </c>
      <c r="C51" s="231">
        <v>1</v>
      </c>
      <c r="D51" s="232">
        <v>0</v>
      </c>
      <c r="E51" s="231">
        <v>0</v>
      </c>
      <c r="F51" s="232">
        <v>0</v>
      </c>
      <c r="G51" s="231">
        <v>0</v>
      </c>
      <c r="H51" s="232">
        <v>0</v>
      </c>
      <c r="I51" s="231">
        <v>0</v>
      </c>
      <c r="J51" s="232">
        <v>0</v>
      </c>
      <c r="K51" s="232">
        <v>0</v>
      </c>
      <c r="L51" s="232">
        <v>0</v>
      </c>
      <c r="M51" s="231">
        <v>0</v>
      </c>
      <c r="N51" s="232">
        <v>0</v>
      </c>
      <c r="O51" s="232">
        <v>1</v>
      </c>
      <c r="P51" s="232">
        <v>0</v>
      </c>
      <c r="Q51" s="233">
        <f t="shared" si="0"/>
        <v>1</v>
      </c>
    </row>
    <row r="52" spans="2:17" ht="18.95" customHeight="1" x14ac:dyDescent="0.2">
      <c r="B52" s="229" t="s">
        <v>334</v>
      </c>
      <c r="C52" s="231">
        <v>0</v>
      </c>
      <c r="D52" s="232">
        <v>0</v>
      </c>
      <c r="E52" s="231">
        <v>0</v>
      </c>
      <c r="F52" s="232">
        <v>0</v>
      </c>
      <c r="G52" s="231">
        <v>0</v>
      </c>
      <c r="H52" s="232">
        <v>0</v>
      </c>
      <c r="I52" s="231">
        <v>1</v>
      </c>
      <c r="J52" s="232">
        <v>1</v>
      </c>
      <c r="K52" s="232">
        <v>0</v>
      </c>
      <c r="L52" s="232">
        <v>0</v>
      </c>
      <c r="M52" s="231">
        <v>0</v>
      </c>
      <c r="N52" s="232">
        <v>0</v>
      </c>
      <c r="O52" s="232">
        <v>2</v>
      </c>
      <c r="P52" s="232">
        <v>0</v>
      </c>
      <c r="Q52" s="233">
        <f t="shared" si="0"/>
        <v>2</v>
      </c>
    </row>
    <row r="53" spans="2:17" ht="18.95" customHeight="1" x14ac:dyDescent="0.2">
      <c r="B53" s="229" t="s">
        <v>169</v>
      </c>
      <c r="C53" s="231">
        <v>1</v>
      </c>
      <c r="D53" s="232">
        <v>0</v>
      </c>
      <c r="E53" s="231">
        <v>0</v>
      </c>
      <c r="F53" s="232">
        <v>0</v>
      </c>
      <c r="G53" s="231">
        <v>0</v>
      </c>
      <c r="H53" s="232">
        <v>0</v>
      </c>
      <c r="I53" s="231">
        <v>0</v>
      </c>
      <c r="J53" s="232">
        <v>0</v>
      </c>
      <c r="K53" s="232">
        <v>0</v>
      </c>
      <c r="L53" s="232">
        <v>0</v>
      </c>
      <c r="M53" s="231">
        <v>0</v>
      </c>
      <c r="N53" s="232">
        <v>0</v>
      </c>
      <c r="O53" s="232">
        <v>1</v>
      </c>
      <c r="P53" s="232">
        <v>0</v>
      </c>
      <c r="Q53" s="233">
        <f t="shared" si="0"/>
        <v>1</v>
      </c>
    </row>
    <row r="54" spans="2:17" ht="18.95" customHeight="1" x14ac:dyDescent="0.2">
      <c r="B54" s="229" t="s">
        <v>60</v>
      </c>
      <c r="C54" s="231">
        <v>0</v>
      </c>
      <c r="D54" s="232">
        <v>1</v>
      </c>
      <c r="E54" s="231">
        <v>0</v>
      </c>
      <c r="F54" s="232">
        <v>0</v>
      </c>
      <c r="G54" s="231">
        <v>1</v>
      </c>
      <c r="H54" s="232">
        <v>0</v>
      </c>
      <c r="I54" s="231">
        <v>0</v>
      </c>
      <c r="J54" s="232">
        <v>0</v>
      </c>
      <c r="K54" s="232">
        <v>0</v>
      </c>
      <c r="L54" s="232">
        <v>0</v>
      </c>
      <c r="M54" s="231">
        <v>0</v>
      </c>
      <c r="N54" s="232">
        <v>1</v>
      </c>
      <c r="O54" s="232">
        <v>2</v>
      </c>
      <c r="P54" s="232">
        <v>1</v>
      </c>
      <c r="Q54" s="233">
        <f t="shared" si="0"/>
        <v>3</v>
      </c>
    </row>
    <row r="55" spans="2:17" ht="18.95" customHeight="1" x14ac:dyDescent="0.2">
      <c r="B55" s="229" t="s">
        <v>233</v>
      </c>
      <c r="C55" s="231">
        <v>0</v>
      </c>
      <c r="D55" s="232">
        <v>0</v>
      </c>
      <c r="E55" s="231">
        <v>0</v>
      </c>
      <c r="F55" s="232">
        <v>0</v>
      </c>
      <c r="G55" s="231">
        <v>0</v>
      </c>
      <c r="H55" s="232">
        <v>0</v>
      </c>
      <c r="I55" s="231">
        <v>0</v>
      </c>
      <c r="J55" s="232">
        <v>0</v>
      </c>
      <c r="K55" s="232">
        <v>2</v>
      </c>
      <c r="L55" s="232">
        <v>2</v>
      </c>
      <c r="M55" s="231">
        <v>0</v>
      </c>
      <c r="N55" s="232">
        <v>1</v>
      </c>
      <c r="O55" s="232">
        <v>4</v>
      </c>
      <c r="P55" s="232">
        <v>1</v>
      </c>
      <c r="Q55" s="233">
        <f t="shared" si="0"/>
        <v>5</v>
      </c>
    </row>
    <row r="56" spans="2:17" ht="18.95" customHeight="1" x14ac:dyDescent="0.2">
      <c r="B56" s="229" t="s">
        <v>203</v>
      </c>
      <c r="C56" s="231">
        <v>0</v>
      </c>
      <c r="D56" s="232">
        <v>0</v>
      </c>
      <c r="E56" s="231">
        <v>0</v>
      </c>
      <c r="F56" s="232">
        <v>0</v>
      </c>
      <c r="G56" s="231">
        <v>1</v>
      </c>
      <c r="H56" s="232">
        <v>0</v>
      </c>
      <c r="I56" s="231">
        <v>0</v>
      </c>
      <c r="J56" s="232">
        <v>0</v>
      </c>
      <c r="K56" s="232">
        <v>1</v>
      </c>
      <c r="L56" s="232">
        <v>0</v>
      </c>
      <c r="M56" s="231">
        <v>0</v>
      </c>
      <c r="N56" s="232">
        <v>0</v>
      </c>
      <c r="O56" s="232">
        <v>2</v>
      </c>
      <c r="P56" s="232">
        <v>0</v>
      </c>
      <c r="Q56" s="233">
        <f t="shared" si="0"/>
        <v>2</v>
      </c>
    </row>
    <row r="57" spans="2:17" ht="18.95" customHeight="1" x14ac:dyDescent="0.2">
      <c r="B57" s="229" t="s">
        <v>335</v>
      </c>
      <c r="C57" s="231">
        <v>1</v>
      </c>
      <c r="D57" s="232">
        <v>0</v>
      </c>
      <c r="E57" s="231">
        <v>2</v>
      </c>
      <c r="F57" s="232">
        <v>0</v>
      </c>
      <c r="G57" s="231">
        <v>1</v>
      </c>
      <c r="H57" s="232">
        <v>0</v>
      </c>
      <c r="I57" s="231">
        <v>1</v>
      </c>
      <c r="J57" s="232">
        <v>0</v>
      </c>
      <c r="K57" s="232">
        <v>1</v>
      </c>
      <c r="L57" s="232">
        <v>0</v>
      </c>
      <c r="M57" s="231">
        <v>0</v>
      </c>
      <c r="N57" s="232">
        <v>0</v>
      </c>
      <c r="O57" s="232">
        <v>5</v>
      </c>
      <c r="P57" s="232">
        <v>1</v>
      </c>
      <c r="Q57" s="233">
        <f t="shared" si="0"/>
        <v>6</v>
      </c>
    </row>
    <row r="58" spans="2:17" ht="18.95" customHeight="1" thickBot="1" x14ac:dyDescent="0.25">
      <c r="B58" s="238" t="s">
        <v>336</v>
      </c>
      <c r="C58" s="239">
        <v>0</v>
      </c>
      <c r="D58" s="240">
        <v>0</v>
      </c>
      <c r="E58" s="239">
        <v>1</v>
      </c>
      <c r="F58" s="240">
        <v>0</v>
      </c>
      <c r="G58" s="239">
        <v>0</v>
      </c>
      <c r="H58" s="240">
        <v>1</v>
      </c>
      <c r="I58" s="239">
        <v>0</v>
      </c>
      <c r="J58" s="240">
        <v>0</v>
      </c>
      <c r="K58" s="240">
        <v>0</v>
      </c>
      <c r="L58" s="240">
        <v>0</v>
      </c>
      <c r="M58" s="239">
        <v>0</v>
      </c>
      <c r="N58" s="240">
        <v>0</v>
      </c>
      <c r="O58" s="240">
        <v>2</v>
      </c>
      <c r="P58" s="240">
        <v>0</v>
      </c>
      <c r="Q58" s="241">
        <f t="shared" si="0"/>
        <v>2</v>
      </c>
    </row>
    <row r="59" spans="2:17" ht="18.95" customHeight="1" thickBot="1" x14ac:dyDescent="0.25">
      <c r="B59" s="278" t="s">
        <v>0</v>
      </c>
      <c r="C59" s="279">
        <f>SUM(C11:C58)</f>
        <v>12</v>
      </c>
      <c r="D59" s="279">
        <f t="shared" ref="D59:O59" si="1">SUM(D11:D58)</f>
        <v>5</v>
      </c>
      <c r="E59" s="279">
        <f t="shared" si="1"/>
        <v>9</v>
      </c>
      <c r="F59" s="279">
        <f t="shared" si="1"/>
        <v>6</v>
      </c>
      <c r="G59" s="279">
        <f t="shared" si="1"/>
        <v>6</v>
      </c>
      <c r="H59" s="279">
        <f t="shared" si="1"/>
        <v>9</v>
      </c>
      <c r="I59" s="279">
        <f t="shared" si="1"/>
        <v>11</v>
      </c>
      <c r="J59" s="279">
        <f t="shared" si="1"/>
        <v>9</v>
      </c>
      <c r="K59" s="279">
        <f t="shared" si="1"/>
        <v>9</v>
      </c>
      <c r="L59" s="280">
        <f t="shared" si="1"/>
        <v>15</v>
      </c>
      <c r="M59" s="279">
        <f t="shared" si="1"/>
        <v>5</v>
      </c>
      <c r="N59" s="279">
        <f t="shared" si="1"/>
        <v>9</v>
      </c>
      <c r="O59" s="279">
        <f t="shared" si="1"/>
        <v>93</v>
      </c>
      <c r="P59" s="279">
        <f t="shared" ref="P59" si="2">SUM(P11:P58)</f>
        <v>12</v>
      </c>
      <c r="Q59" s="279">
        <f>SUM(Q11:Q58)</f>
        <v>105</v>
      </c>
    </row>
    <row r="60" spans="2:17" ht="18.95" customHeight="1" x14ac:dyDescent="0.2">
      <c r="B60" s="492" t="s">
        <v>310</v>
      </c>
      <c r="C60" s="492"/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492"/>
      <c r="P60" s="492"/>
      <c r="Q60" s="492"/>
    </row>
  </sheetData>
  <sortState ref="B12:Q58">
    <sortCondition ref="B11"/>
  </sortState>
  <mergeCells count="13">
    <mergeCell ref="B8:Q8"/>
    <mergeCell ref="B6:Q6"/>
    <mergeCell ref="B5:Q5"/>
    <mergeCell ref="B4:Q4"/>
    <mergeCell ref="B60:Q60"/>
    <mergeCell ref="B9:B10"/>
    <mergeCell ref="C9:C10"/>
    <mergeCell ref="D9:D10"/>
    <mergeCell ref="E9:E10"/>
    <mergeCell ref="O9:P9"/>
    <mergeCell ref="I9:I10"/>
    <mergeCell ref="J9:J10"/>
    <mergeCell ref="K9:K10"/>
  </mergeCells>
  <pageMargins left="0.19685039370078741" right="0.19685039370078741" top="0.19685039370078741" bottom="0.39370078740157483" header="0.27559055118110237" footer="0.31496062992125984"/>
  <pageSetup paperSize="9" scale="70" orientation="portrait" r:id="rId1"/>
  <headerFooter alignWithMargins="0"/>
  <ignoredErrors>
    <ignoredError sqref="Q1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77"/>
  <sheetViews>
    <sheetView tabSelected="1" topLeftCell="A67" zoomScaleNormal="100" workbookViewId="0">
      <selection activeCell="E82" sqref="E82"/>
    </sheetView>
  </sheetViews>
  <sheetFormatPr baseColWidth="10" defaultRowHeight="12.75" x14ac:dyDescent="0.2"/>
  <cols>
    <col min="1" max="1" width="1.28515625" style="8" customWidth="1"/>
    <col min="2" max="2" width="24.140625" style="8" customWidth="1"/>
    <col min="3" max="3" width="6.85546875" style="8" customWidth="1"/>
    <col min="4" max="4" width="8" style="9" customWidth="1"/>
    <col min="5" max="5" width="6.85546875" style="9" customWidth="1"/>
    <col min="6" max="6" width="5.7109375" style="9" customWidth="1"/>
    <col min="7" max="7" width="5.7109375" style="10" customWidth="1"/>
    <col min="8" max="8" width="5.7109375" style="9" customWidth="1"/>
    <col min="9" max="9" width="5" style="9" customWidth="1"/>
    <col min="10" max="10" width="7.85546875" style="9" customWidth="1"/>
    <col min="11" max="11" width="11.28515625" style="9" customWidth="1"/>
    <col min="12" max="12" width="9.140625" style="9" customWidth="1"/>
    <col min="13" max="13" width="10.5703125" style="9" customWidth="1"/>
    <col min="14" max="14" width="9.85546875" style="9" customWidth="1"/>
    <col min="15" max="15" width="10.7109375" style="9" customWidth="1"/>
    <col min="16" max="16" width="9.140625" style="9" customWidth="1"/>
    <col min="17" max="17" width="6.5703125" style="8" customWidth="1"/>
    <col min="18" max="18" width="0.7109375" style="8" customWidth="1"/>
    <col min="19" max="19" width="2.85546875" style="8" customWidth="1"/>
    <col min="20" max="16384" width="11.42578125" style="8"/>
  </cols>
  <sheetData>
    <row r="5" spans="1:17" s="12" customFormat="1" ht="12.75" customHeight="1" x14ac:dyDescent="0.3">
      <c r="B5" s="472" t="str">
        <f>Descripcion!A1</f>
        <v>REPÚBLICA DOMINICANA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</row>
    <row r="6" spans="1:17" s="12" customFormat="1" ht="18.75" customHeight="1" x14ac:dyDescent="0.45">
      <c r="B6" s="473" t="str">
        <f>Descripcion!A2</f>
        <v>PROCURADURÍA GENERAL DE LA REPÚBLICA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</row>
    <row r="7" spans="1:17" ht="18.75" customHeight="1" x14ac:dyDescent="0.4">
      <c r="B7" s="474" t="str">
        <f>Descripcion!A3</f>
        <v>"Año de la Consolidación de la Seguridad Alimentaria"</v>
      </c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</row>
    <row r="8" spans="1:17" ht="8.25" customHeight="1" x14ac:dyDescent="0.2"/>
    <row r="9" spans="1:17" ht="15.75" thickBot="1" x14ac:dyDescent="0.25">
      <c r="A9" s="518"/>
      <c r="B9" s="518"/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</row>
    <row r="10" spans="1:17" s="12" customFormat="1" ht="30" customHeight="1" thickBot="1" x14ac:dyDescent="0.25">
      <c r="B10" s="515" t="s">
        <v>113</v>
      </c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7"/>
    </row>
    <row r="11" spans="1:17" ht="24" customHeight="1" x14ac:dyDescent="0.2">
      <c r="B11" s="507" t="s">
        <v>105</v>
      </c>
      <c r="C11" s="508" t="s">
        <v>40</v>
      </c>
      <c r="D11" s="508" t="s">
        <v>41</v>
      </c>
      <c r="E11" s="509" t="s">
        <v>42</v>
      </c>
      <c r="F11" s="511" t="s">
        <v>43</v>
      </c>
      <c r="G11" s="512" t="s">
        <v>44</v>
      </c>
      <c r="H11" s="513" t="s">
        <v>45</v>
      </c>
      <c r="I11" s="512" t="s">
        <v>46</v>
      </c>
      <c r="J11" s="513" t="s">
        <v>47</v>
      </c>
      <c r="K11" s="512" t="s">
        <v>48</v>
      </c>
      <c r="L11" s="512" t="s">
        <v>49</v>
      </c>
      <c r="M11" s="512" t="s">
        <v>50</v>
      </c>
      <c r="N11" s="512" t="s">
        <v>51</v>
      </c>
      <c r="O11" s="510" t="s">
        <v>70</v>
      </c>
      <c r="P11" s="510"/>
      <c r="Q11" s="505" t="s">
        <v>62</v>
      </c>
    </row>
    <row r="12" spans="1:17" ht="15.75" thickBot="1" x14ac:dyDescent="0.25">
      <c r="B12" s="494"/>
      <c r="C12" s="496"/>
      <c r="D12" s="496"/>
      <c r="E12" s="498"/>
      <c r="F12" s="504"/>
      <c r="G12" s="502"/>
      <c r="H12" s="514"/>
      <c r="I12" s="502"/>
      <c r="J12" s="514"/>
      <c r="K12" s="502"/>
      <c r="L12" s="502"/>
      <c r="M12" s="502"/>
      <c r="N12" s="502"/>
      <c r="O12" s="227" t="s">
        <v>64</v>
      </c>
      <c r="P12" s="227" t="s">
        <v>63</v>
      </c>
      <c r="Q12" s="506"/>
    </row>
    <row r="13" spans="1:17" s="12" customFormat="1" ht="20.100000000000001" customHeight="1" x14ac:dyDescent="0.2">
      <c r="B13" s="311" t="s">
        <v>234</v>
      </c>
      <c r="C13" s="312">
        <v>0</v>
      </c>
      <c r="D13" s="312">
        <v>0</v>
      </c>
      <c r="E13" s="312">
        <v>0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12">
        <v>1</v>
      </c>
      <c r="L13" s="312">
        <v>0</v>
      </c>
      <c r="M13" s="312">
        <v>0</v>
      </c>
      <c r="N13" s="312">
        <v>0</v>
      </c>
      <c r="O13" s="312">
        <v>1</v>
      </c>
      <c r="P13" s="312">
        <v>0</v>
      </c>
      <c r="Q13" s="276">
        <f>SUM(C13:N13)</f>
        <v>1</v>
      </c>
    </row>
    <row r="14" spans="1:17" s="12" customFormat="1" ht="20.100000000000001" customHeight="1" x14ac:dyDescent="0.2">
      <c r="B14" s="313" t="s">
        <v>204</v>
      </c>
      <c r="C14" s="275">
        <v>0</v>
      </c>
      <c r="D14" s="275">
        <v>0</v>
      </c>
      <c r="E14" s="275">
        <v>0</v>
      </c>
      <c r="F14" s="275">
        <v>1</v>
      </c>
      <c r="G14" s="275">
        <v>0</v>
      </c>
      <c r="H14" s="275">
        <v>0</v>
      </c>
      <c r="I14" s="275">
        <v>0</v>
      </c>
      <c r="J14" s="275">
        <v>0</v>
      </c>
      <c r="K14" s="275">
        <v>0</v>
      </c>
      <c r="L14" s="275">
        <v>1</v>
      </c>
      <c r="M14" s="275">
        <v>0</v>
      </c>
      <c r="N14" s="275">
        <v>0</v>
      </c>
      <c r="O14" s="275">
        <v>2</v>
      </c>
      <c r="P14" s="275">
        <v>0</v>
      </c>
      <c r="Q14" s="277">
        <f>SUM(C14:N14)</f>
        <v>2</v>
      </c>
    </row>
    <row r="15" spans="1:17" s="12" customFormat="1" ht="20.100000000000001" customHeight="1" x14ac:dyDescent="0.2">
      <c r="B15" s="313" t="s">
        <v>317</v>
      </c>
      <c r="C15" s="275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  <c r="I15" s="275">
        <v>0</v>
      </c>
      <c r="J15" s="275">
        <v>0</v>
      </c>
      <c r="K15" s="275">
        <v>0</v>
      </c>
      <c r="L15" s="275">
        <v>0</v>
      </c>
      <c r="M15" s="275">
        <v>0</v>
      </c>
      <c r="N15" s="275">
        <v>1</v>
      </c>
      <c r="O15" s="275">
        <v>0</v>
      </c>
      <c r="P15" s="275">
        <v>1</v>
      </c>
      <c r="Q15" s="277">
        <f t="shared" ref="Q15:Q75" si="0">SUM(C15:N15)</f>
        <v>1</v>
      </c>
    </row>
    <row r="16" spans="1:17" s="12" customFormat="1" ht="20.100000000000001" customHeight="1" x14ac:dyDescent="0.2">
      <c r="B16" s="313" t="s">
        <v>318</v>
      </c>
      <c r="C16" s="275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  <c r="I16" s="275">
        <v>0</v>
      </c>
      <c r="J16" s="275">
        <v>0</v>
      </c>
      <c r="K16" s="275">
        <v>0</v>
      </c>
      <c r="L16" s="275">
        <v>0</v>
      </c>
      <c r="M16" s="275">
        <v>0</v>
      </c>
      <c r="N16" s="275">
        <v>1</v>
      </c>
      <c r="O16" s="275">
        <v>0</v>
      </c>
      <c r="P16" s="275">
        <v>1</v>
      </c>
      <c r="Q16" s="277">
        <f t="shared" si="0"/>
        <v>1</v>
      </c>
    </row>
    <row r="17" spans="2:17" s="12" customFormat="1" ht="20.100000000000001" customHeight="1" x14ac:dyDescent="0.2">
      <c r="B17" s="316" t="s">
        <v>338</v>
      </c>
      <c r="C17" s="275">
        <v>0</v>
      </c>
      <c r="D17" s="275">
        <v>0</v>
      </c>
      <c r="E17" s="275">
        <v>0</v>
      </c>
      <c r="F17" s="275">
        <v>0</v>
      </c>
      <c r="G17" s="275">
        <v>0</v>
      </c>
      <c r="H17" s="275">
        <v>0</v>
      </c>
      <c r="I17" s="275">
        <v>1</v>
      </c>
      <c r="J17" s="275">
        <v>0</v>
      </c>
      <c r="K17" s="275">
        <v>0</v>
      </c>
      <c r="L17" s="275">
        <v>0</v>
      </c>
      <c r="M17" s="275">
        <v>0</v>
      </c>
      <c r="N17" s="275">
        <v>0</v>
      </c>
      <c r="O17" s="275">
        <v>1</v>
      </c>
      <c r="P17" s="275">
        <v>0</v>
      </c>
      <c r="Q17" s="277">
        <f t="shared" si="0"/>
        <v>1</v>
      </c>
    </row>
    <row r="18" spans="2:17" s="12" customFormat="1" ht="20.100000000000001" customHeight="1" x14ac:dyDescent="0.2">
      <c r="B18" s="317" t="s">
        <v>319</v>
      </c>
      <c r="C18" s="315">
        <v>0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1</v>
      </c>
      <c r="N18" s="275">
        <v>0</v>
      </c>
      <c r="O18" s="275">
        <v>1</v>
      </c>
      <c r="P18" s="275">
        <v>0</v>
      </c>
      <c r="Q18" s="277">
        <f t="shared" si="0"/>
        <v>1</v>
      </c>
    </row>
    <row r="19" spans="2:17" s="12" customFormat="1" ht="20.100000000000001" customHeight="1" x14ac:dyDescent="0.2">
      <c r="B19" s="314" t="s">
        <v>170</v>
      </c>
      <c r="C19" s="275">
        <v>0</v>
      </c>
      <c r="D19" s="275">
        <v>0</v>
      </c>
      <c r="E19" s="275">
        <v>1</v>
      </c>
      <c r="F19" s="275">
        <v>0</v>
      </c>
      <c r="G19" s="275">
        <v>0</v>
      </c>
      <c r="H19" s="275">
        <v>0</v>
      </c>
      <c r="I19" s="275">
        <v>0</v>
      </c>
      <c r="J19" s="275">
        <v>0</v>
      </c>
      <c r="K19" s="275">
        <v>0</v>
      </c>
      <c r="L19" s="275">
        <v>0</v>
      </c>
      <c r="M19" s="275">
        <v>0</v>
      </c>
      <c r="N19" s="275">
        <v>0</v>
      </c>
      <c r="O19" s="275">
        <v>1</v>
      </c>
      <c r="P19" s="275">
        <v>0</v>
      </c>
      <c r="Q19" s="277">
        <f t="shared" si="0"/>
        <v>1</v>
      </c>
    </row>
    <row r="20" spans="2:17" s="12" customFormat="1" ht="20.100000000000001" customHeight="1" x14ac:dyDescent="0.2">
      <c r="B20" s="313" t="s">
        <v>339</v>
      </c>
      <c r="C20" s="275">
        <v>0</v>
      </c>
      <c r="D20" s="275">
        <v>0</v>
      </c>
      <c r="E20" s="275">
        <v>0</v>
      </c>
      <c r="F20" s="275">
        <v>0</v>
      </c>
      <c r="G20" s="275">
        <v>1</v>
      </c>
      <c r="H20" s="275">
        <v>0</v>
      </c>
      <c r="I20" s="275">
        <v>0</v>
      </c>
      <c r="J20" s="275">
        <v>0</v>
      </c>
      <c r="K20" s="275">
        <v>0</v>
      </c>
      <c r="L20" s="275">
        <v>0</v>
      </c>
      <c r="M20" s="275">
        <v>0</v>
      </c>
      <c r="N20" s="275">
        <v>0</v>
      </c>
      <c r="O20" s="275">
        <v>0</v>
      </c>
      <c r="P20" s="275">
        <v>1</v>
      </c>
      <c r="Q20" s="277">
        <f t="shared" si="0"/>
        <v>1</v>
      </c>
    </row>
    <row r="21" spans="2:17" s="12" customFormat="1" ht="20.100000000000001" customHeight="1" x14ac:dyDescent="0.2">
      <c r="B21" s="313" t="s">
        <v>140</v>
      </c>
      <c r="C21" s="275">
        <v>0</v>
      </c>
      <c r="D21" s="275">
        <v>0</v>
      </c>
      <c r="E21" s="275">
        <v>1</v>
      </c>
      <c r="F21" s="275">
        <v>0</v>
      </c>
      <c r="G21" s="275">
        <v>1</v>
      </c>
      <c r="H21" s="275">
        <v>0</v>
      </c>
      <c r="I21" s="275">
        <v>2</v>
      </c>
      <c r="J21" s="275">
        <v>0</v>
      </c>
      <c r="K21" s="275">
        <v>0</v>
      </c>
      <c r="L21" s="275">
        <v>0</v>
      </c>
      <c r="M21" s="275">
        <v>0</v>
      </c>
      <c r="N21" s="275">
        <v>1</v>
      </c>
      <c r="O21" s="275">
        <v>5</v>
      </c>
      <c r="P21" s="275">
        <v>0</v>
      </c>
      <c r="Q21" s="277">
        <f t="shared" si="0"/>
        <v>5</v>
      </c>
    </row>
    <row r="22" spans="2:17" s="12" customFormat="1" ht="20.100000000000001" customHeight="1" x14ac:dyDescent="0.2">
      <c r="B22" s="313" t="s">
        <v>323</v>
      </c>
      <c r="C22" s="275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  <c r="I22" s="275">
        <v>0</v>
      </c>
      <c r="J22" s="275">
        <v>0</v>
      </c>
      <c r="K22" s="275">
        <v>0</v>
      </c>
      <c r="L22" s="275">
        <v>0</v>
      </c>
      <c r="M22" s="275">
        <v>0</v>
      </c>
      <c r="N22" s="275">
        <v>1</v>
      </c>
      <c r="O22" s="275">
        <v>1</v>
      </c>
      <c r="P22" s="275">
        <v>0</v>
      </c>
      <c r="Q22" s="277">
        <f t="shared" si="0"/>
        <v>1</v>
      </c>
    </row>
    <row r="23" spans="2:17" s="12" customFormat="1" ht="20.100000000000001" customHeight="1" x14ac:dyDescent="0.2">
      <c r="B23" s="313" t="s">
        <v>235</v>
      </c>
      <c r="C23" s="275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  <c r="I23" s="275">
        <v>0</v>
      </c>
      <c r="J23" s="275">
        <v>1</v>
      </c>
      <c r="K23" s="275">
        <v>0</v>
      </c>
      <c r="L23" s="275">
        <v>0</v>
      </c>
      <c r="M23" s="275">
        <v>0</v>
      </c>
      <c r="N23" s="275">
        <v>0</v>
      </c>
      <c r="O23" s="275">
        <v>1</v>
      </c>
      <c r="P23" s="275">
        <v>0</v>
      </c>
      <c r="Q23" s="277">
        <f t="shared" si="0"/>
        <v>1</v>
      </c>
    </row>
    <row r="24" spans="2:17" s="12" customFormat="1" ht="20.100000000000001" customHeight="1" x14ac:dyDescent="0.2">
      <c r="B24" s="313" t="s">
        <v>295</v>
      </c>
      <c r="C24" s="275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  <c r="I24" s="275">
        <v>0</v>
      </c>
      <c r="J24" s="275">
        <v>0</v>
      </c>
      <c r="K24" s="275">
        <v>1</v>
      </c>
      <c r="L24" s="275">
        <v>0</v>
      </c>
      <c r="M24" s="275">
        <v>0</v>
      </c>
      <c r="N24" s="275">
        <v>0</v>
      </c>
      <c r="O24" s="275">
        <v>1</v>
      </c>
      <c r="P24" s="275">
        <v>0</v>
      </c>
      <c r="Q24" s="277">
        <f t="shared" si="0"/>
        <v>1</v>
      </c>
    </row>
    <row r="25" spans="2:17" s="12" customFormat="1" ht="20.100000000000001" customHeight="1" x14ac:dyDescent="0.2">
      <c r="B25" s="313" t="s">
        <v>296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275">
        <v>0</v>
      </c>
      <c r="J25" s="275">
        <v>0</v>
      </c>
      <c r="K25" s="275">
        <v>0</v>
      </c>
      <c r="L25" s="275">
        <v>0</v>
      </c>
      <c r="M25" s="275">
        <v>0</v>
      </c>
      <c r="N25" s="275">
        <v>1</v>
      </c>
      <c r="O25" s="275">
        <v>1</v>
      </c>
      <c r="P25" s="275">
        <v>0</v>
      </c>
      <c r="Q25" s="277">
        <f t="shared" si="0"/>
        <v>1</v>
      </c>
    </row>
    <row r="26" spans="2:17" s="12" customFormat="1" ht="20.100000000000001" customHeight="1" x14ac:dyDescent="0.2">
      <c r="B26" s="313" t="s">
        <v>312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275">
        <v>1</v>
      </c>
      <c r="J26" s="275">
        <v>0</v>
      </c>
      <c r="K26" s="275">
        <v>0</v>
      </c>
      <c r="L26" s="275">
        <v>0</v>
      </c>
      <c r="M26" s="275">
        <v>0</v>
      </c>
      <c r="N26" s="275">
        <v>0</v>
      </c>
      <c r="O26" s="275">
        <v>1</v>
      </c>
      <c r="P26" s="275">
        <v>0</v>
      </c>
      <c r="Q26" s="277">
        <f t="shared" si="0"/>
        <v>1</v>
      </c>
    </row>
    <row r="27" spans="2:17" s="12" customFormat="1" ht="20.100000000000001" customHeight="1" x14ac:dyDescent="0.2">
      <c r="B27" s="313" t="s">
        <v>171</v>
      </c>
      <c r="C27" s="275">
        <v>1</v>
      </c>
      <c r="D27" s="275">
        <v>1</v>
      </c>
      <c r="E27" s="275">
        <v>0</v>
      </c>
      <c r="F27" s="275">
        <v>0</v>
      </c>
      <c r="G27" s="275">
        <v>2</v>
      </c>
      <c r="H27" s="275">
        <v>0</v>
      </c>
      <c r="I27" s="275">
        <v>3</v>
      </c>
      <c r="J27" s="275">
        <v>0</v>
      </c>
      <c r="K27" s="275">
        <v>0</v>
      </c>
      <c r="L27" s="275">
        <v>2</v>
      </c>
      <c r="M27" s="275">
        <v>0</v>
      </c>
      <c r="N27" s="275">
        <v>0</v>
      </c>
      <c r="O27" s="275">
        <v>8</v>
      </c>
      <c r="P27" s="275">
        <v>1</v>
      </c>
      <c r="Q27" s="277">
        <f t="shared" si="0"/>
        <v>9</v>
      </c>
    </row>
    <row r="28" spans="2:17" s="12" customFormat="1" ht="20.100000000000001" customHeight="1" x14ac:dyDescent="0.2">
      <c r="B28" s="313" t="s">
        <v>205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1</v>
      </c>
      <c r="I28" s="275">
        <v>0</v>
      </c>
      <c r="J28" s="275">
        <v>0</v>
      </c>
      <c r="K28" s="275">
        <v>0</v>
      </c>
      <c r="L28" s="275">
        <v>0</v>
      </c>
      <c r="M28" s="275">
        <v>0</v>
      </c>
      <c r="N28" s="275">
        <v>0</v>
      </c>
      <c r="O28" s="275">
        <v>0</v>
      </c>
      <c r="P28" s="275">
        <v>1</v>
      </c>
      <c r="Q28" s="277">
        <f t="shared" si="0"/>
        <v>1</v>
      </c>
    </row>
    <row r="29" spans="2:17" s="12" customFormat="1" ht="20.100000000000001" customHeight="1" x14ac:dyDescent="0.2">
      <c r="B29" s="313" t="s">
        <v>297</v>
      </c>
      <c r="C29" s="275">
        <v>0</v>
      </c>
      <c r="D29" s="275">
        <v>0</v>
      </c>
      <c r="E29" s="275">
        <v>0</v>
      </c>
      <c r="F29" s="275">
        <v>0</v>
      </c>
      <c r="G29" s="275">
        <v>0</v>
      </c>
      <c r="H29" s="275">
        <v>0</v>
      </c>
      <c r="I29" s="275">
        <v>0</v>
      </c>
      <c r="J29" s="275">
        <v>1</v>
      </c>
      <c r="K29" s="275">
        <v>0</v>
      </c>
      <c r="L29" s="275">
        <v>0</v>
      </c>
      <c r="M29" s="275">
        <v>0</v>
      </c>
      <c r="N29" s="275">
        <v>0</v>
      </c>
      <c r="O29" s="275">
        <v>1</v>
      </c>
      <c r="P29" s="275">
        <v>0</v>
      </c>
      <c r="Q29" s="277">
        <f t="shared" si="0"/>
        <v>1</v>
      </c>
    </row>
    <row r="30" spans="2:17" s="12" customFormat="1" ht="20.100000000000001" customHeight="1" x14ac:dyDescent="0.2">
      <c r="B30" s="313" t="s">
        <v>236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  <c r="J30" s="275">
        <v>1</v>
      </c>
      <c r="K30" s="275">
        <v>0</v>
      </c>
      <c r="L30" s="275">
        <v>0</v>
      </c>
      <c r="M30" s="275">
        <v>0</v>
      </c>
      <c r="N30" s="275">
        <v>0</v>
      </c>
      <c r="O30" s="275">
        <v>1</v>
      </c>
      <c r="P30" s="275">
        <v>0</v>
      </c>
      <c r="Q30" s="277">
        <f t="shared" si="0"/>
        <v>1</v>
      </c>
    </row>
    <row r="31" spans="2:17" s="12" customFormat="1" ht="20.100000000000001" customHeight="1" x14ac:dyDescent="0.2">
      <c r="B31" s="313" t="s">
        <v>172</v>
      </c>
      <c r="C31" s="275">
        <v>1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  <c r="I31" s="275">
        <v>0</v>
      </c>
      <c r="J31" s="275">
        <v>0</v>
      </c>
      <c r="K31" s="275">
        <v>0</v>
      </c>
      <c r="L31" s="275">
        <v>0</v>
      </c>
      <c r="M31" s="275">
        <v>0</v>
      </c>
      <c r="N31" s="275">
        <v>0</v>
      </c>
      <c r="O31" s="275">
        <v>1</v>
      </c>
      <c r="P31" s="275">
        <v>0</v>
      </c>
      <c r="Q31" s="277">
        <f t="shared" si="0"/>
        <v>1</v>
      </c>
    </row>
    <row r="32" spans="2:17" s="12" customFormat="1" ht="20.100000000000001" customHeight="1" x14ac:dyDescent="0.2">
      <c r="B32" s="313" t="s">
        <v>298</v>
      </c>
      <c r="C32" s="275">
        <v>0</v>
      </c>
      <c r="D32" s="275">
        <v>0</v>
      </c>
      <c r="E32" s="275">
        <v>0</v>
      </c>
      <c r="F32" s="275">
        <v>0</v>
      </c>
      <c r="G32" s="275">
        <v>0</v>
      </c>
      <c r="H32" s="275">
        <v>0</v>
      </c>
      <c r="I32" s="275">
        <v>0</v>
      </c>
      <c r="J32" s="275">
        <v>0</v>
      </c>
      <c r="K32" s="275">
        <v>0</v>
      </c>
      <c r="L32" s="275">
        <v>0</v>
      </c>
      <c r="M32" s="275">
        <v>0</v>
      </c>
      <c r="N32" s="275">
        <v>1</v>
      </c>
      <c r="O32" s="275">
        <v>1</v>
      </c>
      <c r="P32" s="275">
        <v>0</v>
      </c>
      <c r="Q32" s="277">
        <f t="shared" si="0"/>
        <v>1</v>
      </c>
    </row>
    <row r="33" spans="2:17" s="12" customFormat="1" ht="20.100000000000001" customHeight="1" x14ac:dyDescent="0.2">
      <c r="B33" s="313" t="s">
        <v>200</v>
      </c>
      <c r="C33" s="275">
        <v>0</v>
      </c>
      <c r="D33" s="275">
        <v>0</v>
      </c>
      <c r="E33" s="275">
        <v>0</v>
      </c>
      <c r="F33" s="275">
        <v>0</v>
      </c>
      <c r="G33" s="275">
        <v>0</v>
      </c>
      <c r="H33" s="275">
        <v>0</v>
      </c>
      <c r="I33" s="275">
        <v>0</v>
      </c>
      <c r="J33" s="275">
        <v>1</v>
      </c>
      <c r="K33" s="275">
        <v>0</v>
      </c>
      <c r="L33" s="275">
        <v>0</v>
      </c>
      <c r="M33" s="275">
        <v>1</v>
      </c>
      <c r="N33" s="275">
        <v>0</v>
      </c>
      <c r="O33" s="275">
        <v>1</v>
      </c>
      <c r="P33" s="275">
        <v>1</v>
      </c>
      <c r="Q33" s="277">
        <f t="shared" si="0"/>
        <v>2</v>
      </c>
    </row>
    <row r="34" spans="2:17" s="12" customFormat="1" ht="20.100000000000001" customHeight="1" x14ac:dyDescent="0.2">
      <c r="B34" s="313" t="s">
        <v>173</v>
      </c>
      <c r="C34" s="275">
        <v>0</v>
      </c>
      <c r="D34" s="275">
        <v>1</v>
      </c>
      <c r="E34" s="275">
        <v>0</v>
      </c>
      <c r="F34" s="275">
        <v>0</v>
      </c>
      <c r="G34" s="275">
        <v>0</v>
      </c>
      <c r="H34" s="275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5">
        <v>0</v>
      </c>
      <c r="O34" s="275">
        <v>1</v>
      </c>
      <c r="P34" s="275">
        <v>0</v>
      </c>
      <c r="Q34" s="277">
        <f t="shared" si="0"/>
        <v>1</v>
      </c>
    </row>
    <row r="35" spans="2:17" s="12" customFormat="1" ht="20.100000000000001" customHeight="1" x14ac:dyDescent="0.2">
      <c r="B35" s="313" t="s">
        <v>206</v>
      </c>
      <c r="C35" s="275">
        <v>0</v>
      </c>
      <c r="D35" s="275">
        <v>0</v>
      </c>
      <c r="E35" s="275">
        <v>0</v>
      </c>
      <c r="F35" s="275">
        <v>0</v>
      </c>
      <c r="G35" s="275">
        <v>0</v>
      </c>
      <c r="H35" s="275">
        <v>2</v>
      </c>
      <c r="I35" s="275">
        <v>0</v>
      </c>
      <c r="J35" s="275">
        <v>0</v>
      </c>
      <c r="K35" s="275">
        <v>0</v>
      </c>
      <c r="L35" s="275">
        <v>0</v>
      </c>
      <c r="M35" s="275">
        <v>0</v>
      </c>
      <c r="N35" s="275">
        <v>0</v>
      </c>
      <c r="O35" s="275">
        <v>1</v>
      </c>
      <c r="P35" s="275">
        <v>1</v>
      </c>
      <c r="Q35" s="277">
        <f t="shared" si="0"/>
        <v>2</v>
      </c>
    </row>
    <row r="36" spans="2:17" s="12" customFormat="1" ht="20.100000000000001" customHeight="1" x14ac:dyDescent="0.2">
      <c r="B36" s="313" t="s">
        <v>215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1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275">
        <v>0</v>
      </c>
      <c r="P36" s="275">
        <v>1</v>
      </c>
      <c r="Q36" s="277">
        <f t="shared" si="0"/>
        <v>1</v>
      </c>
    </row>
    <row r="37" spans="2:17" s="12" customFormat="1" ht="20.100000000000001" customHeight="1" x14ac:dyDescent="0.2">
      <c r="B37" s="313" t="s">
        <v>299</v>
      </c>
      <c r="C37" s="275">
        <v>0</v>
      </c>
      <c r="D37" s="275">
        <v>0</v>
      </c>
      <c r="E37" s="275">
        <v>0</v>
      </c>
      <c r="F37" s="275">
        <v>0</v>
      </c>
      <c r="G37" s="275">
        <v>0</v>
      </c>
      <c r="H37" s="275">
        <v>0</v>
      </c>
      <c r="I37" s="275">
        <v>0</v>
      </c>
      <c r="J37" s="275">
        <v>0</v>
      </c>
      <c r="K37" s="275">
        <v>0</v>
      </c>
      <c r="L37" s="275">
        <v>0</v>
      </c>
      <c r="M37" s="275">
        <v>1</v>
      </c>
      <c r="N37" s="275">
        <v>0</v>
      </c>
      <c r="O37" s="275">
        <v>1</v>
      </c>
      <c r="P37" s="275">
        <v>0</v>
      </c>
      <c r="Q37" s="277">
        <f t="shared" si="0"/>
        <v>1</v>
      </c>
    </row>
    <row r="38" spans="2:17" s="12" customFormat="1" ht="20.100000000000001" customHeight="1" x14ac:dyDescent="0.2">
      <c r="B38" s="313" t="s">
        <v>174</v>
      </c>
      <c r="C38" s="275">
        <v>0</v>
      </c>
      <c r="D38" s="275">
        <v>1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  <c r="J38" s="275">
        <v>0</v>
      </c>
      <c r="K38" s="275">
        <v>0</v>
      </c>
      <c r="L38" s="275">
        <v>0</v>
      </c>
      <c r="M38" s="275">
        <v>0</v>
      </c>
      <c r="N38" s="275">
        <v>0</v>
      </c>
      <c r="O38" s="275">
        <v>0</v>
      </c>
      <c r="P38" s="275">
        <v>1</v>
      </c>
      <c r="Q38" s="277">
        <f t="shared" si="0"/>
        <v>1</v>
      </c>
    </row>
    <row r="39" spans="2:17" s="12" customFormat="1" ht="20.100000000000001" customHeight="1" x14ac:dyDescent="0.2">
      <c r="B39" s="313" t="s">
        <v>175</v>
      </c>
      <c r="C39" s="275">
        <v>1</v>
      </c>
      <c r="D39" s="275">
        <v>0</v>
      </c>
      <c r="E39" s="275">
        <v>0</v>
      </c>
      <c r="F39" s="275">
        <v>0</v>
      </c>
      <c r="G39" s="275">
        <v>0</v>
      </c>
      <c r="H39" s="275">
        <v>0</v>
      </c>
      <c r="I39" s="275">
        <v>0</v>
      </c>
      <c r="J39" s="275">
        <v>0</v>
      </c>
      <c r="K39" s="275">
        <v>0</v>
      </c>
      <c r="L39" s="275">
        <v>0</v>
      </c>
      <c r="M39" s="275">
        <v>0</v>
      </c>
      <c r="N39" s="275">
        <v>0</v>
      </c>
      <c r="O39" s="275">
        <v>1</v>
      </c>
      <c r="P39" s="275">
        <v>0</v>
      </c>
      <c r="Q39" s="277">
        <f t="shared" si="0"/>
        <v>1</v>
      </c>
    </row>
    <row r="40" spans="2:17" s="12" customFormat="1" ht="20.100000000000001" customHeight="1" x14ac:dyDescent="0.2">
      <c r="B40" s="313" t="s">
        <v>207</v>
      </c>
      <c r="C40" s="275">
        <v>0</v>
      </c>
      <c r="D40" s="275">
        <v>0</v>
      </c>
      <c r="E40" s="275">
        <v>0</v>
      </c>
      <c r="F40" s="275">
        <v>1</v>
      </c>
      <c r="G40" s="275">
        <v>0</v>
      </c>
      <c r="H40" s="275">
        <v>0</v>
      </c>
      <c r="I40" s="275">
        <v>0</v>
      </c>
      <c r="J40" s="275">
        <v>0</v>
      </c>
      <c r="K40" s="275">
        <v>0</v>
      </c>
      <c r="L40" s="275">
        <v>0</v>
      </c>
      <c r="M40" s="275">
        <v>0</v>
      </c>
      <c r="N40" s="275">
        <v>0</v>
      </c>
      <c r="O40" s="275">
        <v>1</v>
      </c>
      <c r="P40" s="275">
        <v>0</v>
      </c>
      <c r="Q40" s="277">
        <f t="shared" si="0"/>
        <v>1</v>
      </c>
    </row>
    <row r="41" spans="2:17" s="12" customFormat="1" ht="20.100000000000001" customHeight="1" x14ac:dyDescent="0.2">
      <c r="B41" s="313" t="s">
        <v>237</v>
      </c>
      <c r="C41" s="275">
        <v>0</v>
      </c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1</v>
      </c>
      <c r="J41" s="275">
        <v>0</v>
      </c>
      <c r="K41" s="275">
        <v>0</v>
      </c>
      <c r="L41" s="275">
        <v>0</v>
      </c>
      <c r="M41" s="275">
        <v>0</v>
      </c>
      <c r="N41" s="275">
        <v>0</v>
      </c>
      <c r="O41" s="275">
        <v>1</v>
      </c>
      <c r="P41" s="275">
        <v>0</v>
      </c>
      <c r="Q41" s="277">
        <f t="shared" si="0"/>
        <v>1</v>
      </c>
    </row>
    <row r="42" spans="2:17" s="12" customFormat="1" ht="20.100000000000001" customHeight="1" x14ac:dyDescent="0.2">
      <c r="B42" s="313" t="s">
        <v>320</v>
      </c>
      <c r="C42" s="275">
        <v>0</v>
      </c>
      <c r="D42" s="275">
        <v>0</v>
      </c>
      <c r="E42" s="275">
        <v>0</v>
      </c>
      <c r="F42" s="275">
        <v>0</v>
      </c>
      <c r="G42" s="275">
        <v>0</v>
      </c>
      <c r="H42" s="275">
        <v>0</v>
      </c>
      <c r="I42" s="275">
        <v>0</v>
      </c>
      <c r="J42" s="275">
        <v>1</v>
      </c>
      <c r="K42" s="275">
        <v>0</v>
      </c>
      <c r="L42" s="275">
        <v>0</v>
      </c>
      <c r="M42" s="275">
        <v>0</v>
      </c>
      <c r="N42" s="275">
        <v>0</v>
      </c>
      <c r="O42" s="275">
        <v>1</v>
      </c>
      <c r="P42" s="275">
        <v>0</v>
      </c>
      <c r="Q42" s="277">
        <f t="shared" si="0"/>
        <v>1</v>
      </c>
    </row>
    <row r="43" spans="2:17" s="12" customFormat="1" ht="20.100000000000001" customHeight="1" x14ac:dyDescent="0.2">
      <c r="B43" s="313" t="s">
        <v>300</v>
      </c>
      <c r="C43" s="275">
        <v>0</v>
      </c>
      <c r="D43" s="275">
        <v>0</v>
      </c>
      <c r="E43" s="275">
        <v>0</v>
      </c>
      <c r="F43" s="275">
        <v>0</v>
      </c>
      <c r="G43" s="275">
        <v>0</v>
      </c>
      <c r="H43" s="275">
        <v>0</v>
      </c>
      <c r="I43" s="275">
        <v>0</v>
      </c>
      <c r="J43" s="275">
        <v>0</v>
      </c>
      <c r="K43" s="275">
        <v>0</v>
      </c>
      <c r="L43" s="275">
        <v>1</v>
      </c>
      <c r="M43" s="275">
        <v>0</v>
      </c>
      <c r="N43" s="275">
        <v>0</v>
      </c>
      <c r="O43" s="275">
        <v>1</v>
      </c>
      <c r="P43" s="275">
        <v>0</v>
      </c>
      <c r="Q43" s="277">
        <f t="shared" si="0"/>
        <v>1</v>
      </c>
    </row>
    <row r="44" spans="2:17" s="12" customFormat="1" ht="20.100000000000001" customHeight="1" x14ac:dyDescent="0.2">
      <c r="B44" s="313" t="s">
        <v>238</v>
      </c>
      <c r="C44" s="275">
        <v>0</v>
      </c>
      <c r="D44" s="275">
        <v>0</v>
      </c>
      <c r="E44" s="275">
        <v>0</v>
      </c>
      <c r="F44" s="275">
        <v>0</v>
      </c>
      <c r="G44" s="275">
        <v>0</v>
      </c>
      <c r="H44" s="275">
        <v>0</v>
      </c>
      <c r="I44" s="275">
        <v>0</v>
      </c>
      <c r="J44" s="275">
        <v>0</v>
      </c>
      <c r="K44" s="275">
        <v>1</v>
      </c>
      <c r="L44" s="275">
        <v>0</v>
      </c>
      <c r="M44" s="275">
        <v>0</v>
      </c>
      <c r="N44" s="275">
        <v>0</v>
      </c>
      <c r="O44" s="275">
        <v>0</v>
      </c>
      <c r="P44" s="275">
        <v>1</v>
      </c>
      <c r="Q44" s="277">
        <f t="shared" si="0"/>
        <v>1</v>
      </c>
    </row>
    <row r="45" spans="2:17" s="12" customFormat="1" ht="20.100000000000001" customHeight="1" x14ac:dyDescent="0.2">
      <c r="B45" s="313" t="s">
        <v>176</v>
      </c>
      <c r="C45" s="275">
        <v>2</v>
      </c>
      <c r="D45" s="275">
        <v>0</v>
      </c>
      <c r="E45" s="275">
        <v>0</v>
      </c>
      <c r="F45" s="275">
        <v>0</v>
      </c>
      <c r="G45" s="275">
        <v>0</v>
      </c>
      <c r="H45" s="275">
        <v>0</v>
      </c>
      <c r="I45" s="275">
        <v>0</v>
      </c>
      <c r="J45" s="275">
        <v>0</v>
      </c>
      <c r="K45" s="275">
        <v>0</v>
      </c>
      <c r="L45" s="275">
        <v>0</v>
      </c>
      <c r="M45" s="275">
        <v>0</v>
      </c>
      <c r="N45" s="275">
        <v>0</v>
      </c>
      <c r="O45" s="275">
        <v>2</v>
      </c>
      <c r="P45" s="275">
        <v>0</v>
      </c>
      <c r="Q45" s="277">
        <f t="shared" si="0"/>
        <v>2</v>
      </c>
    </row>
    <row r="46" spans="2:17" s="12" customFormat="1" ht="20.100000000000001" customHeight="1" x14ac:dyDescent="0.2">
      <c r="B46" s="313" t="s">
        <v>208</v>
      </c>
      <c r="C46" s="275">
        <v>0</v>
      </c>
      <c r="D46" s="275">
        <v>0</v>
      </c>
      <c r="E46" s="275">
        <v>0</v>
      </c>
      <c r="F46" s="275">
        <v>0</v>
      </c>
      <c r="G46" s="275">
        <v>2</v>
      </c>
      <c r="H46" s="275">
        <v>0</v>
      </c>
      <c r="I46" s="275">
        <v>0</v>
      </c>
      <c r="J46" s="275">
        <v>0</v>
      </c>
      <c r="K46" s="275">
        <v>0</v>
      </c>
      <c r="L46" s="275">
        <v>0</v>
      </c>
      <c r="M46" s="275">
        <v>0</v>
      </c>
      <c r="N46" s="275">
        <v>1</v>
      </c>
      <c r="O46" s="275">
        <v>3</v>
      </c>
      <c r="P46" s="275">
        <v>0</v>
      </c>
      <c r="Q46" s="277">
        <f t="shared" si="0"/>
        <v>3</v>
      </c>
    </row>
    <row r="47" spans="2:17" s="12" customFormat="1" ht="20.100000000000001" customHeight="1" x14ac:dyDescent="0.2">
      <c r="B47" s="313" t="s">
        <v>209</v>
      </c>
      <c r="C47" s="275">
        <v>0</v>
      </c>
      <c r="D47" s="275">
        <v>0</v>
      </c>
      <c r="E47" s="275">
        <v>0</v>
      </c>
      <c r="F47" s="275">
        <v>1</v>
      </c>
      <c r="G47" s="275">
        <v>0</v>
      </c>
      <c r="H47" s="275">
        <v>0</v>
      </c>
      <c r="I47" s="275">
        <v>0</v>
      </c>
      <c r="J47" s="275">
        <v>0</v>
      </c>
      <c r="K47" s="275">
        <v>0</v>
      </c>
      <c r="L47" s="275">
        <v>0</v>
      </c>
      <c r="M47" s="275">
        <v>1</v>
      </c>
      <c r="N47" s="275">
        <v>0</v>
      </c>
      <c r="O47" s="275">
        <v>2</v>
      </c>
      <c r="P47" s="275">
        <v>0</v>
      </c>
      <c r="Q47" s="277">
        <f t="shared" si="0"/>
        <v>2</v>
      </c>
    </row>
    <row r="48" spans="2:17" s="12" customFormat="1" ht="20.100000000000001" customHeight="1" x14ac:dyDescent="0.2">
      <c r="B48" s="313" t="s">
        <v>239</v>
      </c>
      <c r="C48" s="275">
        <v>0</v>
      </c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  <c r="J48" s="275">
        <v>0</v>
      </c>
      <c r="K48" s="275">
        <v>1</v>
      </c>
      <c r="L48" s="275">
        <v>0</v>
      </c>
      <c r="M48" s="275">
        <v>0</v>
      </c>
      <c r="N48" s="275">
        <v>0</v>
      </c>
      <c r="O48" s="275">
        <v>1</v>
      </c>
      <c r="P48" s="275">
        <v>0</v>
      </c>
      <c r="Q48" s="277">
        <f t="shared" si="0"/>
        <v>1</v>
      </c>
    </row>
    <row r="49" spans="2:17" s="12" customFormat="1" ht="20.100000000000001" customHeight="1" x14ac:dyDescent="0.2">
      <c r="B49" s="313" t="s">
        <v>177</v>
      </c>
      <c r="C49" s="275">
        <v>1</v>
      </c>
      <c r="D49" s="275">
        <v>0</v>
      </c>
      <c r="E49" s="275">
        <v>0</v>
      </c>
      <c r="F49" s="275">
        <v>0</v>
      </c>
      <c r="G49" s="275">
        <v>0</v>
      </c>
      <c r="H49" s="275">
        <v>0</v>
      </c>
      <c r="I49" s="275">
        <v>0</v>
      </c>
      <c r="J49" s="275">
        <v>0</v>
      </c>
      <c r="K49" s="275">
        <v>0</v>
      </c>
      <c r="L49" s="275">
        <v>0</v>
      </c>
      <c r="M49" s="275">
        <v>0</v>
      </c>
      <c r="N49" s="275">
        <v>0</v>
      </c>
      <c r="O49" s="275">
        <v>0</v>
      </c>
      <c r="P49" s="275">
        <v>1</v>
      </c>
      <c r="Q49" s="277">
        <f t="shared" si="0"/>
        <v>1</v>
      </c>
    </row>
    <row r="50" spans="2:17" s="12" customFormat="1" ht="20.100000000000001" customHeight="1" x14ac:dyDescent="0.2">
      <c r="B50" s="313" t="s">
        <v>210</v>
      </c>
      <c r="C50" s="275">
        <v>0</v>
      </c>
      <c r="D50" s="275">
        <v>0</v>
      </c>
      <c r="E50" s="275">
        <v>0</v>
      </c>
      <c r="F50" s="275">
        <v>0</v>
      </c>
      <c r="G50" s="275">
        <v>1</v>
      </c>
      <c r="H50" s="275">
        <v>0</v>
      </c>
      <c r="I50" s="275">
        <v>0</v>
      </c>
      <c r="J50" s="275">
        <v>0</v>
      </c>
      <c r="K50" s="275">
        <v>0</v>
      </c>
      <c r="L50" s="275">
        <v>0</v>
      </c>
      <c r="M50" s="275">
        <v>0</v>
      </c>
      <c r="N50" s="275">
        <v>0</v>
      </c>
      <c r="O50" s="275">
        <v>1</v>
      </c>
      <c r="P50" s="275">
        <v>0</v>
      </c>
      <c r="Q50" s="277">
        <f t="shared" si="0"/>
        <v>1</v>
      </c>
    </row>
    <row r="51" spans="2:17" s="12" customFormat="1" ht="20.100000000000001" customHeight="1" x14ac:dyDescent="0.2">
      <c r="B51" s="313" t="s">
        <v>301</v>
      </c>
      <c r="C51" s="275">
        <v>0</v>
      </c>
      <c r="D51" s="275">
        <v>0</v>
      </c>
      <c r="E51" s="275">
        <v>0</v>
      </c>
      <c r="F51" s="275">
        <v>0</v>
      </c>
      <c r="G51" s="275">
        <v>0</v>
      </c>
      <c r="H51" s="275">
        <v>0</v>
      </c>
      <c r="I51" s="275">
        <v>0</v>
      </c>
      <c r="J51" s="275">
        <v>0</v>
      </c>
      <c r="K51" s="275">
        <v>0</v>
      </c>
      <c r="L51" s="275">
        <v>0</v>
      </c>
      <c r="M51" s="275">
        <v>0</v>
      </c>
      <c r="N51" s="275">
        <v>1</v>
      </c>
      <c r="O51" s="275">
        <v>1</v>
      </c>
      <c r="P51" s="275">
        <v>0</v>
      </c>
      <c r="Q51" s="277">
        <f t="shared" si="0"/>
        <v>1</v>
      </c>
    </row>
    <row r="52" spans="2:17" s="12" customFormat="1" ht="20.100000000000001" customHeight="1" x14ac:dyDescent="0.2">
      <c r="B52" s="313" t="s">
        <v>302</v>
      </c>
      <c r="C52" s="275">
        <v>0</v>
      </c>
      <c r="D52" s="275">
        <v>0</v>
      </c>
      <c r="E52" s="275">
        <v>0</v>
      </c>
      <c r="F52" s="275">
        <v>0</v>
      </c>
      <c r="G52" s="275">
        <v>0</v>
      </c>
      <c r="H52" s="275">
        <v>0</v>
      </c>
      <c r="I52" s="275">
        <v>0</v>
      </c>
      <c r="J52" s="275">
        <v>0</v>
      </c>
      <c r="K52" s="275">
        <v>0</v>
      </c>
      <c r="L52" s="275">
        <v>1</v>
      </c>
      <c r="M52" s="275">
        <v>0</v>
      </c>
      <c r="N52" s="275">
        <v>0</v>
      </c>
      <c r="O52" s="275">
        <v>0</v>
      </c>
      <c r="P52" s="275">
        <v>1</v>
      </c>
      <c r="Q52" s="277">
        <f t="shared" si="0"/>
        <v>1</v>
      </c>
    </row>
    <row r="53" spans="2:17" s="12" customFormat="1" ht="20.100000000000001" customHeight="1" x14ac:dyDescent="0.2">
      <c r="B53" s="313" t="s">
        <v>202</v>
      </c>
      <c r="C53" s="275">
        <v>0</v>
      </c>
      <c r="D53" s="275">
        <v>0</v>
      </c>
      <c r="E53" s="275">
        <v>0</v>
      </c>
      <c r="F53" s="275">
        <v>0</v>
      </c>
      <c r="G53" s="275">
        <v>0</v>
      </c>
      <c r="H53" s="275">
        <v>0</v>
      </c>
      <c r="I53" s="275">
        <v>1</v>
      </c>
      <c r="J53" s="275">
        <v>0</v>
      </c>
      <c r="K53" s="275">
        <v>0</v>
      </c>
      <c r="L53" s="275">
        <v>0</v>
      </c>
      <c r="M53" s="275">
        <v>0</v>
      </c>
      <c r="N53" s="275">
        <v>0</v>
      </c>
      <c r="O53" s="275">
        <v>1</v>
      </c>
      <c r="P53" s="275">
        <v>0</v>
      </c>
      <c r="Q53" s="277">
        <f t="shared" si="0"/>
        <v>1</v>
      </c>
    </row>
    <row r="54" spans="2:17" s="12" customFormat="1" ht="20.100000000000001" customHeight="1" x14ac:dyDescent="0.2">
      <c r="B54" s="313" t="s">
        <v>211</v>
      </c>
      <c r="C54" s="275">
        <v>0</v>
      </c>
      <c r="D54" s="275">
        <v>0</v>
      </c>
      <c r="E54" s="275">
        <v>0</v>
      </c>
      <c r="F54" s="275">
        <v>0</v>
      </c>
      <c r="G54" s="275">
        <v>0</v>
      </c>
      <c r="H54" s="275">
        <v>1</v>
      </c>
      <c r="I54" s="275">
        <v>0</v>
      </c>
      <c r="J54" s="275">
        <v>0</v>
      </c>
      <c r="K54" s="275">
        <v>0</v>
      </c>
      <c r="L54" s="275">
        <v>0</v>
      </c>
      <c r="M54" s="275">
        <v>0</v>
      </c>
      <c r="N54" s="275">
        <v>0</v>
      </c>
      <c r="O54" s="275">
        <v>1</v>
      </c>
      <c r="P54" s="275">
        <v>0</v>
      </c>
      <c r="Q54" s="277">
        <f t="shared" si="0"/>
        <v>1</v>
      </c>
    </row>
    <row r="55" spans="2:17" s="12" customFormat="1" ht="20.100000000000001" customHeight="1" x14ac:dyDescent="0.2">
      <c r="B55" s="313" t="s">
        <v>313</v>
      </c>
      <c r="C55" s="275">
        <v>2</v>
      </c>
      <c r="D55" s="275">
        <v>0</v>
      </c>
      <c r="E55" s="275">
        <v>0</v>
      </c>
      <c r="F55" s="275">
        <v>0</v>
      </c>
      <c r="G55" s="275">
        <v>0</v>
      </c>
      <c r="H55" s="275">
        <v>0</v>
      </c>
      <c r="I55" s="275">
        <v>0</v>
      </c>
      <c r="J55" s="275">
        <v>0</v>
      </c>
      <c r="K55" s="275">
        <v>0</v>
      </c>
      <c r="L55" s="275">
        <v>0</v>
      </c>
      <c r="M55" s="275">
        <v>0</v>
      </c>
      <c r="N55" s="275">
        <v>0</v>
      </c>
      <c r="O55" s="275">
        <v>2</v>
      </c>
      <c r="P55" s="275">
        <v>0</v>
      </c>
      <c r="Q55" s="277">
        <f t="shared" si="0"/>
        <v>2</v>
      </c>
    </row>
    <row r="56" spans="2:17" s="12" customFormat="1" ht="20.100000000000001" customHeight="1" x14ac:dyDescent="0.2">
      <c r="B56" s="313" t="s">
        <v>225</v>
      </c>
      <c r="C56" s="275">
        <v>0</v>
      </c>
      <c r="D56" s="275">
        <v>0</v>
      </c>
      <c r="E56" s="275">
        <v>0</v>
      </c>
      <c r="F56" s="275">
        <v>0</v>
      </c>
      <c r="G56" s="275">
        <v>0</v>
      </c>
      <c r="H56" s="275">
        <v>0</v>
      </c>
      <c r="I56" s="275">
        <v>0</v>
      </c>
      <c r="J56" s="275">
        <v>0</v>
      </c>
      <c r="K56" s="275">
        <v>0</v>
      </c>
      <c r="L56" s="275">
        <v>0</v>
      </c>
      <c r="M56" s="275">
        <v>0</v>
      </c>
      <c r="N56" s="275">
        <v>1</v>
      </c>
      <c r="O56" s="275">
        <v>1</v>
      </c>
      <c r="P56" s="275">
        <v>0</v>
      </c>
      <c r="Q56" s="277">
        <f t="shared" si="0"/>
        <v>1</v>
      </c>
    </row>
    <row r="57" spans="2:17" s="12" customFormat="1" ht="20.100000000000001" customHeight="1" x14ac:dyDescent="0.2">
      <c r="B57" s="313" t="s">
        <v>212</v>
      </c>
      <c r="C57" s="275">
        <v>0</v>
      </c>
      <c r="D57" s="275">
        <v>0</v>
      </c>
      <c r="E57" s="275">
        <v>0</v>
      </c>
      <c r="F57" s="275">
        <v>0</v>
      </c>
      <c r="G57" s="275">
        <v>1</v>
      </c>
      <c r="H57" s="275">
        <v>0</v>
      </c>
      <c r="I57" s="275">
        <v>0</v>
      </c>
      <c r="J57" s="275">
        <v>0</v>
      </c>
      <c r="K57" s="275">
        <v>0</v>
      </c>
      <c r="L57" s="275">
        <v>0</v>
      </c>
      <c r="M57" s="275">
        <v>0</v>
      </c>
      <c r="N57" s="275">
        <v>0</v>
      </c>
      <c r="O57" s="275">
        <v>1</v>
      </c>
      <c r="P57" s="275">
        <v>0</v>
      </c>
      <c r="Q57" s="277">
        <f t="shared" si="0"/>
        <v>1</v>
      </c>
    </row>
    <row r="58" spans="2:17" s="12" customFormat="1" ht="20.100000000000001" customHeight="1" thickBot="1" x14ac:dyDescent="0.25">
      <c r="B58" s="316" t="s">
        <v>213</v>
      </c>
      <c r="C58" s="334">
        <v>0</v>
      </c>
      <c r="D58" s="334">
        <v>0</v>
      </c>
      <c r="E58" s="334">
        <v>0</v>
      </c>
      <c r="F58" s="334">
        <v>0</v>
      </c>
      <c r="G58" s="334">
        <v>1</v>
      </c>
      <c r="H58" s="334">
        <v>0</v>
      </c>
      <c r="I58" s="334">
        <v>0</v>
      </c>
      <c r="J58" s="334">
        <v>0</v>
      </c>
      <c r="K58" s="334">
        <v>0</v>
      </c>
      <c r="L58" s="334">
        <v>0</v>
      </c>
      <c r="M58" s="334">
        <v>0</v>
      </c>
      <c r="N58" s="334">
        <v>0</v>
      </c>
      <c r="O58" s="334">
        <v>1</v>
      </c>
      <c r="P58" s="334">
        <v>0</v>
      </c>
      <c r="Q58" s="335">
        <f t="shared" si="0"/>
        <v>1</v>
      </c>
    </row>
    <row r="59" spans="2:17" s="12" customFormat="1" ht="20.100000000000001" customHeight="1" x14ac:dyDescent="0.2">
      <c r="B59" s="338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40"/>
    </row>
    <row r="60" spans="2:17" s="12" customFormat="1" ht="20.100000000000001" customHeight="1" thickBot="1" x14ac:dyDescent="0.25">
      <c r="B60" s="341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3"/>
    </row>
    <row r="61" spans="2:17" s="12" customFormat="1" ht="20.100000000000001" customHeight="1" x14ac:dyDescent="0.2">
      <c r="B61" s="314" t="s">
        <v>314</v>
      </c>
      <c r="C61" s="336">
        <v>0</v>
      </c>
      <c r="D61" s="336">
        <v>0</v>
      </c>
      <c r="E61" s="336">
        <v>0</v>
      </c>
      <c r="F61" s="336">
        <v>0</v>
      </c>
      <c r="G61" s="336">
        <v>1</v>
      </c>
      <c r="H61" s="336">
        <v>0</v>
      </c>
      <c r="I61" s="336">
        <v>0</v>
      </c>
      <c r="J61" s="336">
        <v>0</v>
      </c>
      <c r="K61" s="336">
        <v>0</v>
      </c>
      <c r="L61" s="336">
        <v>0</v>
      </c>
      <c r="M61" s="336">
        <v>0</v>
      </c>
      <c r="N61" s="336">
        <v>0</v>
      </c>
      <c r="O61" s="336">
        <v>1</v>
      </c>
      <c r="P61" s="336">
        <v>0</v>
      </c>
      <c r="Q61" s="337">
        <f t="shared" si="0"/>
        <v>1</v>
      </c>
    </row>
    <row r="62" spans="2:17" s="12" customFormat="1" ht="20.100000000000001" customHeight="1" x14ac:dyDescent="0.2">
      <c r="B62" s="313" t="s">
        <v>303</v>
      </c>
      <c r="C62" s="275">
        <v>0</v>
      </c>
      <c r="D62" s="275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0</v>
      </c>
      <c r="J62" s="275">
        <v>0</v>
      </c>
      <c r="K62" s="275">
        <v>0</v>
      </c>
      <c r="L62" s="275">
        <v>0</v>
      </c>
      <c r="M62" s="275">
        <v>1</v>
      </c>
      <c r="N62" s="275">
        <v>0</v>
      </c>
      <c r="O62" s="275">
        <v>1</v>
      </c>
      <c r="P62" s="275">
        <v>0</v>
      </c>
      <c r="Q62" s="277">
        <f t="shared" si="0"/>
        <v>1</v>
      </c>
    </row>
    <row r="63" spans="2:17" s="12" customFormat="1" ht="20.100000000000001" customHeight="1" x14ac:dyDescent="0.2">
      <c r="B63" s="313" t="s">
        <v>120</v>
      </c>
      <c r="C63" s="275">
        <v>1</v>
      </c>
      <c r="D63" s="275">
        <v>0</v>
      </c>
      <c r="E63" s="275">
        <v>0</v>
      </c>
      <c r="F63" s="275">
        <v>0</v>
      </c>
      <c r="G63" s="275">
        <v>0</v>
      </c>
      <c r="H63" s="275">
        <v>1</v>
      </c>
      <c r="I63" s="275">
        <v>0</v>
      </c>
      <c r="J63" s="275">
        <v>0</v>
      </c>
      <c r="K63" s="275">
        <v>0</v>
      </c>
      <c r="L63" s="275">
        <v>0</v>
      </c>
      <c r="M63" s="275">
        <v>1</v>
      </c>
      <c r="N63" s="275">
        <v>0</v>
      </c>
      <c r="O63" s="275">
        <v>3</v>
      </c>
      <c r="P63" s="275">
        <v>0</v>
      </c>
      <c r="Q63" s="277">
        <f t="shared" si="0"/>
        <v>3</v>
      </c>
    </row>
    <row r="64" spans="2:17" s="12" customFormat="1" ht="20.100000000000001" customHeight="1" x14ac:dyDescent="0.2">
      <c r="B64" s="313" t="s">
        <v>61</v>
      </c>
      <c r="C64" s="275">
        <v>0</v>
      </c>
      <c r="D64" s="275">
        <v>1</v>
      </c>
      <c r="E64" s="275">
        <v>1</v>
      </c>
      <c r="F64" s="275">
        <v>0</v>
      </c>
      <c r="G64" s="275">
        <v>0</v>
      </c>
      <c r="H64" s="275">
        <v>0</v>
      </c>
      <c r="I64" s="275">
        <v>0</v>
      </c>
      <c r="J64" s="275">
        <v>0</v>
      </c>
      <c r="K64" s="275">
        <v>0</v>
      </c>
      <c r="L64" s="275">
        <v>1</v>
      </c>
      <c r="M64" s="275">
        <v>0</v>
      </c>
      <c r="N64" s="275">
        <v>0</v>
      </c>
      <c r="O64" s="275">
        <v>3</v>
      </c>
      <c r="P64" s="275">
        <v>0</v>
      </c>
      <c r="Q64" s="277">
        <f t="shared" si="0"/>
        <v>3</v>
      </c>
    </row>
    <row r="65" spans="2:17" s="12" customFormat="1" ht="20.100000000000001" customHeight="1" x14ac:dyDescent="0.2">
      <c r="B65" s="313" t="s">
        <v>240</v>
      </c>
      <c r="C65" s="275">
        <v>0</v>
      </c>
      <c r="D65" s="275">
        <v>0</v>
      </c>
      <c r="E65" s="275">
        <v>0</v>
      </c>
      <c r="F65" s="275">
        <v>0</v>
      </c>
      <c r="G65" s="275">
        <v>0</v>
      </c>
      <c r="H65" s="275">
        <v>0</v>
      </c>
      <c r="I65" s="275">
        <v>0</v>
      </c>
      <c r="J65" s="275">
        <v>0</v>
      </c>
      <c r="K65" s="275">
        <v>1</v>
      </c>
      <c r="L65" s="275">
        <v>0</v>
      </c>
      <c r="M65" s="275">
        <v>0</v>
      </c>
      <c r="N65" s="275">
        <v>0</v>
      </c>
      <c r="O65" s="275">
        <v>1</v>
      </c>
      <c r="P65" s="275">
        <v>0</v>
      </c>
      <c r="Q65" s="277">
        <f t="shared" si="0"/>
        <v>1</v>
      </c>
    </row>
    <row r="66" spans="2:17" s="12" customFormat="1" ht="20.100000000000001" customHeight="1" x14ac:dyDescent="0.2">
      <c r="B66" s="313" t="s">
        <v>178</v>
      </c>
      <c r="C66" s="275">
        <v>0</v>
      </c>
      <c r="D66" s="275">
        <v>0</v>
      </c>
      <c r="E66" s="275">
        <v>1</v>
      </c>
      <c r="F66" s="275">
        <v>0</v>
      </c>
      <c r="G66" s="275">
        <v>0</v>
      </c>
      <c r="H66" s="275">
        <v>0</v>
      </c>
      <c r="I66" s="275">
        <v>0</v>
      </c>
      <c r="J66" s="275">
        <v>0</v>
      </c>
      <c r="K66" s="275">
        <v>0</v>
      </c>
      <c r="L66" s="275">
        <v>0</v>
      </c>
      <c r="M66" s="275">
        <v>0</v>
      </c>
      <c r="N66" s="275">
        <v>0</v>
      </c>
      <c r="O66" s="275">
        <v>1</v>
      </c>
      <c r="P66" s="275">
        <v>0</v>
      </c>
      <c r="Q66" s="277">
        <f t="shared" si="0"/>
        <v>1</v>
      </c>
    </row>
    <row r="67" spans="2:17" s="12" customFormat="1" ht="20.100000000000001" customHeight="1" x14ac:dyDescent="0.2">
      <c r="B67" s="313" t="s">
        <v>179</v>
      </c>
      <c r="C67" s="275">
        <v>0</v>
      </c>
      <c r="D67" s="275">
        <v>1</v>
      </c>
      <c r="E67" s="275">
        <v>0</v>
      </c>
      <c r="F67" s="275">
        <v>0</v>
      </c>
      <c r="G67" s="275">
        <v>0</v>
      </c>
      <c r="H67" s="275">
        <v>0</v>
      </c>
      <c r="I67" s="275">
        <v>0</v>
      </c>
      <c r="J67" s="275">
        <v>0</v>
      </c>
      <c r="K67" s="275">
        <v>0</v>
      </c>
      <c r="L67" s="275">
        <v>0</v>
      </c>
      <c r="M67" s="275">
        <v>0</v>
      </c>
      <c r="N67" s="275">
        <v>0</v>
      </c>
      <c r="O67" s="275">
        <v>1</v>
      </c>
      <c r="P67" s="275">
        <v>0</v>
      </c>
      <c r="Q67" s="277">
        <f t="shared" si="0"/>
        <v>1</v>
      </c>
    </row>
    <row r="68" spans="2:17" s="12" customFormat="1" ht="20.100000000000001" customHeight="1" x14ac:dyDescent="0.2">
      <c r="B68" s="313" t="s">
        <v>145</v>
      </c>
      <c r="C68" s="275">
        <v>0</v>
      </c>
      <c r="D68" s="275">
        <v>0</v>
      </c>
      <c r="E68" s="275">
        <v>1</v>
      </c>
      <c r="F68" s="275">
        <v>0</v>
      </c>
      <c r="G68" s="275">
        <v>0</v>
      </c>
      <c r="H68" s="275">
        <v>0</v>
      </c>
      <c r="I68" s="275">
        <v>0</v>
      </c>
      <c r="J68" s="275">
        <v>1</v>
      </c>
      <c r="K68" s="275">
        <v>0</v>
      </c>
      <c r="L68" s="275">
        <v>0</v>
      </c>
      <c r="M68" s="275">
        <v>1</v>
      </c>
      <c r="N68" s="275">
        <v>0</v>
      </c>
      <c r="O68" s="275">
        <v>2</v>
      </c>
      <c r="P68" s="275">
        <v>1</v>
      </c>
      <c r="Q68" s="277">
        <f t="shared" si="0"/>
        <v>3</v>
      </c>
    </row>
    <row r="69" spans="2:17" s="12" customFormat="1" ht="20.100000000000001" customHeight="1" x14ac:dyDescent="0.2">
      <c r="B69" s="314" t="s">
        <v>315</v>
      </c>
      <c r="C69" s="275">
        <v>0</v>
      </c>
      <c r="D69" s="275">
        <v>0</v>
      </c>
      <c r="E69" s="275">
        <v>0</v>
      </c>
      <c r="F69" s="275">
        <v>1</v>
      </c>
      <c r="G69" s="275">
        <v>0</v>
      </c>
      <c r="H69" s="275">
        <v>2</v>
      </c>
      <c r="I69" s="275">
        <v>1</v>
      </c>
      <c r="J69" s="275">
        <v>3</v>
      </c>
      <c r="K69" s="275">
        <v>1</v>
      </c>
      <c r="L69" s="275">
        <v>0</v>
      </c>
      <c r="M69" s="275">
        <v>1</v>
      </c>
      <c r="N69" s="275">
        <v>1</v>
      </c>
      <c r="O69" s="275">
        <v>8</v>
      </c>
      <c r="P69" s="275">
        <v>2</v>
      </c>
      <c r="Q69" s="277">
        <f t="shared" si="0"/>
        <v>10</v>
      </c>
    </row>
    <row r="70" spans="2:17" s="12" customFormat="1" ht="20.100000000000001" customHeight="1" x14ac:dyDescent="0.2">
      <c r="B70" s="313" t="s">
        <v>180</v>
      </c>
      <c r="C70" s="275">
        <v>0</v>
      </c>
      <c r="D70" s="275">
        <v>1</v>
      </c>
      <c r="E70" s="275">
        <v>0</v>
      </c>
      <c r="F70" s="275">
        <v>0</v>
      </c>
      <c r="G70" s="275">
        <v>0</v>
      </c>
      <c r="H70" s="275">
        <v>0</v>
      </c>
      <c r="I70" s="275">
        <v>0</v>
      </c>
      <c r="J70" s="275">
        <v>0</v>
      </c>
      <c r="K70" s="275">
        <v>0</v>
      </c>
      <c r="L70" s="275">
        <v>0</v>
      </c>
      <c r="M70" s="275">
        <v>0</v>
      </c>
      <c r="N70" s="275">
        <v>0</v>
      </c>
      <c r="O70" s="275">
        <v>1</v>
      </c>
      <c r="P70" s="275">
        <v>0</v>
      </c>
      <c r="Q70" s="277">
        <f t="shared" si="0"/>
        <v>1</v>
      </c>
    </row>
    <row r="71" spans="2:17" s="12" customFormat="1" ht="20.100000000000001" customHeight="1" x14ac:dyDescent="0.2">
      <c r="B71" s="313" t="s">
        <v>3</v>
      </c>
      <c r="C71" s="275">
        <v>4</v>
      </c>
      <c r="D71" s="275">
        <v>0</v>
      </c>
      <c r="E71" s="275">
        <v>1</v>
      </c>
      <c r="F71" s="275">
        <v>0</v>
      </c>
      <c r="G71" s="275">
        <v>3</v>
      </c>
      <c r="H71" s="275">
        <v>2</v>
      </c>
      <c r="I71" s="275">
        <v>1</v>
      </c>
      <c r="J71" s="275">
        <v>4</v>
      </c>
      <c r="K71" s="275">
        <v>3</v>
      </c>
      <c r="L71" s="275">
        <v>2</v>
      </c>
      <c r="M71" s="275">
        <v>1</v>
      </c>
      <c r="N71" s="275">
        <v>3</v>
      </c>
      <c r="O71" s="275">
        <v>22</v>
      </c>
      <c r="P71" s="275">
        <v>2</v>
      </c>
      <c r="Q71" s="277">
        <f t="shared" si="0"/>
        <v>24</v>
      </c>
    </row>
    <row r="72" spans="2:17" s="12" customFormat="1" ht="20.100000000000001" customHeight="1" x14ac:dyDescent="0.2">
      <c r="B72" s="313" t="s">
        <v>321</v>
      </c>
      <c r="C72" s="275">
        <v>0</v>
      </c>
      <c r="D72" s="275">
        <v>0</v>
      </c>
      <c r="E72" s="275">
        <v>0</v>
      </c>
      <c r="F72" s="275">
        <v>0</v>
      </c>
      <c r="G72" s="275">
        <v>0</v>
      </c>
      <c r="H72" s="275">
        <v>1</v>
      </c>
      <c r="I72" s="275">
        <v>0</v>
      </c>
      <c r="J72" s="275">
        <v>0</v>
      </c>
      <c r="K72" s="275">
        <v>0</v>
      </c>
      <c r="L72" s="275">
        <v>0</v>
      </c>
      <c r="M72" s="275">
        <v>0</v>
      </c>
      <c r="N72" s="275">
        <v>0</v>
      </c>
      <c r="O72" s="275">
        <v>1</v>
      </c>
      <c r="P72" s="275">
        <v>0</v>
      </c>
      <c r="Q72" s="277">
        <f t="shared" si="0"/>
        <v>1</v>
      </c>
    </row>
    <row r="73" spans="2:17" s="12" customFormat="1" ht="20.100000000000001" customHeight="1" x14ac:dyDescent="0.2">
      <c r="B73" s="313" t="s">
        <v>214</v>
      </c>
      <c r="C73" s="275">
        <v>0</v>
      </c>
      <c r="D73" s="275">
        <v>0</v>
      </c>
      <c r="E73" s="275">
        <v>0</v>
      </c>
      <c r="F73" s="275">
        <v>0</v>
      </c>
      <c r="G73" s="275">
        <v>0</v>
      </c>
      <c r="H73" s="275">
        <v>1</v>
      </c>
      <c r="I73" s="275">
        <v>0</v>
      </c>
      <c r="J73" s="275">
        <v>0</v>
      </c>
      <c r="K73" s="275">
        <v>0</v>
      </c>
      <c r="L73" s="275">
        <v>0</v>
      </c>
      <c r="M73" s="275">
        <v>0</v>
      </c>
      <c r="N73" s="275">
        <v>0</v>
      </c>
      <c r="O73" s="275">
        <v>1</v>
      </c>
      <c r="P73" s="275">
        <v>0</v>
      </c>
      <c r="Q73" s="277">
        <f t="shared" si="0"/>
        <v>1</v>
      </c>
    </row>
    <row r="74" spans="2:17" s="12" customFormat="1" ht="20.100000000000001" customHeight="1" x14ac:dyDescent="0.2">
      <c r="B74" s="313" t="s">
        <v>316</v>
      </c>
      <c r="C74" s="275">
        <v>0</v>
      </c>
      <c r="D74" s="275">
        <v>0</v>
      </c>
      <c r="E74" s="275">
        <v>0</v>
      </c>
      <c r="F74" s="275">
        <v>0</v>
      </c>
      <c r="G74" s="275">
        <v>0</v>
      </c>
      <c r="H74" s="275">
        <v>0</v>
      </c>
      <c r="I74" s="275">
        <v>1</v>
      </c>
      <c r="J74" s="275">
        <v>0</v>
      </c>
      <c r="K74" s="275">
        <v>0</v>
      </c>
      <c r="L74" s="275">
        <v>0</v>
      </c>
      <c r="M74" s="275">
        <v>1</v>
      </c>
      <c r="N74" s="275">
        <v>1</v>
      </c>
      <c r="O74" s="275">
        <v>1</v>
      </c>
      <c r="P74" s="275">
        <v>2</v>
      </c>
      <c r="Q74" s="277">
        <f t="shared" si="0"/>
        <v>3</v>
      </c>
    </row>
    <row r="75" spans="2:17" s="12" customFormat="1" ht="20.100000000000001" customHeight="1" thickBot="1" x14ac:dyDescent="0.25">
      <c r="B75" s="313" t="s">
        <v>181</v>
      </c>
      <c r="C75" s="275">
        <v>0</v>
      </c>
      <c r="D75" s="275">
        <v>1</v>
      </c>
      <c r="E75" s="275">
        <v>0</v>
      </c>
      <c r="F75" s="275">
        <v>0</v>
      </c>
      <c r="G75" s="275">
        <v>0</v>
      </c>
      <c r="H75" s="275">
        <v>1</v>
      </c>
      <c r="I75" s="275">
        <v>1</v>
      </c>
      <c r="J75" s="275">
        <v>0</v>
      </c>
      <c r="K75" s="275">
        <v>0</v>
      </c>
      <c r="L75" s="275">
        <v>0</v>
      </c>
      <c r="M75" s="275">
        <v>0</v>
      </c>
      <c r="N75" s="275">
        <v>0</v>
      </c>
      <c r="O75" s="275">
        <v>2</v>
      </c>
      <c r="P75" s="275">
        <v>1</v>
      </c>
      <c r="Q75" s="277">
        <f t="shared" si="0"/>
        <v>3</v>
      </c>
    </row>
    <row r="76" spans="2:17" ht="21.75" customHeight="1" thickBot="1" x14ac:dyDescent="0.25">
      <c r="B76" s="278" t="s">
        <v>0</v>
      </c>
      <c r="C76" s="280">
        <f t="shared" ref="C76:Q76" si="1">SUM(C13:C75)</f>
        <v>13</v>
      </c>
      <c r="D76" s="280">
        <f t="shared" si="1"/>
        <v>7</v>
      </c>
      <c r="E76" s="280">
        <f t="shared" si="1"/>
        <v>6</v>
      </c>
      <c r="F76" s="280">
        <f t="shared" si="1"/>
        <v>4</v>
      </c>
      <c r="G76" s="280">
        <f t="shared" si="1"/>
        <v>13</v>
      </c>
      <c r="H76" s="280">
        <f t="shared" si="1"/>
        <v>13</v>
      </c>
      <c r="I76" s="280">
        <f t="shared" si="1"/>
        <v>13</v>
      </c>
      <c r="J76" s="280">
        <f t="shared" si="1"/>
        <v>13</v>
      </c>
      <c r="K76" s="280">
        <f t="shared" si="1"/>
        <v>9</v>
      </c>
      <c r="L76" s="280">
        <f t="shared" si="1"/>
        <v>8</v>
      </c>
      <c r="M76" s="280">
        <f t="shared" si="1"/>
        <v>10</v>
      </c>
      <c r="N76" s="280">
        <f t="shared" si="1"/>
        <v>14</v>
      </c>
      <c r="O76" s="280">
        <f t="shared" si="1"/>
        <v>103</v>
      </c>
      <c r="P76" s="280">
        <f t="shared" si="1"/>
        <v>20</v>
      </c>
      <c r="Q76" s="280">
        <f t="shared" si="1"/>
        <v>123</v>
      </c>
    </row>
    <row r="77" spans="2:17" ht="15" x14ac:dyDescent="0.3">
      <c r="B77" s="40" t="s">
        <v>310</v>
      </c>
    </row>
  </sheetData>
  <mergeCells count="20">
    <mergeCell ref="B7:Q7"/>
    <mergeCell ref="B6:Q6"/>
    <mergeCell ref="B5:Q5"/>
    <mergeCell ref="B10:Q10"/>
    <mergeCell ref="A9:Q9"/>
    <mergeCell ref="Q11:Q12"/>
    <mergeCell ref="B11:B12"/>
    <mergeCell ref="C11:C12"/>
    <mergeCell ref="D11:D12"/>
    <mergeCell ref="E11:E12"/>
    <mergeCell ref="O11:P11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pageMargins left="0.19685039370078741" right="0.19685039370078741" top="0.19685039370078741" bottom="0.39370078740157483" header="0.27559055118110237" footer="0.31496062992125984"/>
  <pageSetup paperSize="9" scale="70" orientation="portrait" r:id="rId1"/>
  <headerFooter alignWithMargins="0"/>
  <ignoredErrors>
    <ignoredError sqref="Q61:Q75 Q13:Q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8" sqref="D18"/>
    </sheetView>
  </sheetViews>
  <sheetFormatPr baseColWidth="10" defaultRowHeight="12.75" x14ac:dyDescent="0.2"/>
  <sheetData>
    <row r="1" spans="1:1" x14ac:dyDescent="0.2">
      <c r="A1" t="s">
        <v>4</v>
      </c>
    </row>
    <row r="2" spans="1:1" x14ac:dyDescent="0.2">
      <c r="A2" t="s">
        <v>24</v>
      </c>
    </row>
    <row r="3" spans="1:1" x14ac:dyDescent="0.2">
      <c r="A3" t="s">
        <v>182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2"/>
  <sheetViews>
    <sheetView topLeftCell="A28" zoomScaleNormal="100" workbookViewId="0">
      <selection activeCell="G10" sqref="G10"/>
    </sheetView>
  </sheetViews>
  <sheetFormatPr baseColWidth="10" defaultColWidth="11.42578125" defaultRowHeight="12.75" x14ac:dyDescent="0.2"/>
  <cols>
    <col min="1" max="1" width="6.140625" style="8" customWidth="1"/>
    <col min="2" max="2" width="16.5703125" style="8" customWidth="1"/>
    <col min="3" max="3" width="16.42578125" style="12" customWidth="1"/>
    <col min="4" max="4" width="31.5703125" style="8" customWidth="1"/>
    <col min="5" max="6" width="8.5703125" style="8" customWidth="1"/>
    <col min="7" max="7" width="11.42578125" style="8"/>
    <col min="8" max="8" width="2.42578125" style="8" customWidth="1"/>
    <col min="9" max="16384" width="11.42578125" style="8"/>
  </cols>
  <sheetData>
    <row r="5" spans="1:9" ht="15" customHeight="1" x14ac:dyDescent="0.3">
      <c r="A5" s="353" t="str">
        <f>Descripcion!A1</f>
        <v>REPÚBLICA DOMINICANA</v>
      </c>
      <c r="B5" s="353"/>
      <c r="C5" s="353"/>
      <c r="D5" s="353"/>
      <c r="E5" s="353"/>
      <c r="F5" s="353"/>
      <c r="G5" s="353"/>
      <c r="H5" s="353"/>
      <c r="I5" s="39"/>
    </row>
    <row r="6" spans="1:9" ht="19.5" customHeight="1" x14ac:dyDescent="0.45">
      <c r="A6" s="354" t="str">
        <f>Descripcion!A2</f>
        <v>PROCURADURÍA GENERAL DE LA REPÚBLICA</v>
      </c>
      <c r="B6" s="354"/>
      <c r="C6" s="354"/>
      <c r="D6" s="354"/>
      <c r="E6" s="354"/>
      <c r="F6" s="354"/>
      <c r="G6" s="354"/>
      <c r="H6" s="354"/>
      <c r="I6" s="39"/>
    </row>
    <row r="7" spans="1:9" ht="15" customHeight="1" x14ac:dyDescent="0.4">
      <c r="A7" s="355" t="str">
        <f>Descripcion!A3</f>
        <v>"Año de la Consolidación de la Seguridad Alimentaria"</v>
      </c>
      <c r="B7" s="355"/>
      <c r="C7" s="355"/>
      <c r="D7" s="355"/>
      <c r="E7" s="355"/>
      <c r="F7" s="355"/>
      <c r="G7" s="355"/>
      <c r="H7" s="355"/>
      <c r="I7" s="39"/>
    </row>
    <row r="8" spans="1:9" ht="19.5" x14ac:dyDescent="0.4">
      <c r="A8" s="39"/>
      <c r="B8" s="39"/>
      <c r="C8" s="40"/>
      <c r="D8" s="41"/>
      <c r="E8" s="39"/>
      <c r="F8" s="39"/>
      <c r="G8" s="39"/>
      <c r="H8" s="39"/>
      <c r="I8" s="39"/>
    </row>
    <row r="9" spans="1:9" ht="15" customHeight="1" x14ac:dyDescent="0.3">
      <c r="A9" s="39"/>
      <c r="B9" s="39"/>
      <c r="C9" s="352" t="s">
        <v>106</v>
      </c>
      <c r="D9" s="352"/>
      <c r="E9" s="39"/>
      <c r="F9" s="39"/>
      <c r="G9" s="39"/>
      <c r="H9" s="39"/>
      <c r="I9" s="39"/>
    </row>
    <row r="10" spans="1:9" s="12" customFormat="1" ht="19.5" x14ac:dyDescent="0.3">
      <c r="A10" s="40"/>
      <c r="B10" s="42"/>
      <c r="C10" s="352"/>
      <c r="D10" s="352"/>
      <c r="E10" s="42"/>
      <c r="F10" s="42"/>
      <c r="G10" s="42"/>
      <c r="H10" s="40"/>
      <c r="I10" s="40"/>
    </row>
    <row r="11" spans="1:9" ht="25.5" thickBot="1" x14ac:dyDescent="0.55000000000000004">
      <c r="A11" s="43"/>
      <c r="B11" s="43"/>
      <c r="C11" s="43"/>
      <c r="D11" s="43"/>
      <c r="E11" s="43"/>
      <c r="F11" s="43"/>
      <c r="G11" s="43"/>
      <c r="H11" s="39"/>
      <c r="I11" s="39"/>
    </row>
    <row r="12" spans="1:9" ht="17.100000000000001" customHeight="1" x14ac:dyDescent="0.3">
      <c r="A12" s="39"/>
      <c r="B12" s="39"/>
      <c r="C12" s="199" t="s">
        <v>70</v>
      </c>
      <c r="D12" s="200" t="s">
        <v>62</v>
      </c>
      <c r="E12" s="39"/>
      <c r="F12" s="39"/>
      <c r="G12" s="39"/>
      <c r="H12" s="39"/>
      <c r="I12" s="39"/>
    </row>
    <row r="13" spans="1:9" ht="20.100000000000001" customHeight="1" x14ac:dyDescent="0.3">
      <c r="A13" s="39"/>
      <c r="B13" s="39"/>
      <c r="C13" s="33" t="s">
        <v>64</v>
      </c>
      <c r="D13" s="44">
        <v>1000</v>
      </c>
      <c r="E13" s="39"/>
      <c r="F13" s="39"/>
      <c r="G13" s="39"/>
      <c r="H13" s="39"/>
      <c r="I13" s="39"/>
    </row>
    <row r="14" spans="1:9" ht="20.100000000000001" customHeight="1" x14ac:dyDescent="0.3">
      <c r="A14" s="39"/>
      <c r="B14" s="39"/>
      <c r="C14" s="45" t="s">
        <v>63</v>
      </c>
      <c r="D14" s="44">
        <v>134</v>
      </c>
      <c r="E14" s="39"/>
      <c r="F14" s="39"/>
      <c r="G14" s="39"/>
      <c r="H14" s="39"/>
      <c r="I14" s="39"/>
    </row>
    <row r="15" spans="1:9" ht="20.100000000000001" customHeight="1" thickBot="1" x14ac:dyDescent="0.35">
      <c r="A15" s="39"/>
      <c r="B15" s="39"/>
      <c r="C15" s="46" t="s">
        <v>62</v>
      </c>
      <c r="D15" s="47">
        <f>SUM(D13:D14)</f>
        <v>1134</v>
      </c>
      <c r="E15" s="39"/>
      <c r="F15" s="39"/>
      <c r="G15" s="39"/>
      <c r="H15" s="39"/>
      <c r="I15" s="39"/>
    </row>
    <row r="16" spans="1:9" ht="15" x14ac:dyDescent="0.3">
      <c r="A16" s="39"/>
      <c r="B16" s="39"/>
      <c r="C16" s="40" t="s">
        <v>310</v>
      </c>
      <c r="D16" s="39"/>
      <c r="E16" s="39"/>
      <c r="F16" s="39"/>
      <c r="G16" s="39"/>
      <c r="H16" s="39"/>
      <c r="I16" s="39"/>
    </row>
    <row r="17" spans="1:9" ht="15" x14ac:dyDescent="0.3">
      <c r="A17" s="39"/>
      <c r="B17" s="39"/>
      <c r="C17" s="40"/>
      <c r="D17" s="39"/>
      <c r="E17" s="39"/>
      <c r="F17" s="39"/>
      <c r="G17" s="39"/>
      <c r="H17" s="39"/>
      <c r="I17" s="39"/>
    </row>
    <row r="18" spans="1:9" ht="15" x14ac:dyDescent="0.3">
      <c r="A18" s="39"/>
      <c r="B18" s="39"/>
      <c r="C18" s="40"/>
      <c r="D18" s="39"/>
      <c r="E18" s="39"/>
      <c r="F18" s="39"/>
      <c r="G18" s="39"/>
      <c r="H18" s="39"/>
      <c r="I18" s="39"/>
    </row>
    <row r="19" spans="1:9" s="12" customFormat="1" ht="15" x14ac:dyDescent="0.3">
      <c r="A19" s="48"/>
      <c r="B19" s="40"/>
      <c r="C19" s="40"/>
      <c r="D19" s="40"/>
      <c r="E19" s="40"/>
      <c r="F19" s="40"/>
      <c r="G19" s="40"/>
      <c r="H19" s="40"/>
      <c r="I19" s="40"/>
    </row>
    <row r="20" spans="1:9" s="12" customFormat="1" ht="15" x14ac:dyDescent="0.3">
      <c r="A20" s="40"/>
      <c r="B20" s="40"/>
      <c r="C20" s="40"/>
      <c r="D20" s="40"/>
      <c r="E20" s="40"/>
      <c r="F20" s="40"/>
      <c r="G20" s="40"/>
      <c r="H20" s="40"/>
      <c r="I20" s="40"/>
    </row>
    <row r="21" spans="1:9" ht="15" x14ac:dyDescent="0.3">
      <c r="A21" s="39"/>
      <c r="B21" s="39"/>
      <c r="C21" s="40"/>
      <c r="D21" s="39"/>
      <c r="E21" s="39"/>
      <c r="F21" s="39"/>
      <c r="G21" s="39"/>
      <c r="H21" s="39"/>
      <c r="I21" s="39"/>
    </row>
    <row r="22" spans="1:9" ht="15" x14ac:dyDescent="0.3">
      <c r="A22" s="39"/>
      <c r="B22" s="39"/>
      <c r="C22" s="40"/>
      <c r="D22" s="39"/>
      <c r="E22" s="39"/>
      <c r="F22" s="39"/>
      <c r="G22" s="39"/>
      <c r="H22" s="39"/>
      <c r="I22" s="39"/>
    </row>
    <row r="23" spans="1:9" ht="15" x14ac:dyDescent="0.3">
      <c r="A23" s="39"/>
      <c r="B23" s="39"/>
      <c r="C23" s="40"/>
      <c r="D23" s="39"/>
      <c r="E23" s="39"/>
      <c r="F23" s="39"/>
      <c r="G23" s="39"/>
      <c r="H23" s="39"/>
      <c r="I23" s="39"/>
    </row>
    <row r="24" spans="1:9" ht="15" x14ac:dyDescent="0.3">
      <c r="A24" s="39"/>
      <c r="B24" s="39"/>
      <c r="C24" s="40"/>
      <c r="D24" s="39"/>
      <c r="E24" s="39"/>
      <c r="F24" s="39"/>
      <c r="G24" s="39"/>
      <c r="H24" s="39"/>
      <c r="I24" s="39"/>
    </row>
    <row r="25" spans="1:9" ht="15" x14ac:dyDescent="0.3">
      <c r="A25" s="49"/>
      <c r="B25" s="39"/>
      <c r="C25" s="40"/>
      <c r="D25" s="39"/>
      <c r="E25" s="39"/>
      <c r="F25" s="39"/>
      <c r="G25" s="39"/>
      <c r="H25" s="39"/>
      <c r="I25" s="39"/>
    </row>
    <row r="26" spans="1:9" ht="15" x14ac:dyDescent="0.3">
      <c r="A26" s="50"/>
      <c r="B26" s="39"/>
      <c r="C26" s="40"/>
      <c r="D26" s="39"/>
      <c r="E26" s="39"/>
      <c r="F26" s="39"/>
      <c r="G26" s="39"/>
      <c r="H26" s="39"/>
      <c r="I26" s="39"/>
    </row>
    <row r="27" spans="1:9" ht="15" x14ac:dyDescent="0.3">
      <c r="A27" s="50"/>
      <c r="B27" s="39"/>
      <c r="C27" s="40"/>
      <c r="D27" s="39"/>
      <c r="E27" s="39"/>
      <c r="F27" s="39"/>
      <c r="G27" s="39"/>
      <c r="H27" s="39"/>
      <c r="I27" s="39"/>
    </row>
    <row r="28" spans="1:9" ht="15" x14ac:dyDescent="0.3">
      <c r="A28" s="39"/>
      <c r="B28" s="39"/>
      <c r="C28" s="40"/>
      <c r="D28" s="39"/>
      <c r="E28" s="39"/>
      <c r="F28" s="39"/>
      <c r="G28" s="39"/>
      <c r="H28" s="39"/>
      <c r="I28" s="39"/>
    </row>
    <row r="29" spans="1:9" ht="15" x14ac:dyDescent="0.3">
      <c r="A29" s="39"/>
      <c r="B29" s="39"/>
      <c r="C29" s="40"/>
      <c r="D29" s="39"/>
      <c r="E29" s="39"/>
      <c r="F29" s="39"/>
      <c r="G29" s="39"/>
      <c r="H29" s="39"/>
      <c r="I29" s="39"/>
    </row>
    <row r="30" spans="1:9" ht="15" x14ac:dyDescent="0.3">
      <c r="A30" s="39"/>
      <c r="B30" s="39"/>
      <c r="C30" s="40"/>
      <c r="D30" s="39"/>
      <c r="E30" s="39"/>
      <c r="F30" s="39"/>
      <c r="G30" s="39"/>
      <c r="H30" s="39"/>
      <c r="I30" s="39"/>
    </row>
    <row r="31" spans="1:9" ht="15" x14ac:dyDescent="0.3">
      <c r="A31" s="39"/>
      <c r="B31" s="39"/>
      <c r="C31" s="40"/>
      <c r="D31" s="39"/>
      <c r="E31" s="39"/>
      <c r="F31" s="39"/>
      <c r="G31" s="39"/>
      <c r="H31" s="39"/>
      <c r="I31" s="39"/>
    </row>
    <row r="32" spans="1:9" ht="15" x14ac:dyDescent="0.3">
      <c r="A32" s="39"/>
      <c r="B32" s="39"/>
      <c r="C32" s="40"/>
      <c r="D32" s="39"/>
      <c r="E32" s="39"/>
      <c r="F32" s="39"/>
      <c r="G32" s="39"/>
      <c r="H32" s="39"/>
      <c r="I32" s="39"/>
    </row>
    <row r="33" spans="1:9" ht="15" x14ac:dyDescent="0.3">
      <c r="A33" s="39"/>
      <c r="B33" s="39"/>
      <c r="C33" s="40"/>
      <c r="D33" s="39"/>
      <c r="E33" s="39"/>
      <c r="F33" s="39"/>
      <c r="G33" s="39"/>
      <c r="H33" s="39"/>
      <c r="I33" s="39"/>
    </row>
    <row r="34" spans="1:9" ht="15" x14ac:dyDescent="0.3">
      <c r="A34" s="39"/>
      <c r="B34" s="39"/>
      <c r="C34" s="40"/>
      <c r="D34" s="39"/>
      <c r="E34" s="39"/>
      <c r="F34" s="39"/>
      <c r="G34" s="39"/>
      <c r="H34" s="39"/>
      <c r="I34" s="39"/>
    </row>
    <row r="35" spans="1:9" ht="15" x14ac:dyDescent="0.3">
      <c r="A35" s="39"/>
      <c r="B35" s="39"/>
      <c r="C35" s="40"/>
      <c r="D35" s="39"/>
      <c r="E35" s="39"/>
      <c r="F35" s="39"/>
      <c r="G35" s="39"/>
      <c r="H35" s="39"/>
      <c r="I35" s="39"/>
    </row>
    <row r="36" spans="1:9" ht="15" x14ac:dyDescent="0.3">
      <c r="A36" s="39"/>
      <c r="B36" s="39"/>
      <c r="C36" s="40"/>
      <c r="D36" s="39"/>
      <c r="E36" s="39"/>
      <c r="F36" s="39"/>
      <c r="G36" s="39"/>
      <c r="H36" s="39"/>
      <c r="I36" s="39"/>
    </row>
    <row r="37" spans="1:9" ht="15" x14ac:dyDescent="0.3">
      <c r="A37" s="39"/>
      <c r="B37" s="39"/>
      <c r="C37" s="40"/>
      <c r="D37" s="39"/>
      <c r="E37" s="39"/>
      <c r="F37" s="39"/>
      <c r="G37" s="39"/>
      <c r="H37" s="39"/>
      <c r="I37" s="39"/>
    </row>
    <row r="38" spans="1:9" ht="15" x14ac:dyDescent="0.3">
      <c r="A38" s="39"/>
      <c r="B38" s="39"/>
      <c r="C38" s="40"/>
      <c r="D38" s="39"/>
      <c r="E38" s="39"/>
      <c r="F38" s="39"/>
      <c r="G38" s="39"/>
      <c r="H38" s="39"/>
      <c r="I38" s="39"/>
    </row>
    <row r="39" spans="1:9" ht="15" x14ac:dyDescent="0.3">
      <c r="A39" s="39"/>
      <c r="B39" s="39"/>
      <c r="C39" s="40"/>
      <c r="D39" s="39"/>
      <c r="E39" s="39"/>
      <c r="F39" s="39"/>
      <c r="G39" s="39"/>
      <c r="H39" s="39"/>
      <c r="I39" s="39"/>
    </row>
    <row r="40" spans="1:9" ht="15" x14ac:dyDescent="0.3">
      <c r="A40" s="39"/>
      <c r="B40" s="39"/>
      <c r="C40" s="40"/>
      <c r="D40" s="39"/>
      <c r="E40" s="39"/>
      <c r="F40" s="39"/>
      <c r="G40" s="39"/>
      <c r="H40" s="39"/>
      <c r="I40" s="39"/>
    </row>
    <row r="41" spans="1:9" ht="15" x14ac:dyDescent="0.3">
      <c r="A41" s="39"/>
      <c r="B41" s="39"/>
      <c r="C41" s="40"/>
      <c r="D41" s="39"/>
      <c r="E41" s="39"/>
      <c r="F41" s="39"/>
      <c r="G41" s="39"/>
      <c r="H41" s="39"/>
      <c r="I41" s="39"/>
    </row>
    <row r="42" spans="1:9" ht="15" x14ac:dyDescent="0.3">
      <c r="A42" s="39"/>
      <c r="B42" s="39"/>
      <c r="C42" s="40"/>
      <c r="D42" s="39"/>
      <c r="E42" s="39"/>
      <c r="F42" s="39"/>
      <c r="G42" s="39"/>
      <c r="H42" s="39"/>
      <c r="I42" s="39"/>
    </row>
    <row r="43" spans="1:9" ht="15" x14ac:dyDescent="0.3">
      <c r="A43" s="39"/>
      <c r="B43" s="39"/>
      <c r="C43" s="40"/>
      <c r="D43" s="39"/>
      <c r="E43" s="39"/>
      <c r="F43" s="39"/>
      <c r="G43" s="39"/>
      <c r="H43" s="39"/>
      <c r="I43" s="39"/>
    </row>
    <row r="44" spans="1:9" ht="15" x14ac:dyDescent="0.3">
      <c r="A44" s="39"/>
      <c r="B44" s="39"/>
      <c r="C44" s="40"/>
      <c r="D44" s="39"/>
      <c r="E44" s="39"/>
      <c r="F44" s="39"/>
      <c r="G44" s="39"/>
      <c r="H44" s="39"/>
      <c r="I44" s="39"/>
    </row>
    <row r="45" spans="1:9" ht="15" x14ac:dyDescent="0.3">
      <c r="A45" s="39"/>
      <c r="B45" s="39"/>
      <c r="C45" s="40"/>
      <c r="D45" s="39"/>
      <c r="E45" s="39"/>
      <c r="F45" s="39"/>
      <c r="G45" s="39"/>
      <c r="H45" s="39"/>
      <c r="I45" s="39"/>
    </row>
    <row r="46" spans="1:9" ht="15" x14ac:dyDescent="0.3">
      <c r="A46" s="39"/>
      <c r="B46" s="39"/>
      <c r="C46" s="40"/>
      <c r="D46" s="39"/>
      <c r="E46" s="39"/>
      <c r="F46" s="39"/>
      <c r="G46" s="39"/>
      <c r="H46" s="39"/>
      <c r="I46" s="39"/>
    </row>
    <row r="47" spans="1:9" ht="15" x14ac:dyDescent="0.3">
      <c r="A47" s="39"/>
      <c r="B47" s="39"/>
      <c r="C47" s="40"/>
      <c r="D47" s="39"/>
      <c r="E47" s="39"/>
      <c r="F47" s="39"/>
      <c r="G47" s="39"/>
      <c r="H47" s="39"/>
      <c r="I47" s="39"/>
    </row>
    <row r="52" spans="1:1" ht="14.25" x14ac:dyDescent="0.3">
      <c r="A52" s="14"/>
    </row>
  </sheetData>
  <mergeCells count="4">
    <mergeCell ref="C9:D10"/>
    <mergeCell ref="A5:H5"/>
    <mergeCell ref="A6:H6"/>
    <mergeCell ref="A7:H7"/>
  </mergeCells>
  <pageMargins left="0.19685039370078741" right="0.19685039370078741" top="0.19685039370078741" bottom="0.19685039370078741" header="0.39370078740157483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B8" zoomScaleNormal="100" workbookViewId="0">
      <selection activeCell="C17" sqref="C17"/>
    </sheetView>
  </sheetViews>
  <sheetFormatPr baseColWidth="10" defaultColWidth="11.42578125" defaultRowHeight="12.75" x14ac:dyDescent="0.2"/>
  <cols>
    <col min="1" max="1" width="9.42578125" hidden="1" customWidth="1"/>
    <col min="2" max="2" width="2.5703125" customWidth="1"/>
    <col min="3" max="3" width="20.7109375" style="1" customWidth="1"/>
    <col min="4" max="4" width="5.5703125" style="1" customWidth="1"/>
    <col min="5" max="5" width="7.28515625" style="1" customWidth="1"/>
    <col min="6" max="6" width="5.5703125" style="1" customWidth="1"/>
    <col min="7" max="7" width="4.7109375" style="1" customWidth="1"/>
    <col min="8" max="8" width="5" style="1" customWidth="1"/>
    <col min="9" max="9" width="5.28515625" style="1" customWidth="1"/>
    <col min="10" max="10" width="4.7109375" style="1" customWidth="1"/>
    <col min="11" max="11" width="6.28515625" style="1" customWidth="1"/>
    <col min="12" max="12" width="9.5703125" style="1" customWidth="1"/>
    <col min="13" max="13" width="7.42578125" style="1" customWidth="1"/>
    <col min="14" max="14" width="9.42578125" style="1" bestFit="1" customWidth="1"/>
    <col min="15" max="15" width="8.85546875" style="1" customWidth="1"/>
    <col min="16" max="17" width="8.42578125" style="1" bestFit="1" customWidth="1"/>
    <col min="18" max="18" width="6.28515625" style="1" customWidth="1"/>
    <col min="19" max="19" width="14.42578125" customWidth="1"/>
    <col min="20" max="20" width="1" customWidth="1"/>
  </cols>
  <sheetData>
    <row r="1" spans="2:23" ht="14.1" customHeight="1" x14ac:dyDescent="0.2"/>
    <row r="2" spans="2:23" ht="14.1" customHeight="1" x14ac:dyDescent="0.2"/>
    <row r="3" spans="2:23" ht="14.1" customHeight="1" x14ac:dyDescent="0.3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1"/>
      <c r="T3" s="51"/>
      <c r="U3" s="51"/>
      <c r="V3" s="51"/>
      <c r="W3" s="51"/>
    </row>
    <row r="4" spans="2:23" ht="14.1" customHeight="1" x14ac:dyDescent="0.3">
      <c r="B4" s="51"/>
      <c r="C4" s="356" t="str">
        <f>Descripcion!A1</f>
        <v>REPÚBLICA DOMINICANA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53"/>
      <c r="U4" s="53"/>
      <c r="V4" s="53"/>
      <c r="W4" s="53"/>
    </row>
    <row r="5" spans="2:23" ht="17.25" customHeight="1" x14ac:dyDescent="0.3">
      <c r="B5" s="51"/>
      <c r="C5" s="356" t="str">
        <f>Descripcion!A2</f>
        <v>PROCURADURÍA GENERAL DE LA REPÚBLICA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54"/>
      <c r="U5" s="54"/>
      <c r="V5" s="54"/>
      <c r="W5" s="54"/>
    </row>
    <row r="6" spans="2:23" ht="14.1" customHeight="1" x14ac:dyDescent="0.3">
      <c r="B6" s="51"/>
      <c r="C6" s="356" t="str">
        <f>Descripcion!A3</f>
        <v>"Año de la Consolidación de la Seguridad Alimentaria"</v>
      </c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55"/>
      <c r="U6" s="55"/>
      <c r="V6" s="55"/>
      <c r="W6" s="55"/>
    </row>
    <row r="7" spans="2:23" ht="14.1" customHeight="1" x14ac:dyDescent="0.3">
      <c r="B7" s="51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1"/>
      <c r="T7" s="51"/>
      <c r="U7" s="51"/>
      <c r="V7" s="51"/>
      <c r="W7" s="51"/>
    </row>
    <row r="8" spans="2:23" ht="14.1" customHeight="1" thickBot="1" x14ac:dyDescent="0.35">
      <c r="B8" s="51"/>
      <c r="C8" s="357" t="s">
        <v>93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56"/>
      <c r="U8" s="56"/>
      <c r="V8" s="56"/>
      <c r="W8" s="56"/>
    </row>
    <row r="9" spans="2:23" ht="15.75" customHeight="1" x14ac:dyDescent="0.3">
      <c r="B9" s="58"/>
      <c r="C9" s="358" t="s">
        <v>22</v>
      </c>
      <c r="D9" s="359"/>
      <c r="E9" s="359"/>
      <c r="F9" s="359"/>
      <c r="G9" s="360"/>
      <c r="H9" s="360"/>
      <c r="I9" s="360"/>
      <c r="J9" s="360"/>
      <c r="K9" s="360"/>
      <c r="L9" s="360"/>
      <c r="M9" s="359"/>
      <c r="N9" s="359"/>
      <c r="O9" s="359"/>
      <c r="P9" s="359"/>
      <c r="Q9" s="359"/>
      <c r="R9" s="359"/>
      <c r="S9" s="361"/>
      <c r="T9" s="58"/>
      <c r="U9" s="51"/>
      <c r="V9" s="51"/>
      <c r="W9" s="51"/>
    </row>
    <row r="10" spans="2:23" s="4" customFormat="1" ht="22.5" customHeight="1" x14ac:dyDescent="0.3">
      <c r="B10" s="59"/>
      <c r="C10" s="368" t="s">
        <v>71</v>
      </c>
      <c r="D10" s="364" t="s">
        <v>40</v>
      </c>
      <c r="E10" s="364" t="s">
        <v>41</v>
      </c>
      <c r="F10" s="366" t="s">
        <v>42</v>
      </c>
      <c r="G10" s="364" t="s">
        <v>43</v>
      </c>
      <c r="H10" s="364" t="s">
        <v>44</v>
      </c>
      <c r="I10" s="366" t="s">
        <v>45</v>
      </c>
      <c r="J10" s="364" t="s">
        <v>46</v>
      </c>
      <c r="K10" s="364" t="s">
        <v>47</v>
      </c>
      <c r="L10" s="364" t="s">
        <v>48</v>
      </c>
      <c r="M10" s="364" t="s">
        <v>49</v>
      </c>
      <c r="N10" s="364" t="s">
        <v>50</v>
      </c>
      <c r="O10" s="364" t="s">
        <v>51</v>
      </c>
      <c r="P10" s="370" t="s">
        <v>70</v>
      </c>
      <c r="Q10" s="371"/>
      <c r="R10" s="364" t="s">
        <v>62</v>
      </c>
      <c r="S10" s="372" t="s">
        <v>305</v>
      </c>
      <c r="T10" s="60"/>
      <c r="U10" s="60"/>
      <c r="V10" s="60"/>
      <c r="W10" s="60"/>
    </row>
    <row r="11" spans="2:23" s="4" customFormat="1" ht="19.5" customHeight="1" x14ac:dyDescent="0.3">
      <c r="B11" s="59"/>
      <c r="C11" s="369"/>
      <c r="D11" s="365"/>
      <c r="E11" s="365"/>
      <c r="F11" s="367"/>
      <c r="G11" s="365"/>
      <c r="H11" s="365"/>
      <c r="I11" s="367"/>
      <c r="J11" s="365"/>
      <c r="K11" s="365"/>
      <c r="L11" s="365"/>
      <c r="M11" s="365"/>
      <c r="N11" s="365"/>
      <c r="O11" s="365"/>
      <c r="P11" s="301" t="s">
        <v>64</v>
      </c>
      <c r="Q11" s="302" t="s">
        <v>63</v>
      </c>
      <c r="R11" s="365"/>
      <c r="S11" s="373"/>
      <c r="T11" s="60"/>
      <c r="U11" s="60"/>
      <c r="V11" s="60"/>
      <c r="W11" s="60"/>
    </row>
    <row r="12" spans="2:23" s="4" customFormat="1" ht="16.5" customHeight="1" x14ac:dyDescent="0.2">
      <c r="B12" s="59"/>
      <c r="C12" s="61" t="s">
        <v>72</v>
      </c>
      <c r="D12" s="62">
        <v>0</v>
      </c>
      <c r="E12" s="63">
        <v>2</v>
      </c>
      <c r="F12" s="63">
        <v>3</v>
      </c>
      <c r="G12" s="63">
        <v>4</v>
      </c>
      <c r="H12" s="63">
        <v>4</v>
      </c>
      <c r="I12" s="63">
        <v>2</v>
      </c>
      <c r="J12" s="63">
        <v>1</v>
      </c>
      <c r="K12" s="63">
        <v>4</v>
      </c>
      <c r="L12" s="63">
        <v>2</v>
      </c>
      <c r="M12" s="63">
        <v>3</v>
      </c>
      <c r="N12" s="63">
        <v>1</v>
      </c>
      <c r="O12" s="63">
        <v>1</v>
      </c>
      <c r="P12" s="63">
        <v>26</v>
      </c>
      <c r="Q12" s="63">
        <v>1</v>
      </c>
      <c r="R12" s="64">
        <f>SUM(D12:O12)</f>
        <v>27</v>
      </c>
      <c r="S12" s="65">
        <f>(100000/10448499)*(R12/12)*12</f>
        <v>0.25841032286072863</v>
      </c>
      <c r="T12" s="60"/>
      <c r="U12" s="60"/>
      <c r="V12" s="60"/>
      <c r="W12" s="60"/>
    </row>
    <row r="13" spans="2:23" s="4" customFormat="1" ht="17.100000000000001" customHeight="1" x14ac:dyDescent="0.2">
      <c r="B13" s="59"/>
      <c r="C13" s="61" t="s">
        <v>148</v>
      </c>
      <c r="D13" s="62">
        <v>1</v>
      </c>
      <c r="E13" s="63">
        <v>0</v>
      </c>
      <c r="F13" s="63">
        <v>1</v>
      </c>
      <c r="G13" s="63">
        <v>0</v>
      </c>
      <c r="H13" s="63">
        <v>0</v>
      </c>
      <c r="I13" s="63">
        <v>0</v>
      </c>
      <c r="J13" s="63">
        <v>1</v>
      </c>
      <c r="K13" s="63">
        <v>0</v>
      </c>
      <c r="L13" s="63">
        <v>1</v>
      </c>
      <c r="M13" s="63">
        <v>2</v>
      </c>
      <c r="N13" s="63">
        <v>2</v>
      </c>
      <c r="O13" s="63">
        <v>1</v>
      </c>
      <c r="P13" s="63">
        <v>7</v>
      </c>
      <c r="Q13" s="63">
        <v>2</v>
      </c>
      <c r="R13" s="64">
        <f t="shared" ref="R13:R23" si="0">SUM(D13:O13)</f>
        <v>9</v>
      </c>
      <c r="S13" s="65">
        <f t="shared" ref="S13:S23" si="1">(100000/10448499)*(R13/12)*12</f>
        <v>8.6136774286909537E-2</v>
      </c>
      <c r="T13" s="60"/>
      <c r="U13" s="60"/>
      <c r="V13" s="60"/>
      <c r="W13" s="60"/>
    </row>
    <row r="14" spans="2:23" s="4" customFormat="1" ht="17.100000000000001" customHeight="1" x14ac:dyDescent="0.2">
      <c r="B14" s="59"/>
      <c r="C14" s="61" t="s">
        <v>149</v>
      </c>
      <c r="D14" s="62">
        <v>1</v>
      </c>
      <c r="E14" s="63">
        <v>2</v>
      </c>
      <c r="F14" s="63">
        <v>1</v>
      </c>
      <c r="G14" s="63">
        <v>1</v>
      </c>
      <c r="H14" s="63">
        <v>1</v>
      </c>
      <c r="I14" s="63">
        <v>1</v>
      </c>
      <c r="J14" s="63">
        <v>0</v>
      </c>
      <c r="K14" s="63">
        <v>3</v>
      </c>
      <c r="L14" s="63">
        <v>0</v>
      </c>
      <c r="M14" s="63">
        <v>0</v>
      </c>
      <c r="N14" s="63">
        <v>2</v>
      </c>
      <c r="O14" s="63">
        <v>0</v>
      </c>
      <c r="P14" s="63">
        <v>11</v>
      </c>
      <c r="Q14" s="63">
        <v>1</v>
      </c>
      <c r="R14" s="64">
        <f t="shared" si="0"/>
        <v>12</v>
      </c>
      <c r="S14" s="65">
        <f t="shared" si="1"/>
        <v>0.11484903238254605</v>
      </c>
      <c r="T14" s="60"/>
      <c r="U14" s="60"/>
      <c r="V14" s="60"/>
      <c r="W14" s="60"/>
    </row>
    <row r="15" spans="2:23" s="4" customFormat="1" ht="17.100000000000001" customHeight="1" x14ac:dyDescent="0.2">
      <c r="B15" s="59"/>
      <c r="C15" s="61" t="s">
        <v>73</v>
      </c>
      <c r="D15" s="62">
        <v>2</v>
      </c>
      <c r="E15" s="63">
        <v>3</v>
      </c>
      <c r="F15" s="63">
        <v>1</v>
      </c>
      <c r="G15" s="63">
        <v>2</v>
      </c>
      <c r="H15" s="63">
        <v>1</v>
      </c>
      <c r="I15" s="63">
        <v>1</v>
      </c>
      <c r="J15" s="63">
        <v>0</v>
      </c>
      <c r="K15" s="63">
        <v>1</v>
      </c>
      <c r="L15" s="63">
        <v>0</v>
      </c>
      <c r="M15" s="63">
        <v>1</v>
      </c>
      <c r="N15" s="63">
        <v>0</v>
      </c>
      <c r="O15" s="63">
        <v>3</v>
      </c>
      <c r="P15" s="63">
        <v>15</v>
      </c>
      <c r="Q15" s="63">
        <v>0</v>
      </c>
      <c r="R15" s="64">
        <f t="shared" si="0"/>
        <v>15</v>
      </c>
      <c r="S15" s="65">
        <f t="shared" si="1"/>
        <v>0.14356129047818256</v>
      </c>
      <c r="T15" s="60"/>
      <c r="U15" s="60"/>
      <c r="V15" s="60"/>
      <c r="W15" s="60"/>
    </row>
    <row r="16" spans="2:23" s="4" customFormat="1" ht="17.100000000000001" customHeight="1" x14ac:dyDescent="0.2">
      <c r="B16" s="59"/>
      <c r="C16" s="61" t="s">
        <v>74</v>
      </c>
      <c r="D16" s="62">
        <v>0</v>
      </c>
      <c r="E16" s="63">
        <v>0</v>
      </c>
      <c r="F16" s="63">
        <v>0</v>
      </c>
      <c r="G16" s="63">
        <v>0</v>
      </c>
      <c r="H16" s="63">
        <v>1</v>
      </c>
      <c r="I16" s="63">
        <v>0</v>
      </c>
      <c r="J16" s="63">
        <v>0</v>
      </c>
      <c r="K16" s="63">
        <v>0</v>
      </c>
      <c r="L16" s="63">
        <v>1</v>
      </c>
      <c r="M16" s="63">
        <v>0</v>
      </c>
      <c r="N16" s="63">
        <v>0</v>
      </c>
      <c r="O16" s="63">
        <v>0</v>
      </c>
      <c r="P16" s="63">
        <v>2</v>
      </c>
      <c r="Q16" s="63">
        <v>0</v>
      </c>
      <c r="R16" s="64">
        <f t="shared" si="0"/>
        <v>2</v>
      </c>
      <c r="S16" s="65">
        <f t="shared" si="1"/>
        <v>1.9141505397091009E-2</v>
      </c>
      <c r="T16" s="60"/>
      <c r="U16" s="60"/>
      <c r="V16" s="60"/>
      <c r="W16" s="60"/>
    </row>
    <row r="17" spans="2:23" s="4" customFormat="1" ht="17.100000000000001" customHeight="1" x14ac:dyDescent="0.2">
      <c r="B17" s="59"/>
      <c r="C17" s="66" t="s">
        <v>348</v>
      </c>
      <c r="D17" s="62">
        <v>4</v>
      </c>
      <c r="E17" s="63">
        <v>2</v>
      </c>
      <c r="F17" s="63">
        <v>1</v>
      </c>
      <c r="G17" s="63">
        <v>3</v>
      </c>
      <c r="H17" s="63">
        <v>5</v>
      </c>
      <c r="I17" s="63">
        <v>6</v>
      </c>
      <c r="J17" s="63">
        <v>6</v>
      </c>
      <c r="K17" s="63">
        <v>11</v>
      </c>
      <c r="L17" s="63">
        <v>4</v>
      </c>
      <c r="M17" s="63">
        <v>11</v>
      </c>
      <c r="N17" s="63">
        <v>3</v>
      </c>
      <c r="O17" s="63">
        <v>9</v>
      </c>
      <c r="P17" s="63">
        <v>63</v>
      </c>
      <c r="Q17" s="63">
        <v>2</v>
      </c>
      <c r="R17" s="64">
        <f t="shared" si="0"/>
        <v>65</v>
      </c>
      <c r="S17" s="65">
        <f t="shared" si="1"/>
        <v>0.62209892540545786</v>
      </c>
      <c r="T17" s="60"/>
      <c r="U17" s="60"/>
      <c r="V17" s="60"/>
      <c r="W17" s="60"/>
    </row>
    <row r="18" spans="2:23" s="4" customFormat="1" ht="17.100000000000001" customHeight="1" x14ac:dyDescent="0.2">
      <c r="B18" s="59"/>
      <c r="C18" s="61" t="s">
        <v>150</v>
      </c>
      <c r="D18" s="62">
        <v>2</v>
      </c>
      <c r="E18" s="63">
        <v>1</v>
      </c>
      <c r="F18" s="63">
        <v>1</v>
      </c>
      <c r="G18" s="63">
        <v>1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3</v>
      </c>
      <c r="Q18" s="63">
        <v>2</v>
      </c>
      <c r="R18" s="64">
        <f t="shared" si="0"/>
        <v>5</v>
      </c>
      <c r="S18" s="65">
        <f t="shared" si="1"/>
        <v>4.7853763492727533E-2</v>
      </c>
      <c r="T18" s="60"/>
      <c r="U18" s="60"/>
      <c r="V18" s="60"/>
      <c r="W18" s="60"/>
    </row>
    <row r="19" spans="2:23" s="4" customFormat="1" ht="17.100000000000001" customHeight="1" x14ac:dyDescent="0.2">
      <c r="B19" s="59"/>
      <c r="C19" s="66" t="s">
        <v>76</v>
      </c>
      <c r="D19" s="62">
        <v>0</v>
      </c>
      <c r="E19" s="62">
        <v>0</v>
      </c>
      <c r="F19" s="62">
        <v>0</v>
      </c>
      <c r="G19" s="62">
        <v>1</v>
      </c>
      <c r="H19" s="62">
        <v>0</v>
      </c>
      <c r="I19" s="62">
        <v>0</v>
      </c>
      <c r="J19" s="63">
        <v>0</v>
      </c>
      <c r="K19" s="63">
        <v>0</v>
      </c>
      <c r="L19" s="63">
        <v>1</v>
      </c>
      <c r="M19" s="63">
        <v>0</v>
      </c>
      <c r="N19" s="63">
        <v>0</v>
      </c>
      <c r="O19" s="63">
        <v>0</v>
      </c>
      <c r="P19" s="63">
        <v>2</v>
      </c>
      <c r="Q19" s="63">
        <v>0</v>
      </c>
      <c r="R19" s="64">
        <f t="shared" si="0"/>
        <v>2</v>
      </c>
      <c r="S19" s="65">
        <f t="shared" si="1"/>
        <v>1.9141505397091009E-2</v>
      </c>
      <c r="T19" s="60"/>
      <c r="U19" s="60"/>
      <c r="V19" s="60"/>
      <c r="W19" s="60"/>
    </row>
    <row r="20" spans="2:23" s="4" customFormat="1" ht="17.100000000000001" customHeight="1" x14ac:dyDescent="0.2">
      <c r="B20" s="59"/>
      <c r="C20" s="66" t="s">
        <v>77</v>
      </c>
      <c r="D20" s="62">
        <v>0</v>
      </c>
      <c r="E20" s="63">
        <v>0</v>
      </c>
      <c r="F20" s="63">
        <v>0</v>
      </c>
      <c r="G20" s="63">
        <v>0</v>
      </c>
      <c r="H20" s="63">
        <v>0</v>
      </c>
      <c r="I20" s="63">
        <v>1</v>
      </c>
      <c r="J20" s="63">
        <v>1</v>
      </c>
      <c r="K20" s="63">
        <v>0</v>
      </c>
      <c r="L20" s="63">
        <v>1</v>
      </c>
      <c r="M20" s="63">
        <v>0</v>
      </c>
      <c r="N20" s="63">
        <v>0</v>
      </c>
      <c r="O20" s="63">
        <v>0</v>
      </c>
      <c r="P20" s="63">
        <v>3</v>
      </c>
      <c r="Q20" s="63">
        <v>0</v>
      </c>
      <c r="R20" s="64">
        <f t="shared" si="0"/>
        <v>3</v>
      </c>
      <c r="S20" s="65">
        <f t="shared" si="1"/>
        <v>2.8712258095636514E-2</v>
      </c>
      <c r="T20" s="60"/>
      <c r="U20" s="60"/>
      <c r="V20" s="60"/>
      <c r="W20" s="60"/>
    </row>
    <row r="21" spans="2:23" s="4" customFormat="1" ht="17.100000000000001" customHeight="1" x14ac:dyDescent="0.2">
      <c r="B21" s="59"/>
      <c r="C21" s="66" t="s">
        <v>78</v>
      </c>
      <c r="D21" s="62">
        <v>3</v>
      </c>
      <c r="E21" s="63">
        <v>0</v>
      </c>
      <c r="F21" s="63">
        <v>0</v>
      </c>
      <c r="G21" s="63">
        <v>0</v>
      </c>
      <c r="H21" s="63">
        <v>5</v>
      </c>
      <c r="I21" s="63">
        <v>2</v>
      </c>
      <c r="J21" s="63">
        <v>0</v>
      </c>
      <c r="K21" s="63">
        <v>2</v>
      </c>
      <c r="L21" s="63">
        <v>1</v>
      </c>
      <c r="M21" s="63">
        <v>0</v>
      </c>
      <c r="N21" s="63">
        <v>0</v>
      </c>
      <c r="O21" s="63">
        <v>1</v>
      </c>
      <c r="P21" s="63">
        <v>13</v>
      </c>
      <c r="Q21" s="63">
        <v>1</v>
      </c>
      <c r="R21" s="64">
        <f t="shared" si="0"/>
        <v>14</v>
      </c>
      <c r="S21" s="65">
        <f t="shared" si="1"/>
        <v>0.13399053777963707</v>
      </c>
      <c r="T21" s="60"/>
      <c r="U21" s="60"/>
      <c r="V21" s="60"/>
      <c r="W21" s="60"/>
    </row>
    <row r="22" spans="2:23" s="4" customFormat="1" ht="17.100000000000001" customHeight="1" x14ac:dyDescent="0.2">
      <c r="B22" s="59"/>
      <c r="C22" s="344" t="s">
        <v>79</v>
      </c>
      <c r="D22" s="63">
        <v>6</v>
      </c>
      <c r="E22" s="63">
        <v>6</v>
      </c>
      <c r="F22" s="63">
        <v>2</v>
      </c>
      <c r="G22" s="63">
        <v>3</v>
      </c>
      <c r="H22" s="63">
        <v>5</v>
      </c>
      <c r="I22" s="63">
        <v>1</v>
      </c>
      <c r="J22" s="63">
        <v>8</v>
      </c>
      <c r="K22" s="63">
        <v>6</v>
      </c>
      <c r="L22" s="63">
        <v>5</v>
      </c>
      <c r="M22" s="63">
        <v>5</v>
      </c>
      <c r="N22" s="63">
        <v>2</v>
      </c>
      <c r="O22" s="63">
        <v>9</v>
      </c>
      <c r="P22" s="63">
        <v>58</v>
      </c>
      <c r="Q22" s="63">
        <v>0</v>
      </c>
      <c r="R22" s="64">
        <f t="shared" si="0"/>
        <v>58</v>
      </c>
      <c r="S22" s="65">
        <f t="shared" si="1"/>
        <v>0.55510365651563931</v>
      </c>
      <c r="T22" s="60"/>
      <c r="U22" s="60"/>
      <c r="V22" s="60"/>
      <c r="W22" s="60"/>
    </row>
    <row r="23" spans="2:23" s="4" customFormat="1" ht="17.100000000000001" customHeight="1" x14ac:dyDescent="0.2">
      <c r="B23" s="59"/>
      <c r="C23" s="345" t="s">
        <v>75</v>
      </c>
      <c r="D23" s="63">
        <v>6</v>
      </c>
      <c r="E23" s="63">
        <v>4</v>
      </c>
      <c r="F23" s="63">
        <v>4</v>
      </c>
      <c r="G23" s="63">
        <v>1</v>
      </c>
      <c r="H23" s="63">
        <v>17</v>
      </c>
      <c r="I23" s="63">
        <v>9</v>
      </c>
      <c r="J23" s="63">
        <v>6</v>
      </c>
      <c r="K23" s="63">
        <v>7</v>
      </c>
      <c r="L23" s="63">
        <v>3</v>
      </c>
      <c r="M23" s="63">
        <v>4</v>
      </c>
      <c r="N23" s="63">
        <v>8</v>
      </c>
      <c r="O23" s="63">
        <v>5</v>
      </c>
      <c r="P23" s="63">
        <v>69</v>
      </c>
      <c r="Q23" s="63">
        <v>5</v>
      </c>
      <c r="R23" s="64">
        <f t="shared" si="0"/>
        <v>74</v>
      </c>
      <c r="S23" s="65">
        <f t="shared" si="1"/>
        <v>0.70823569969236733</v>
      </c>
      <c r="T23" s="60"/>
      <c r="U23" s="60"/>
      <c r="V23" s="60"/>
      <c r="W23" s="60"/>
    </row>
    <row r="24" spans="2:23" s="26" customFormat="1" ht="18" customHeight="1" thickBot="1" x14ac:dyDescent="0.25">
      <c r="B24" s="67"/>
      <c r="C24" s="68" t="s">
        <v>0</v>
      </c>
      <c r="D24" s="69">
        <f t="shared" ref="D24:R24" si="2">SUM(D12:D23)</f>
        <v>25</v>
      </c>
      <c r="E24" s="69">
        <f t="shared" si="2"/>
        <v>20</v>
      </c>
      <c r="F24" s="69">
        <f t="shared" si="2"/>
        <v>14</v>
      </c>
      <c r="G24" s="69">
        <f t="shared" si="2"/>
        <v>16</v>
      </c>
      <c r="H24" s="69">
        <f t="shared" si="2"/>
        <v>39</v>
      </c>
      <c r="I24" s="69">
        <f t="shared" si="2"/>
        <v>23</v>
      </c>
      <c r="J24" s="69">
        <f t="shared" si="2"/>
        <v>23</v>
      </c>
      <c r="K24" s="69">
        <f t="shared" si="2"/>
        <v>34</v>
      </c>
      <c r="L24" s="69">
        <f t="shared" si="2"/>
        <v>19</v>
      </c>
      <c r="M24" s="69">
        <f t="shared" si="2"/>
        <v>26</v>
      </c>
      <c r="N24" s="69">
        <f t="shared" si="2"/>
        <v>18</v>
      </c>
      <c r="O24" s="69">
        <f t="shared" si="2"/>
        <v>29</v>
      </c>
      <c r="P24" s="69">
        <f t="shared" si="2"/>
        <v>272</v>
      </c>
      <c r="Q24" s="69">
        <f t="shared" si="2"/>
        <v>14</v>
      </c>
      <c r="R24" s="69">
        <f t="shared" si="2"/>
        <v>286</v>
      </c>
      <c r="S24" s="70"/>
      <c r="T24" s="71"/>
      <c r="U24" s="71"/>
      <c r="V24" s="71"/>
      <c r="W24" s="71"/>
    </row>
    <row r="25" spans="2:23" s="4" customFormat="1" ht="15.95" customHeight="1" thickBot="1" x14ac:dyDescent="0.25">
      <c r="B25" s="59"/>
      <c r="C25" s="362" t="s">
        <v>110</v>
      </c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72">
        <f>(100000/10448499)*(R24/12)*12</f>
        <v>2.737235271784014</v>
      </c>
      <c r="T25" s="60"/>
      <c r="U25" s="60"/>
      <c r="V25" s="60"/>
      <c r="W25" s="60"/>
    </row>
    <row r="26" spans="2:23" s="4" customFormat="1" ht="15.75" x14ac:dyDescent="0.35">
      <c r="B26" s="60"/>
      <c r="C26" s="296" t="s">
        <v>309</v>
      </c>
      <c r="D26" s="74"/>
      <c r="E26" s="75"/>
      <c r="F26" s="57"/>
      <c r="G26" s="57"/>
      <c r="H26" s="57"/>
      <c r="I26" s="57"/>
      <c r="J26" s="57"/>
      <c r="K26" s="76"/>
      <c r="L26" s="76"/>
      <c r="M26" s="76"/>
      <c r="N26" s="76"/>
      <c r="O26" s="76"/>
      <c r="P26" s="76"/>
      <c r="Q26" s="76"/>
      <c r="R26" s="76"/>
      <c r="S26" s="77"/>
      <c r="T26" s="60"/>
      <c r="U26" s="60"/>
      <c r="V26" s="60"/>
      <c r="W26" s="60"/>
    </row>
    <row r="27" spans="2:23" s="4" customFormat="1" ht="8.25" customHeight="1" thickBot="1" x14ac:dyDescent="0.25">
      <c r="B27" s="60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  <c r="S27" s="77"/>
      <c r="T27" s="60"/>
      <c r="U27" s="60"/>
      <c r="V27" s="60"/>
      <c r="W27" s="60"/>
    </row>
    <row r="28" spans="2:23" ht="15" customHeight="1" x14ac:dyDescent="0.3">
      <c r="B28" s="51"/>
      <c r="C28" s="358" t="s">
        <v>34</v>
      </c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61"/>
      <c r="T28" s="78"/>
      <c r="U28" s="51"/>
      <c r="V28" s="51"/>
      <c r="W28" s="51"/>
    </row>
    <row r="29" spans="2:23" ht="16.5" customHeight="1" x14ac:dyDescent="0.3">
      <c r="B29" s="51"/>
      <c r="C29" s="374" t="s">
        <v>71</v>
      </c>
      <c r="D29" s="364" t="s">
        <v>40</v>
      </c>
      <c r="E29" s="364" t="s">
        <v>41</v>
      </c>
      <c r="F29" s="364" t="s">
        <v>42</v>
      </c>
      <c r="G29" s="364" t="s">
        <v>43</v>
      </c>
      <c r="H29" s="364" t="s">
        <v>44</v>
      </c>
      <c r="I29" s="364" t="s">
        <v>45</v>
      </c>
      <c r="J29" s="364" t="s">
        <v>46</v>
      </c>
      <c r="K29" s="364" t="s">
        <v>47</v>
      </c>
      <c r="L29" s="364" t="s">
        <v>48</v>
      </c>
      <c r="M29" s="364" t="s">
        <v>49</v>
      </c>
      <c r="N29" s="364" t="s">
        <v>50</v>
      </c>
      <c r="O29" s="364" t="s">
        <v>51</v>
      </c>
      <c r="P29" s="370" t="s">
        <v>70</v>
      </c>
      <c r="Q29" s="371"/>
      <c r="R29" s="364" t="s">
        <v>62</v>
      </c>
      <c r="S29" s="372" t="s">
        <v>305</v>
      </c>
      <c r="T29" s="51"/>
      <c r="U29" s="51"/>
      <c r="V29" s="51"/>
      <c r="W29" s="51"/>
    </row>
    <row r="30" spans="2:23" ht="24" customHeight="1" thickBot="1" x14ac:dyDescent="0.35">
      <c r="B30" s="51"/>
      <c r="C30" s="375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01" t="s">
        <v>64</v>
      </c>
      <c r="Q30" s="302" t="s">
        <v>63</v>
      </c>
      <c r="R30" s="376"/>
      <c r="S30" s="373"/>
      <c r="T30" s="51"/>
      <c r="U30" s="51"/>
      <c r="V30" s="51"/>
      <c r="W30" s="51"/>
    </row>
    <row r="31" spans="2:23" ht="16.5" customHeight="1" x14ac:dyDescent="0.3">
      <c r="B31" s="51"/>
      <c r="C31" s="150" t="s">
        <v>80</v>
      </c>
      <c r="D31" s="151">
        <v>2</v>
      </c>
      <c r="E31" s="152">
        <v>2</v>
      </c>
      <c r="F31" s="152">
        <v>2</v>
      </c>
      <c r="G31" s="152">
        <v>5</v>
      </c>
      <c r="H31" s="152">
        <v>3</v>
      </c>
      <c r="I31" s="152">
        <v>4</v>
      </c>
      <c r="J31" s="152">
        <v>3</v>
      </c>
      <c r="K31" s="152">
        <v>1</v>
      </c>
      <c r="L31" s="152">
        <v>2</v>
      </c>
      <c r="M31" s="152">
        <v>3</v>
      </c>
      <c r="N31" s="152">
        <v>1</v>
      </c>
      <c r="O31" s="152">
        <v>2</v>
      </c>
      <c r="P31" s="152">
        <v>25</v>
      </c>
      <c r="Q31" s="152">
        <v>5</v>
      </c>
      <c r="R31" s="153">
        <f>SUM(D31:O31)</f>
        <v>30</v>
      </c>
      <c r="S31" s="154">
        <f>(100000/10448499)*(R31/12)*12</f>
        <v>0.28712258095636511</v>
      </c>
      <c r="T31" s="51"/>
      <c r="U31" s="51"/>
      <c r="V31" s="51"/>
      <c r="W31" s="51"/>
    </row>
    <row r="32" spans="2:23" ht="17.100000000000001" customHeight="1" x14ac:dyDescent="0.3">
      <c r="B32" s="51"/>
      <c r="C32" s="66" t="s">
        <v>114</v>
      </c>
      <c r="D32" s="62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1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1</v>
      </c>
      <c r="R32" s="64">
        <f>SUM(D32:L32)</f>
        <v>1</v>
      </c>
      <c r="S32" s="79">
        <f t="shared" ref="S32:S45" si="3">(100000/10448499)*(R32/12)*12</f>
        <v>9.5707526985455045E-3</v>
      </c>
      <c r="T32" s="51"/>
      <c r="U32" s="51"/>
      <c r="V32" s="51"/>
      <c r="W32" s="51"/>
    </row>
    <row r="33" spans="2:23" ht="17.100000000000001" hidden="1" customHeight="1" x14ac:dyDescent="0.3">
      <c r="B33" s="51"/>
      <c r="C33" s="66" t="s">
        <v>121</v>
      </c>
      <c r="D33" s="62"/>
      <c r="E33" s="63"/>
      <c r="F33" s="63"/>
      <c r="G33" s="63"/>
      <c r="H33" s="63"/>
      <c r="I33" s="63"/>
      <c r="J33" s="63"/>
      <c r="K33" s="63"/>
      <c r="L33" s="63"/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4">
        <f>SUM(D33:Q33)</f>
        <v>0</v>
      </c>
      <c r="S33" s="79">
        <f t="shared" si="3"/>
        <v>0</v>
      </c>
      <c r="T33" s="51"/>
      <c r="U33" s="51"/>
      <c r="V33" s="51"/>
      <c r="W33" s="51"/>
    </row>
    <row r="34" spans="2:23" ht="17.100000000000001" hidden="1" customHeight="1" x14ac:dyDescent="0.3">
      <c r="B34" s="51"/>
      <c r="C34" s="66" t="s">
        <v>243</v>
      </c>
      <c r="D34" s="62"/>
      <c r="E34" s="63"/>
      <c r="F34" s="63"/>
      <c r="G34" s="63"/>
      <c r="H34" s="63"/>
      <c r="I34" s="63"/>
      <c r="J34" s="63"/>
      <c r="K34" s="63"/>
      <c r="L34" s="63"/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4">
        <f>SUM(D34:Q34)</f>
        <v>0</v>
      </c>
      <c r="S34" s="79">
        <f t="shared" si="3"/>
        <v>0</v>
      </c>
      <c r="T34" s="51"/>
      <c r="U34" s="51"/>
      <c r="V34" s="51"/>
      <c r="W34" s="51"/>
    </row>
    <row r="35" spans="2:23" ht="17.100000000000001" hidden="1" customHeight="1" x14ac:dyDescent="0.3">
      <c r="B35" s="51"/>
      <c r="C35" s="66" t="s">
        <v>112</v>
      </c>
      <c r="D35" s="62"/>
      <c r="E35" s="63"/>
      <c r="F35" s="63"/>
      <c r="G35" s="63"/>
      <c r="H35" s="63"/>
      <c r="I35" s="63"/>
      <c r="J35" s="63"/>
      <c r="K35" s="63"/>
      <c r="L35" s="63"/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4">
        <f>SUM(D35:Q35)</f>
        <v>0</v>
      </c>
      <c r="S35" s="79">
        <f t="shared" si="3"/>
        <v>0</v>
      </c>
      <c r="T35" s="51"/>
      <c r="U35" s="51"/>
      <c r="V35" s="51"/>
      <c r="W35" s="51"/>
    </row>
    <row r="36" spans="2:23" ht="17.100000000000001" customHeight="1" x14ac:dyDescent="0.3">
      <c r="B36" s="51"/>
      <c r="C36" s="66" t="s">
        <v>85</v>
      </c>
      <c r="D36" s="62">
        <v>6</v>
      </c>
      <c r="E36" s="63">
        <v>3</v>
      </c>
      <c r="F36" s="63">
        <v>3</v>
      </c>
      <c r="G36" s="63">
        <v>5</v>
      </c>
      <c r="H36" s="63">
        <v>4</v>
      </c>
      <c r="I36" s="63">
        <v>5</v>
      </c>
      <c r="J36" s="63">
        <v>5</v>
      </c>
      <c r="K36" s="63">
        <v>4</v>
      </c>
      <c r="L36" s="63">
        <v>8</v>
      </c>
      <c r="M36" s="63">
        <v>9</v>
      </c>
      <c r="N36" s="63">
        <v>7</v>
      </c>
      <c r="O36" s="63">
        <v>11</v>
      </c>
      <c r="P36" s="63">
        <v>0</v>
      </c>
      <c r="Q36" s="63">
        <v>70</v>
      </c>
      <c r="R36" s="64">
        <f>SUM(D36:O36)</f>
        <v>70</v>
      </c>
      <c r="S36" s="79">
        <f t="shared" si="3"/>
        <v>0.66995268889818527</v>
      </c>
      <c r="T36" s="51"/>
      <c r="U36" s="51"/>
      <c r="V36" s="51"/>
      <c r="W36" s="51"/>
    </row>
    <row r="37" spans="2:23" ht="17.100000000000001" hidden="1" customHeight="1" x14ac:dyDescent="0.3">
      <c r="B37" s="51"/>
      <c r="C37" s="66" t="s">
        <v>81</v>
      </c>
      <c r="D37" s="62"/>
      <c r="E37" s="63"/>
      <c r="F37" s="63"/>
      <c r="G37" s="63"/>
      <c r="H37" s="63"/>
      <c r="I37" s="63"/>
      <c r="J37" s="63"/>
      <c r="K37" s="63"/>
      <c r="L37" s="63"/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4">
        <f t="shared" ref="R37:R45" si="4">SUM(D37:O37)</f>
        <v>0</v>
      </c>
      <c r="S37" s="79">
        <f t="shared" si="3"/>
        <v>0</v>
      </c>
      <c r="T37" s="51"/>
      <c r="U37" s="51"/>
      <c r="V37" s="51"/>
      <c r="W37" s="51"/>
    </row>
    <row r="38" spans="2:23" ht="17.100000000000001" customHeight="1" x14ac:dyDescent="0.3">
      <c r="B38" s="51"/>
      <c r="C38" s="80" t="s">
        <v>82</v>
      </c>
      <c r="D38" s="81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</v>
      </c>
      <c r="M38" s="63">
        <v>0</v>
      </c>
      <c r="N38" s="63">
        <v>0</v>
      </c>
      <c r="O38" s="63">
        <v>0</v>
      </c>
      <c r="P38" s="63">
        <v>0</v>
      </c>
      <c r="Q38" s="63">
        <v>2</v>
      </c>
      <c r="R38" s="64">
        <f>SUM(D38:L38)</f>
        <v>2</v>
      </c>
      <c r="S38" s="79">
        <f t="shared" si="3"/>
        <v>1.9141505397091009E-2</v>
      </c>
      <c r="T38" s="51"/>
      <c r="U38" s="51"/>
      <c r="V38" s="51"/>
      <c r="W38" s="51"/>
    </row>
    <row r="39" spans="2:23" ht="17.100000000000001" hidden="1" customHeight="1" x14ac:dyDescent="0.3">
      <c r="B39" s="51"/>
      <c r="C39" s="66" t="s">
        <v>304</v>
      </c>
      <c r="D39" s="62"/>
      <c r="E39" s="63"/>
      <c r="F39" s="63"/>
      <c r="G39" s="63"/>
      <c r="H39" s="63"/>
      <c r="I39" s="63"/>
      <c r="J39" s="63"/>
      <c r="K39" s="63"/>
      <c r="L39" s="63"/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4">
        <f>SUM(D39:Q39)</f>
        <v>0</v>
      </c>
      <c r="S39" s="79">
        <f t="shared" si="3"/>
        <v>0</v>
      </c>
      <c r="T39" s="51"/>
      <c r="U39" s="51"/>
      <c r="V39" s="51"/>
      <c r="W39" s="51"/>
    </row>
    <row r="40" spans="2:23" ht="17.100000000000001" customHeight="1" x14ac:dyDescent="0.3">
      <c r="B40" s="51"/>
      <c r="C40" s="80" t="s">
        <v>118</v>
      </c>
      <c r="D40" s="147">
        <v>7</v>
      </c>
      <c r="E40" s="63">
        <v>0</v>
      </c>
      <c r="F40" s="63">
        <v>6</v>
      </c>
      <c r="G40" s="63">
        <v>3</v>
      </c>
      <c r="H40" s="63">
        <v>3</v>
      </c>
      <c r="I40" s="63">
        <v>2</v>
      </c>
      <c r="J40" s="63">
        <v>10</v>
      </c>
      <c r="K40" s="63">
        <v>7</v>
      </c>
      <c r="L40" s="63">
        <v>8</v>
      </c>
      <c r="M40" s="63">
        <v>6</v>
      </c>
      <c r="N40" s="63">
        <v>9</v>
      </c>
      <c r="O40" s="63">
        <v>7</v>
      </c>
      <c r="P40" s="63">
        <v>68</v>
      </c>
      <c r="Q40" s="63">
        <v>0</v>
      </c>
      <c r="R40" s="64">
        <f t="shared" si="4"/>
        <v>68</v>
      </c>
      <c r="S40" s="79">
        <f t="shared" si="3"/>
        <v>0.65081118350109435</v>
      </c>
      <c r="T40" s="51"/>
      <c r="U40" s="51"/>
      <c r="V40" s="51"/>
      <c r="W40" s="51"/>
    </row>
    <row r="41" spans="2:23" ht="17.100000000000001" customHeight="1" x14ac:dyDescent="0.3">
      <c r="B41" s="51"/>
      <c r="C41" s="66" t="s">
        <v>324</v>
      </c>
      <c r="D41" s="62">
        <v>1</v>
      </c>
      <c r="E41" s="63">
        <v>0</v>
      </c>
      <c r="F41" s="63">
        <v>0</v>
      </c>
      <c r="G41" s="63">
        <v>3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3</v>
      </c>
      <c r="Q41" s="63">
        <v>1</v>
      </c>
      <c r="R41" s="64">
        <f t="shared" si="4"/>
        <v>4</v>
      </c>
      <c r="S41" s="79">
        <f t="shared" si="3"/>
        <v>3.8283010794182018E-2</v>
      </c>
      <c r="T41" s="51"/>
      <c r="U41" s="51"/>
      <c r="V41" s="51"/>
      <c r="W41" s="51"/>
    </row>
    <row r="42" spans="2:23" ht="17.100000000000001" customHeight="1" x14ac:dyDescent="0.3">
      <c r="B42" s="51"/>
      <c r="C42" s="66" t="s">
        <v>83</v>
      </c>
      <c r="D42" s="62">
        <v>44</v>
      </c>
      <c r="E42" s="63">
        <v>46</v>
      </c>
      <c r="F42" s="63">
        <v>33</v>
      </c>
      <c r="G42" s="63">
        <v>33</v>
      </c>
      <c r="H42" s="63">
        <v>32</v>
      </c>
      <c r="I42" s="63">
        <v>50</v>
      </c>
      <c r="J42" s="63">
        <v>46</v>
      </c>
      <c r="K42" s="63">
        <v>51</v>
      </c>
      <c r="L42" s="63">
        <v>27</v>
      </c>
      <c r="M42" s="63">
        <v>40</v>
      </c>
      <c r="N42" s="63">
        <v>45</v>
      </c>
      <c r="O42" s="63">
        <v>40</v>
      </c>
      <c r="P42" s="63">
        <v>465</v>
      </c>
      <c r="Q42" s="63">
        <v>22</v>
      </c>
      <c r="R42" s="64">
        <f t="shared" si="4"/>
        <v>487</v>
      </c>
      <c r="S42" s="79">
        <f t="shared" si="3"/>
        <v>4.660956564191661</v>
      </c>
      <c r="T42" s="51"/>
      <c r="U42" s="51"/>
      <c r="V42" s="51"/>
      <c r="W42" s="51"/>
    </row>
    <row r="43" spans="2:23" ht="17.100000000000001" customHeight="1" x14ac:dyDescent="0.3">
      <c r="B43" s="51"/>
      <c r="C43" s="80" t="s">
        <v>325</v>
      </c>
      <c r="D43" s="81">
        <v>0</v>
      </c>
      <c r="E43" s="63">
        <v>0</v>
      </c>
      <c r="F43" s="63">
        <v>0</v>
      </c>
      <c r="G43" s="63">
        <v>1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1</v>
      </c>
      <c r="P43" s="63">
        <v>1</v>
      </c>
      <c r="Q43" s="63">
        <v>1</v>
      </c>
      <c r="R43" s="64">
        <f t="shared" si="4"/>
        <v>2</v>
      </c>
      <c r="S43" s="79">
        <f t="shared" si="3"/>
        <v>1.9141505397091009E-2</v>
      </c>
      <c r="T43" s="51"/>
      <c r="U43" s="51"/>
      <c r="V43" s="51"/>
      <c r="W43" s="51"/>
    </row>
    <row r="44" spans="2:23" ht="17.100000000000001" customHeight="1" x14ac:dyDescent="0.3">
      <c r="B44" s="51"/>
      <c r="C44" s="66" t="s">
        <v>244</v>
      </c>
      <c r="D44" s="62">
        <v>1</v>
      </c>
      <c r="E44" s="63">
        <v>1</v>
      </c>
      <c r="F44" s="63">
        <v>1</v>
      </c>
      <c r="G44" s="63">
        <v>1</v>
      </c>
      <c r="H44" s="63">
        <v>2</v>
      </c>
      <c r="I44" s="63">
        <v>0</v>
      </c>
      <c r="J44" s="63">
        <v>0</v>
      </c>
      <c r="K44" s="63">
        <v>1</v>
      </c>
      <c r="L44" s="63">
        <v>0</v>
      </c>
      <c r="M44" s="63">
        <v>2</v>
      </c>
      <c r="N44" s="63">
        <v>1</v>
      </c>
      <c r="O44" s="63">
        <v>0</v>
      </c>
      <c r="P44" s="63">
        <v>4</v>
      </c>
      <c r="Q44" s="63">
        <v>6</v>
      </c>
      <c r="R44" s="64">
        <f t="shared" si="4"/>
        <v>10</v>
      </c>
      <c r="S44" s="79">
        <f t="shared" si="3"/>
        <v>9.5707526985455066E-2</v>
      </c>
      <c r="T44" s="51"/>
      <c r="U44" s="51"/>
      <c r="V44" s="51"/>
      <c r="W44" s="51"/>
    </row>
    <row r="45" spans="2:23" ht="17.100000000000001" customHeight="1" x14ac:dyDescent="0.3">
      <c r="B45" s="51"/>
      <c r="C45" s="66" t="s">
        <v>84</v>
      </c>
      <c r="D45" s="62">
        <v>2</v>
      </c>
      <c r="E45" s="63">
        <v>2</v>
      </c>
      <c r="F45" s="63">
        <v>0</v>
      </c>
      <c r="G45" s="63">
        <v>3</v>
      </c>
      <c r="H45" s="63">
        <v>5</v>
      </c>
      <c r="I45" s="63">
        <v>2</v>
      </c>
      <c r="J45" s="63">
        <v>1</v>
      </c>
      <c r="K45" s="63">
        <v>3</v>
      </c>
      <c r="L45" s="63">
        <v>1</v>
      </c>
      <c r="M45" s="63">
        <v>2</v>
      </c>
      <c r="N45" s="63">
        <v>1</v>
      </c>
      <c r="O45" s="63">
        <v>0</v>
      </c>
      <c r="P45" s="63">
        <v>16</v>
      </c>
      <c r="Q45" s="63">
        <v>6</v>
      </c>
      <c r="R45" s="64">
        <f t="shared" si="4"/>
        <v>22</v>
      </c>
      <c r="S45" s="79">
        <f t="shared" si="3"/>
        <v>0.21055655936800111</v>
      </c>
      <c r="T45" s="51"/>
      <c r="U45" s="51"/>
      <c r="V45" s="51"/>
      <c r="W45" s="51"/>
    </row>
    <row r="46" spans="2:23" ht="18" customHeight="1" thickBot="1" x14ac:dyDescent="0.35">
      <c r="B46" s="51"/>
      <c r="C46" s="148" t="s">
        <v>0</v>
      </c>
      <c r="D46" s="87">
        <f t="shared" ref="D46:O46" si="5">SUM(D31:D45)</f>
        <v>63</v>
      </c>
      <c r="E46" s="87">
        <f t="shared" si="5"/>
        <v>54</v>
      </c>
      <c r="F46" s="87">
        <f t="shared" si="5"/>
        <v>45</v>
      </c>
      <c r="G46" s="87">
        <f t="shared" si="5"/>
        <v>54</v>
      </c>
      <c r="H46" s="87">
        <f t="shared" si="5"/>
        <v>49</v>
      </c>
      <c r="I46" s="87">
        <f t="shared" si="5"/>
        <v>63</v>
      </c>
      <c r="J46" s="87">
        <f t="shared" si="5"/>
        <v>66</v>
      </c>
      <c r="K46" s="87">
        <f t="shared" si="5"/>
        <v>67</v>
      </c>
      <c r="L46" s="87">
        <f t="shared" si="5"/>
        <v>48</v>
      </c>
      <c r="M46" s="87">
        <f t="shared" si="5"/>
        <v>62</v>
      </c>
      <c r="N46" s="87">
        <f t="shared" si="5"/>
        <v>64</v>
      </c>
      <c r="O46" s="87">
        <f t="shared" si="5"/>
        <v>61</v>
      </c>
      <c r="P46" s="87">
        <f>SUM(P31:P45)</f>
        <v>582</v>
      </c>
      <c r="Q46" s="87">
        <f>SUM(Q31:Q45)</f>
        <v>114</v>
      </c>
      <c r="R46" s="87">
        <f>SUM(R31:R45)</f>
        <v>696</v>
      </c>
      <c r="S46" s="82"/>
      <c r="T46" s="51"/>
      <c r="U46" s="51"/>
      <c r="V46" s="51"/>
      <c r="W46" s="51"/>
    </row>
    <row r="47" spans="2:23" ht="15.75" customHeight="1" thickBot="1" x14ac:dyDescent="0.35">
      <c r="B47" s="51"/>
      <c r="C47" s="377" t="s">
        <v>110</v>
      </c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149">
        <f>(100000/10448499)*(R46/12)*12</f>
        <v>6.6612438781876717</v>
      </c>
      <c r="T47" s="51"/>
      <c r="U47" s="51"/>
      <c r="V47" s="51"/>
      <c r="W47" s="51"/>
    </row>
    <row r="48" spans="2:23" ht="15.75" x14ac:dyDescent="0.35">
      <c r="B48" s="51"/>
      <c r="C48" s="73" t="s">
        <v>311</v>
      </c>
      <c r="D48" s="83"/>
      <c r="E48" s="84"/>
      <c r="F48" s="84"/>
      <c r="G48" s="84"/>
      <c r="H48" s="84"/>
      <c r="I48" s="84"/>
      <c r="J48" s="84"/>
      <c r="K48" s="85"/>
      <c r="L48" s="85"/>
      <c r="M48" s="85"/>
      <c r="N48" s="85"/>
      <c r="O48" s="85"/>
      <c r="P48" s="85"/>
      <c r="Q48" s="85"/>
      <c r="R48" s="85"/>
      <c r="S48" s="86"/>
      <c r="T48" s="51"/>
      <c r="U48" s="51"/>
      <c r="V48" s="51"/>
      <c r="W48" s="51"/>
    </row>
    <row r="49" spans="2:23" ht="12" customHeight="1" thickBot="1" x14ac:dyDescent="0.4">
      <c r="B49" s="51"/>
      <c r="C49" s="73"/>
      <c r="D49" s="83"/>
      <c r="E49" s="84"/>
      <c r="F49" s="84"/>
      <c r="G49" s="84"/>
      <c r="H49" s="84"/>
      <c r="I49" s="84"/>
      <c r="J49" s="84"/>
      <c r="K49" s="85"/>
      <c r="L49" s="85"/>
      <c r="M49" s="85"/>
      <c r="N49" s="85"/>
      <c r="O49" s="85"/>
      <c r="P49" s="85"/>
      <c r="Q49" s="85"/>
      <c r="R49" s="85"/>
      <c r="S49" s="86"/>
      <c r="T49" s="51"/>
      <c r="U49" s="51"/>
      <c r="V49" s="51"/>
      <c r="W49" s="51"/>
    </row>
    <row r="50" spans="2:23" s="1" customFormat="1" ht="12.75" customHeight="1" x14ac:dyDescent="0.3">
      <c r="B50" s="52"/>
      <c r="C50" s="358" t="s">
        <v>308</v>
      </c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61"/>
      <c r="T50" s="52"/>
      <c r="U50" s="52"/>
      <c r="V50" s="52"/>
      <c r="W50" s="52"/>
    </row>
    <row r="51" spans="2:23" ht="24" customHeight="1" x14ac:dyDescent="0.3">
      <c r="B51" s="51"/>
      <c r="C51" s="374" t="s">
        <v>71</v>
      </c>
      <c r="D51" s="364" t="s">
        <v>40</v>
      </c>
      <c r="E51" s="364" t="s">
        <v>41</v>
      </c>
      <c r="F51" s="364" t="s">
        <v>42</v>
      </c>
      <c r="G51" s="364" t="s">
        <v>43</v>
      </c>
      <c r="H51" s="364" t="s">
        <v>44</v>
      </c>
      <c r="I51" s="364" t="s">
        <v>45</v>
      </c>
      <c r="J51" s="364" t="s">
        <v>46</v>
      </c>
      <c r="K51" s="364" t="s">
        <v>47</v>
      </c>
      <c r="L51" s="364" t="s">
        <v>48</v>
      </c>
      <c r="M51" s="364" t="s">
        <v>49</v>
      </c>
      <c r="N51" s="364" t="s">
        <v>50</v>
      </c>
      <c r="O51" s="364" t="s">
        <v>51</v>
      </c>
      <c r="P51" s="370" t="s">
        <v>70</v>
      </c>
      <c r="Q51" s="371"/>
      <c r="R51" s="364" t="s">
        <v>62</v>
      </c>
      <c r="S51" s="372" t="s">
        <v>305</v>
      </c>
      <c r="T51" s="51"/>
      <c r="U51" s="51"/>
      <c r="V51" s="51"/>
      <c r="W51" s="51"/>
    </row>
    <row r="52" spans="2:23" ht="14.25" customHeight="1" thickBot="1" x14ac:dyDescent="0.35">
      <c r="B52" s="51"/>
      <c r="C52" s="375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188" t="s">
        <v>64</v>
      </c>
      <c r="Q52" s="189" t="s">
        <v>63</v>
      </c>
      <c r="R52" s="376"/>
      <c r="S52" s="373"/>
      <c r="T52" s="51"/>
      <c r="U52" s="51"/>
      <c r="V52" s="51"/>
      <c r="W52" s="51"/>
    </row>
    <row r="53" spans="2:23" ht="15" customHeight="1" thickBot="1" x14ac:dyDescent="0.35">
      <c r="B53" s="51"/>
      <c r="C53" s="183" t="s">
        <v>341</v>
      </c>
      <c r="D53" s="184">
        <v>9</v>
      </c>
      <c r="E53" s="185">
        <v>10</v>
      </c>
      <c r="F53" s="185">
        <v>6</v>
      </c>
      <c r="G53" s="185">
        <v>4</v>
      </c>
      <c r="H53" s="185">
        <v>4</v>
      </c>
      <c r="I53" s="185">
        <v>7</v>
      </c>
      <c r="J53" s="185">
        <v>5</v>
      </c>
      <c r="K53" s="185">
        <v>3</v>
      </c>
      <c r="L53" s="185">
        <v>8</v>
      </c>
      <c r="M53" s="185">
        <v>8</v>
      </c>
      <c r="N53" s="185">
        <v>9</v>
      </c>
      <c r="O53" s="185">
        <v>7</v>
      </c>
      <c r="P53" s="185">
        <v>79</v>
      </c>
      <c r="Q53" s="185">
        <v>1</v>
      </c>
      <c r="R53" s="186">
        <f>SUM(D53:O53)</f>
        <v>80</v>
      </c>
      <c r="S53" s="187">
        <f>(100000/10448499)*(R53/12)*12</f>
        <v>0.76566021588364053</v>
      </c>
      <c r="T53" s="51"/>
      <c r="U53" s="51"/>
      <c r="V53" s="51"/>
      <c r="W53" s="51"/>
    </row>
    <row r="54" spans="2:23" ht="15" hidden="1" customHeight="1" thickBot="1" x14ac:dyDescent="0.35">
      <c r="B54" s="51"/>
      <c r="C54" s="88" t="s">
        <v>31</v>
      </c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1"/>
      <c r="P54" s="181"/>
      <c r="Q54" s="181"/>
      <c r="R54" s="92">
        <f>SUM(D54:O54)</f>
        <v>0</v>
      </c>
      <c r="S54" s="51"/>
      <c r="T54" s="51"/>
      <c r="U54" s="51"/>
      <c r="V54" s="51"/>
      <c r="W54" s="51"/>
    </row>
    <row r="55" spans="2:23" ht="15" hidden="1" customHeight="1" thickBot="1" x14ac:dyDescent="0.35">
      <c r="B55" s="51"/>
      <c r="C55" s="93" t="s">
        <v>36</v>
      </c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  <c r="P55" s="181"/>
      <c r="Q55" s="181"/>
      <c r="R55" s="97">
        <f>SUM(D55:O55)</f>
        <v>0</v>
      </c>
      <c r="S55" s="51"/>
      <c r="T55" s="51"/>
      <c r="U55" s="51"/>
      <c r="V55" s="51"/>
      <c r="W55" s="51"/>
    </row>
    <row r="56" spans="2:23" ht="15" hidden="1" customHeight="1" thickBot="1" x14ac:dyDescent="0.35">
      <c r="B56" s="98"/>
      <c r="C56" s="99" t="s">
        <v>32</v>
      </c>
      <c r="D56" s="100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2"/>
      <c r="P56" s="182"/>
      <c r="Q56" s="182"/>
      <c r="R56" s="97">
        <f>SUM(D56:O56)</f>
        <v>0</v>
      </c>
      <c r="S56" s="98"/>
      <c r="T56" s="51"/>
      <c r="U56" s="51"/>
      <c r="V56" s="51"/>
      <c r="W56" s="51"/>
    </row>
    <row r="57" spans="2:23" ht="15.75" x14ac:dyDescent="0.35">
      <c r="B57" s="51"/>
      <c r="C57" s="73" t="s">
        <v>311</v>
      </c>
      <c r="D57" s="83"/>
      <c r="E57" s="83"/>
      <c r="F57" s="84"/>
      <c r="G57" s="8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03"/>
      <c r="T57" s="104"/>
      <c r="U57" s="51"/>
      <c r="V57" s="51"/>
      <c r="W57" s="51"/>
    </row>
    <row r="58" spans="2:23" ht="10.5" customHeight="1" thickBot="1" x14ac:dyDescent="0.4">
      <c r="B58" s="51"/>
      <c r="C58" s="73"/>
      <c r="D58" s="83"/>
      <c r="E58" s="83"/>
      <c r="F58" s="84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03"/>
      <c r="T58" s="104"/>
      <c r="U58" s="51"/>
      <c r="V58" s="51"/>
      <c r="W58" s="51"/>
    </row>
    <row r="59" spans="2:23" ht="15" x14ac:dyDescent="0.3">
      <c r="B59" s="51"/>
      <c r="C59" s="379" t="s">
        <v>23</v>
      </c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1"/>
      <c r="T59" s="104"/>
      <c r="U59" s="51"/>
      <c r="V59" s="51"/>
      <c r="W59" s="51"/>
    </row>
    <row r="60" spans="2:23" ht="15" customHeight="1" x14ac:dyDescent="0.3">
      <c r="B60" s="51"/>
      <c r="C60" s="374" t="s">
        <v>71</v>
      </c>
      <c r="D60" s="364" t="s">
        <v>40</v>
      </c>
      <c r="E60" s="364" t="s">
        <v>41</v>
      </c>
      <c r="F60" s="364" t="s">
        <v>42</v>
      </c>
      <c r="G60" s="364" t="s">
        <v>43</v>
      </c>
      <c r="H60" s="364" t="s">
        <v>44</v>
      </c>
      <c r="I60" s="364" t="s">
        <v>45</v>
      </c>
      <c r="J60" s="364" t="s">
        <v>46</v>
      </c>
      <c r="K60" s="364" t="s">
        <v>47</v>
      </c>
      <c r="L60" s="364" t="s">
        <v>48</v>
      </c>
      <c r="M60" s="364" t="s">
        <v>49</v>
      </c>
      <c r="N60" s="364" t="s">
        <v>50</v>
      </c>
      <c r="O60" s="364" t="s">
        <v>51</v>
      </c>
      <c r="P60" s="370" t="s">
        <v>70</v>
      </c>
      <c r="Q60" s="371"/>
      <c r="R60" s="364" t="s">
        <v>62</v>
      </c>
      <c r="S60" s="372" t="s">
        <v>305</v>
      </c>
      <c r="T60" s="104"/>
      <c r="U60" s="51"/>
      <c r="V60" s="51"/>
      <c r="W60" s="51"/>
    </row>
    <row r="61" spans="2:23" ht="24" customHeight="1" thickBot="1" x14ac:dyDescent="0.35">
      <c r="B61" s="51"/>
      <c r="C61" s="375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188" t="s">
        <v>64</v>
      </c>
      <c r="Q61" s="189" t="s">
        <v>63</v>
      </c>
      <c r="R61" s="376"/>
      <c r="S61" s="373"/>
      <c r="T61" s="104"/>
      <c r="U61" s="51"/>
      <c r="V61" s="51"/>
      <c r="W61" s="51"/>
    </row>
    <row r="62" spans="2:23" ht="15.75" thickBot="1" x14ac:dyDescent="0.35">
      <c r="B62" s="51"/>
      <c r="C62" s="183" t="s">
        <v>39</v>
      </c>
      <c r="D62" s="198">
        <v>3</v>
      </c>
      <c r="E62" s="185">
        <v>5</v>
      </c>
      <c r="F62" s="185">
        <v>17</v>
      </c>
      <c r="G62" s="185">
        <v>3</v>
      </c>
      <c r="H62" s="185">
        <v>1</v>
      </c>
      <c r="I62" s="185">
        <v>1</v>
      </c>
      <c r="J62" s="185">
        <v>5</v>
      </c>
      <c r="K62" s="185">
        <v>9</v>
      </c>
      <c r="L62" s="185">
        <v>11</v>
      </c>
      <c r="M62" s="185">
        <v>6</v>
      </c>
      <c r="N62" s="185">
        <v>4</v>
      </c>
      <c r="O62" s="185">
        <v>7</v>
      </c>
      <c r="P62" s="185">
        <v>67</v>
      </c>
      <c r="Q62" s="185">
        <v>5</v>
      </c>
      <c r="R62" s="186">
        <f>SUM(D62:O62)</f>
        <v>72</v>
      </c>
      <c r="S62" s="187">
        <f>(100000/10448499)*(R62/12)*12</f>
        <v>0.6890941942952763</v>
      </c>
      <c r="T62" s="104"/>
      <c r="U62" s="51"/>
      <c r="V62" s="51"/>
      <c r="W62" s="51"/>
    </row>
    <row r="63" spans="2:23" ht="8.25" customHeight="1" thickBot="1" x14ac:dyDescent="0.35">
      <c r="B63" s="98"/>
      <c r="C63" s="105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7"/>
      <c r="T63" s="51"/>
      <c r="U63" s="51"/>
      <c r="V63" s="51"/>
      <c r="W63" s="51"/>
    </row>
    <row r="64" spans="2:23" ht="26.25" customHeight="1" thickBot="1" x14ac:dyDescent="0.35">
      <c r="B64" s="98"/>
      <c r="C64" s="108" t="s">
        <v>107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46">
        <f>(100000/10448499)*((R62+R53+R46+R24)/12)*12</f>
        <v>10.853233560150603</v>
      </c>
      <c r="T64" s="51"/>
      <c r="U64" s="51"/>
      <c r="V64" s="51"/>
      <c r="W64" s="51"/>
    </row>
    <row r="65" spans="2:23" ht="15.75" x14ac:dyDescent="0.35">
      <c r="B65" s="51"/>
      <c r="C65" s="73" t="s">
        <v>311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1"/>
      <c r="T65" s="51"/>
      <c r="U65" s="51"/>
      <c r="V65" s="51"/>
      <c r="W65" s="51"/>
    </row>
    <row r="66" spans="2:23" ht="15" x14ac:dyDescent="0.3">
      <c r="B66" s="51"/>
      <c r="C66" s="52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51"/>
      <c r="T66" s="51"/>
      <c r="U66" s="51"/>
      <c r="V66" s="51"/>
      <c r="W66" s="51"/>
    </row>
    <row r="67" spans="2:23" ht="15" x14ac:dyDescent="0.3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1"/>
      <c r="U67" s="51"/>
      <c r="V67" s="51"/>
      <c r="W67" s="51"/>
    </row>
    <row r="68" spans="2:23" ht="15" x14ac:dyDescent="0.3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1"/>
      <c r="T68" s="51"/>
      <c r="U68" s="51"/>
      <c r="V68" s="51"/>
      <c r="W68" s="51"/>
    </row>
    <row r="69" spans="2:23" ht="15" x14ac:dyDescent="0.3"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1"/>
      <c r="T69" s="51"/>
      <c r="U69" s="51"/>
      <c r="V69" s="51"/>
      <c r="W69" s="51"/>
    </row>
    <row r="70" spans="2:23" ht="15" x14ac:dyDescent="0.3"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1"/>
      <c r="T70" s="51"/>
      <c r="U70" s="51"/>
      <c r="V70" s="51"/>
      <c r="W70" s="51"/>
    </row>
    <row r="71" spans="2:23" ht="15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1"/>
      <c r="T71" s="51"/>
      <c r="U71" s="51"/>
      <c r="V71" s="51"/>
      <c r="W71" s="51"/>
    </row>
  </sheetData>
  <mergeCells count="74">
    <mergeCell ref="N60:N61"/>
    <mergeCell ref="C59:S59"/>
    <mergeCell ref="C60:C61"/>
    <mergeCell ref="D60:D61"/>
    <mergeCell ref="E60:E61"/>
    <mergeCell ref="F60:F61"/>
    <mergeCell ref="G60:G61"/>
    <mergeCell ref="H60:H61"/>
    <mergeCell ref="O60:O61"/>
    <mergeCell ref="P60:Q60"/>
    <mergeCell ref="R60:R61"/>
    <mergeCell ref="S60:S61"/>
    <mergeCell ref="I60:I61"/>
    <mergeCell ref="J60:J61"/>
    <mergeCell ref="K60:K61"/>
    <mergeCell ref="L60:L61"/>
    <mergeCell ref="M60:M61"/>
    <mergeCell ref="P29:Q29"/>
    <mergeCell ref="R29:R30"/>
    <mergeCell ref="P51:Q51"/>
    <mergeCell ref="R51:R52"/>
    <mergeCell ref="S51:S52"/>
    <mergeCell ref="C47:R47"/>
    <mergeCell ref="C50:S5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S10:S11"/>
    <mergeCell ref="C28:S28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S29:S30"/>
    <mergeCell ref="L29:L30"/>
    <mergeCell ref="M29:M30"/>
    <mergeCell ref="N29:N30"/>
    <mergeCell ref="O29:O30"/>
    <mergeCell ref="C25:R25"/>
    <mergeCell ref="H10:H11"/>
    <mergeCell ref="I10:I11"/>
    <mergeCell ref="J10:J11"/>
    <mergeCell ref="K10:K11"/>
    <mergeCell ref="L10:L11"/>
    <mergeCell ref="M10:M11"/>
    <mergeCell ref="C10:C11"/>
    <mergeCell ref="D10:D11"/>
    <mergeCell ref="E10:E11"/>
    <mergeCell ref="F10:F11"/>
    <mergeCell ref="G10:G11"/>
    <mergeCell ref="N10:N11"/>
    <mergeCell ref="O10:O11"/>
    <mergeCell ref="P10:Q10"/>
    <mergeCell ref="R10:R11"/>
    <mergeCell ref="C4:S4"/>
    <mergeCell ref="C5:S5"/>
    <mergeCell ref="C6:S6"/>
    <mergeCell ref="C8:S8"/>
    <mergeCell ref="C9:S9"/>
  </mergeCells>
  <pageMargins left="0.19685039370078741" right="0.19685039370078741" top="0.19685039370078741" bottom="0.19685039370078741" header="0.39370078740157483" footer="0.31496062992125984"/>
  <pageSetup paperSize="9" scale="70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0"/>
  <sheetViews>
    <sheetView topLeftCell="B19" zoomScaleNormal="100" workbookViewId="0">
      <selection activeCell="P46" sqref="P46"/>
    </sheetView>
  </sheetViews>
  <sheetFormatPr baseColWidth="10" defaultColWidth="11.42578125" defaultRowHeight="12.75" x14ac:dyDescent="0.2"/>
  <cols>
    <col min="1" max="1" width="1.7109375" hidden="1" customWidth="1"/>
    <col min="2" max="2" width="1.7109375" customWidth="1"/>
    <col min="3" max="3" width="11" style="1" customWidth="1"/>
    <col min="4" max="4" width="6.7109375" customWidth="1"/>
    <col min="5" max="5" width="7.85546875" bestFit="1" customWidth="1"/>
    <col min="6" max="6" width="10.5703125" bestFit="1" customWidth="1"/>
    <col min="7" max="7" width="7.28515625" bestFit="1" customWidth="1"/>
    <col min="8" max="8" width="8.5703125" bestFit="1" customWidth="1"/>
    <col min="9" max="9" width="8.42578125" bestFit="1" customWidth="1"/>
    <col min="10" max="10" width="9.42578125" customWidth="1"/>
    <col min="11" max="11" width="10.28515625" customWidth="1"/>
    <col min="12" max="12" width="10.140625" customWidth="1"/>
    <col min="13" max="13" width="8.28515625" customWidth="1"/>
    <col min="14" max="14" width="1.140625" customWidth="1"/>
  </cols>
  <sheetData>
    <row r="4" spans="1:21" ht="15" x14ac:dyDescent="0.3">
      <c r="A4" s="51"/>
      <c r="B4" s="51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1" s="1" customFormat="1" ht="15" customHeight="1" x14ac:dyDescent="0.3">
      <c r="A5" s="382" t="str">
        <f>Descripcion!A1</f>
        <v>REPÚBLICA DOMINICANA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</row>
    <row r="6" spans="1:21" ht="19.5" customHeight="1" x14ac:dyDescent="0.45">
      <c r="A6" s="383" t="str">
        <f>Descripcion!A2</f>
        <v>PROCURADURÍA GENERAL DE LA REPÚBLICA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</row>
    <row r="7" spans="1:21" ht="15.75" customHeight="1" x14ac:dyDescent="0.4">
      <c r="A7" s="384" t="str">
        <f>Descripcion!A3</f>
        <v>"Año de la Consolidación de la Seguridad Alimentaria"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</row>
    <row r="8" spans="1:21" s="1" customFormat="1" ht="12.75" customHeight="1" x14ac:dyDescent="0.4">
      <c r="A8" s="52"/>
      <c r="B8" s="52"/>
      <c r="C8" s="52"/>
      <c r="D8" s="111"/>
      <c r="E8" s="111"/>
      <c r="F8" s="111"/>
      <c r="G8" s="111"/>
      <c r="H8" s="111"/>
      <c r="I8" s="111"/>
      <c r="J8" s="111"/>
      <c r="K8" s="111"/>
      <c r="L8" s="111"/>
      <c r="M8" s="52"/>
      <c r="N8" s="52"/>
    </row>
    <row r="9" spans="1:21" s="1" customFormat="1" ht="12.75" customHeight="1" x14ac:dyDescent="0.4">
      <c r="A9" s="52"/>
      <c r="B9" s="52"/>
      <c r="C9" s="52"/>
      <c r="D9" s="111"/>
      <c r="E9" s="111"/>
      <c r="F9" s="111"/>
      <c r="G9" s="111"/>
      <c r="H9" s="111"/>
      <c r="I9" s="111"/>
      <c r="J9" s="111"/>
      <c r="K9" s="111"/>
      <c r="L9" s="111"/>
      <c r="M9" s="52"/>
      <c r="N9" s="52"/>
    </row>
    <row r="10" spans="1:21" s="1" customFormat="1" ht="18.75" customHeight="1" thickBot="1" x14ac:dyDescent="0.35">
      <c r="A10" s="357" t="s">
        <v>111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56"/>
    </row>
    <row r="11" spans="1:21" ht="18.75" customHeight="1" x14ac:dyDescent="0.3">
      <c r="A11" s="51"/>
      <c r="B11" s="51"/>
      <c r="C11" s="387" t="s">
        <v>95</v>
      </c>
      <c r="D11" s="389" t="s">
        <v>86</v>
      </c>
      <c r="E11" s="389" t="s">
        <v>87</v>
      </c>
      <c r="F11" s="389" t="s">
        <v>88</v>
      </c>
      <c r="G11" s="389" t="s">
        <v>89</v>
      </c>
      <c r="H11" s="389" t="s">
        <v>90</v>
      </c>
      <c r="I11" s="389" t="s">
        <v>91</v>
      </c>
      <c r="J11" s="389" t="s">
        <v>92</v>
      </c>
      <c r="K11" s="391" t="s">
        <v>70</v>
      </c>
      <c r="L11" s="392"/>
      <c r="M11" s="385" t="s">
        <v>33</v>
      </c>
      <c r="N11" s="51"/>
    </row>
    <row r="12" spans="1:21" ht="15" x14ac:dyDescent="0.3">
      <c r="A12" s="51"/>
      <c r="B12" s="51"/>
      <c r="C12" s="388"/>
      <c r="D12" s="390"/>
      <c r="E12" s="390"/>
      <c r="F12" s="390"/>
      <c r="G12" s="390"/>
      <c r="H12" s="390"/>
      <c r="I12" s="390"/>
      <c r="J12" s="390"/>
      <c r="K12" s="201" t="s">
        <v>64</v>
      </c>
      <c r="L12" s="202" t="s">
        <v>63</v>
      </c>
      <c r="M12" s="386"/>
      <c r="N12" s="51"/>
    </row>
    <row r="13" spans="1:21" ht="20.100000000000001" customHeight="1" x14ac:dyDescent="0.3">
      <c r="A13" s="51"/>
      <c r="B13" s="51"/>
      <c r="C13" s="27" t="s">
        <v>40</v>
      </c>
      <c r="D13" s="20">
        <v>18</v>
      </c>
      <c r="E13" s="20">
        <v>9</v>
      </c>
      <c r="F13" s="20">
        <v>23</v>
      </c>
      <c r="G13" s="20">
        <v>10</v>
      </c>
      <c r="H13" s="20">
        <v>11</v>
      </c>
      <c r="I13" s="20">
        <v>7</v>
      </c>
      <c r="J13" s="20">
        <v>22</v>
      </c>
      <c r="K13" s="190">
        <v>88</v>
      </c>
      <c r="L13" s="190">
        <v>12</v>
      </c>
      <c r="M13" s="28">
        <f>SUM(D13:J13)</f>
        <v>100</v>
      </c>
      <c r="N13" s="51"/>
      <c r="O13" s="245"/>
      <c r="P13" s="245"/>
      <c r="Q13" s="245"/>
      <c r="R13" s="245"/>
      <c r="S13" s="245"/>
      <c r="T13" s="245"/>
      <c r="U13" s="245"/>
    </row>
    <row r="14" spans="1:21" ht="20.100000000000001" customHeight="1" x14ac:dyDescent="0.3">
      <c r="A14" s="51"/>
      <c r="B14" s="51"/>
      <c r="C14" s="27" t="s">
        <v>41</v>
      </c>
      <c r="D14" s="20">
        <v>16</v>
      </c>
      <c r="E14" s="20">
        <v>12</v>
      </c>
      <c r="F14" s="20">
        <v>8</v>
      </c>
      <c r="G14" s="20">
        <v>8</v>
      </c>
      <c r="H14" s="20">
        <v>9</v>
      </c>
      <c r="I14" s="29">
        <v>22</v>
      </c>
      <c r="J14" s="29">
        <v>14</v>
      </c>
      <c r="K14" s="191">
        <v>76</v>
      </c>
      <c r="L14" s="191">
        <v>13</v>
      </c>
      <c r="M14" s="28">
        <f t="shared" ref="M14:M24" si="0">SUM(D14:J14)</f>
        <v>89</v>
      </c>
      <c r="N14" s="51"/>
      <c r="O14" s="245"/>
      <c r="P14" s="245"/>
      <c r="Q14" s="245"/>
      <c r="R14" s="245"/>
      <c r="S14" s="245"/>
      <c r="T14" s="245"/>
      <c r="U14" s="245"/>
    </row>
    <row r="15" spans="1:21" ht="20.100000000000001" customHeight="1" x14ac:dyDescent="0.3">
      <c r="A15" s="51"/>
      <c r="B15" s="51"/>
      <c r="C15" s="27" t="s">
        <v>42</v>
      </c>
      <c r="D15" s="112">
        <v>19</v>
      </c>
      <c r="E15" s="112">
        <v>11</v>
      </c>
      <c r="F15" s="112">
        <v>7</v>
      </c>
      <c r="G15" s="112">
        <v>9</v>
      </c>
      <c r="H15" s="112">
        <v>8</v>
      </c>
      <c r="I15" s="112">
        <v>17</v>
      </c>
      <c r="J15" s="21">
        <v>11</v>
      </c>
      <c r="K15" s="134">
        <v>76</v>
      </c>
      <c r="L15" s="134">
        <v>6</v>
      </c>
      <c r="M15" s="28">
        <f t="shared" si="0"/>
        <v>82</v>
      </c>
      <c r="N15" s="51"/>
      <c r="O15" s="245"/>
      <c r="P15" s="245"/>
      <c r="Q15" s="245"/>
      <c r="R15" s="245"/>
      <c r="S15" s="245"/>
      <c r="T15" s="245"/>
      <c r="U15" s="245"/>
    </row>
    <row r="16" spans="1:21" ht="20.100000000000001" customHeight="1" x14ac:dyDescent="0.3">
      <c r="A16" s="51"/>
      <c r="B16" s="51"/>
      <c r="C16" s="27" t="s">
        <v>43</v>
      </c>
      <c r="D16" s="20">
        <v>11</v>
      </c>
      <c r="E16" s="20">
        <v>7</v>
      </c>
      <c r="F16" s="20">
        <v>16</v>
      </c>
      <c r="G16" s="20">
        <v>7</v>
      </c>
      <c r="H16" s="20">
        <v>6</v>
      </c>
      <c r="I16" s="29">
        <v>16</v>
      </c>
      <c r="J16" s="29">
        <v>14</v>
      </c>
      <c r="K16" s="191">
        <v>66</v>
      </c>
      <c r="L16" s="191">
        <v>11</v>
      </c>
      <c r="M16" s="28">
        <f t="shared" si="0"/>
        <v>77</v>
      </c>
      <c r="N16" s="51"/>
      <c r="O16" s="245"/>
      <c r="P16" s="245"/>
      <c r="Q16" s="245"/>
      <c r="R16" s="245"/>
      <c r="S16" s="245"/>
      <c r="T16" s="245"/>
      <c r="U16" s="245"/>
    </row>
    <row r="17" spans="1:21" ht="20.100000000000001" customHeight="1" x14ac:dyDescent="0.3">
      <c r="A17" s="51"/>
      <c r="B17" s="51"/>
      <c r="C17" s="27" t="s">
        <v>44</v>
      </c>
      <c r="D17" s="20">
        <v>9</v>
      </c>
      <c r="E17" s="20">
        <v>10</v>
      </c>
      <c r="F17" s="20">
        <v>10</v>
      </c>
      <c r="G17" s="20">
        <v>11</v>
      </c>
      <c r="H17" s="20">
        <v>12</v>
      </c>
      <c r="I17" s="29">
        <v>14</v>
      </c>
      <c r="J17" s="29">
        <v>27</v>
      </c>
      <c r="K17" s="191">
        <v>83</v>
      </c>
      <c r="L17" s="191">
        <v>10</v>
      </c>
      <c r="M17" s="28">
        <f t="shared" si="0"/>
        <v>93</v>
      </c>
      <c r="N17" s="51"/>
      <c r="O17" s="245"/>
      <c r="P17" s="245"/>
      <c r="Q17" s="245"/>
      <c r="R17" s="245"/>
      <c r="S17" s="245"/>
      <c r="T17" s="245"/>
      <c r="U17" s="245"/>
    </row>
    <row r="18" spans="1:21" ht="20.100000000000001" customHeight="1" x14ac:dyDescent="0.3">
      <c r="A18" s="51"/>
      <c r="B18" s="51"/>
      <c r="C18" s="27" t="s">
        <v>45</v>
      </c>
      <c r="D18" s="20">
        <v>16</v>
      </c>
      <c r="E18" s="20">
        <v>11</v>
      </c>
      <c r="F18" s="20">
        <v>11</v>
      </c>
      <c r="G18" s="20">
        <v>15</v>
      </c>
      <c r="H18" s="20">
        <v>7</v>
      </c>
      <c r="I18" s="29">
        <v>9</v>
      </c>
      <c r="J18" s="29">
        <v>25</v>
      </c>
      <c r="K18" s="191">
        <v>81</v>
      </c>
      <c r="L18" s="191">
        <v>13</v>
      </c>
      <c r="M18" s="28">
        <f t="shared" si="0"/>
        <v>94</v>
      </c>
      <c r="N18" s="51"/>
      <c r="O18" s="245"/>
      <c r="P18" s="245"/>
      <c r="Q18" s="245"/>
      <c r="R18" s="245"/>
      <c r="S18" s="245"/>
      <c r="T18" s="245"/>
      <c r="U18" s="245"/>
    </row>
    <row r="19" spans="1:21" ht="20.100000000000001" customHeight="1" x14ac:dyDescent="0.3">
      <c r="A19" s="51"/>
      <c r="B19" s="51"/>
      <c r="C19" s="27" t="s">
        <v>46</v>
      </c>
      <c r="D19" s="20">
        <v>17</v>
      </c>
      <c r="E19" s="20">
        <v>8</v>
      </c>
      <c r="F19" s="20">
        <v>10</v>
      </c>
      <c r="G19" s="20">
        <v>11</v>
      </c>
      <c r="H19" s="20">
        <v>14</v>
      </c>
      <c r="I19" s="29">
        <v>13</v>
      </c>
      <c r="J19" s="29">
        <v>26</v>
      </c>
      <c r="K19" s="191">
        <v>90</v>
      </c>
      <c r="L19" s="191">
        <v>9</v>
      </c>
      <c r="M19" s="28">
        <f t="shared" si="0"/>
        <v>99</v>
      </c>
      <c r="N19" s="51"/>
      <c r="O19" s="245"/>
      <c r="P19" s="245"/>
      <c r="Q19" s="245"/>
      <c r="R19" s="245"/>
      <c r="S19" s="245"/>
      <c r="T19" s="245"/>
      <c r="U19" s="245"/>
    </row>
    <row r="20" spans="1:21" ht="20.100000000000001" customHeight="1" x14ac:dyDescent="0.3">
      <c r="A20" s="51"/>
      <c r="B20" s="51"/>
      <c r="C20" s="27" t="s">
        <v>47</v>
      </c>
      <c r="D20" s="20">
        <v>21</v>
      </c>
      <c r="E20" s="20">
        <v>14</v>
      </c>
      <c r="F20" s="20">
        <v>8</v>
      </c>
      <c r="G20" s="20">
        <v>10</v>
      </c>
      <c r="H20" s="20">
        <v>9</v>
      </c>
      <c r="I20" s="29">
        <v>20</v>
      </c>
      <c r="J20" s="29">
        <v>31</v>
      </c>
      <c r="K20" s="191">
        <v>105</v>
      </c>
      <c r="L20" s="191">
        <v>8</v>
      </c>
      <c r="M20" s="28">
        <f t="shared" si="0"/>
        <v>113</v>
      </c>
      <c r="N20" s="51"/>
      <c r="O20" s="245"/>
      <c r="P20" s="245"/>
      <c r="Q20" s="245"/>
      <c r="R20" s="245"/>
      <c r="S20" s="245"/>
      <c r="T20" s="245"/>
      <c r="U20" s="245"/>
    </row>
    <row r="21" spans="1:21" ht="20.100000000000001" customHeight="1" x14ac:dyDescent="0.3">
      <c r="A21" s="51"/>
      <c r="B21" s="51"/>
      <c r="C21" s="27" t="s">
        <v>48</v>
      </c>
      <c r="D21" s="20">
        <v>10</v>
      </c>
      <c r="E21" s="20">
        <v>10</v>
      </c>
      <c r="F21" s="20">
        <v>6</v>
      </c>
      <c r="G21" s="20">
        <v>7</v>
      </c>
      <c r="H21" s="20">
        <v>10</v>
      </c>
      <c r="I21" s="20">
        <v>11</v>
      </c>
      <c r="J21" s="20">
        <v>32</v>
      </c>
      <c r="K21" s="190">
        <v>74</v>
      </c>
      <c r="L21" s="190">
        <v>12</v>
      </c>
      <c r="M21" s="28">
        <f t="shared" si="0"/>
        <v>86</v>
      </c>
      <c r="N21" s="51"/>
      <c r="O21" s="245"/>
      <c r="P21" s="245"/>
      <c r="Q21" s="245"/>
      <c r="R21" s="245"/>
      <c r="S21" s="245"/>
      <c r="T21" s="245"/>
      <c r="U21" s="245"/>
    </row>
    <row r="22" spans="1:21" ht="20.100000000000001" customHeight="1" x14ac:dyDescent="0.3">
      <c r="A22" s="51"/>
      <c r="B22" s="51"/>
      <c r="C22" s="27" t="s">
        <v>49</v>
      </c>
      <c r="D22" s="20">
        <v>15</v>
      </c>
      <c r="E22" s="20">
        <v>10</v>
      </c>
      <c r="F22" s="20">
        <v>11</v>
      </c>
      <c r="G22" s="20">
        <v>10</v>
      </c>
      <c r="H22" s="20">
        <v>10</v>
      </c>
      <c r="I22" s="29">
        <v>18</v>
      </c>
      <c r="J22" s="29">
        <v>28</v>
      </c>
      <c r="K22" s="191">
        <v>87</v>
      </c>
      <c r="L22" s="191">
        <v>15</v>
      </c>
      <c r="M22" s="28">
        <f t="shared" si="0"/>
        <v>102</v>
      </c>
      <c r="N22" s="51"/>
    </row>
    <row r="23" spans="1:21" ht="20.100000000000001" customHeight="1" x14ac:dyDescent="0.3">
      <c r="A23" s="51"/>
      <c r="B23" s="51"/>
      <c r="C23" s="27" t="s">
        <v>50</v>
      </c>
      <c r="D23" s="20">
        <v>20</v>
      </c>
      <c r="E23" s="20">
        <v>9</v>
      </c>
      <c r="F23" s="112">
        <v>11</v>
      </c>
      <c r="G23" s="20">
        <v>9</v>
      </c>
      <c r="H23" s="20">
        <v>10</v>
      </c>
      <c r="I23" s="20">
        <v>17</v>
      </c>
      <c r="J23" s="20">
        <v>19</v>
      </c>
      <c r="K23" s="190">
        <v>85</v>
      </c>
      <c r="L23" s="190">
        <v>10</v>
      </c>
      <c r="M23" s="28">
        <f t="shared" si="0"/>
        <v>95</v>
      </c>
      <c r="N23" s="51"/>
    </row>
    <row r="24" spans="1:21" ht="20.100000000000001" customHeight="1" x14ac:dyDescent="0.3">
      <c r="A24" s="51"/>
      <c r="B24" s="51"/>
      <c r="C24" s="27" t="s">
        <v>51</v>
      </c>
      <c r="D24" s="20">
        <v>7</v>
      </c>
      <c r="E24" s="20">
        <v>12</v>
      </c>
      <c r="F24" s="112">
        <v>11</v>
      </c>
      <c r="G24" s="20">
        <v>14</v>
      </c>
      <c r="H24" s="20">
        <v>18</v>
      </c>
      <c r="I24" s="20">
        <v>21</v>
      </c>
      <c r="J24" s="20">
        <v>21</v>
      </c>
      <c r="K24" s="190">
        <v>89</v>
      </c>
      <c r="L24" s="190">
        <v>15</v>
      </c>
      <c r="M24" s="28">
        <f t="shared" si="0"/>
        <v>104</v>
      </c>
      <c r="N24" s="51"/>
    </row>
    <row r="25" spans="1:21" ht="20.100000000000001" customHeight="1" thickBot="1" x14ac:dyDescent="0.35">
      <c r="A25" s="51"/>
      <c r="B25" s="51"/>
      <c r="C25" s="19" t="s">
        <v>0</v>
      </c>
      <c r="D25" s="23">
        <f>SUM(D13:D24)</f>
        <v>179</v>
      </c>
      <c r="E25" s="23">
        <f t="shared" ref="E25:L25" si="1">SUM(E13:E24)</f>
        <v>123</v>
      </c>
      <c r="F25" s="23">
        <f t="shared" si="1"/>
        <v>132</v>
      </c>
      <c r="G25" s="23">
        <f t="shared" si="1"/>
        <v>121</v>
      </c>
      <c r="H25" s="23">
        <f t="shared" si="1"/>
        <v>124</v>
      </c>
      <c r="I25" s="23">
        <f t="shared" si="1"/>
        <v>185</v>
      </c>
      <c r="J25" s="23">
        <f t="shared" si="1"/>
        <v>270</v>
      </c>
      <c r="K25" s="23">
        <f t="shared" si="1"/>
        <v>1000</v>
      </c>
      <c r="L25" s="23">
        <f t="shared" si="1"/>
        <v>134</v>
      </c>
      <c r="M25" s="24">
        <f>SUM(M13:M24)</f>
        <v>1134</v>
      </c>
      <c r="N25" s="51"/>
    </row>
    <row r="26" spans="1:21" ht="17.25" customHeight="1" x14ac:dyDescent="0.3">
      <c r="A26" s="51"/>
      <c r="B26" s="51"/>
      <c r="C26" s="40" t="s">
        <v>310</v>
      </c>
      <c r="D26" s="98"/>
      <c r="E26" s="98"/>
      <c r="F26" s="98"/>
      <c r="G26" s="98"/>
      <c r="H26" s="98"/>
      <c r="I26" s="51"/>
      <c r="J26" s="51"/>
      <c r="K26" s="51"/>
      <c r="L26" s="51"/>
      <c r="M26" s="51"/>
      <c r="N26" s="51"/>
    </row>
    <row r="27" spans="1:21" ht="15" x14ac:dyDescent="0.3">
      <c r="A27" s="51"/>
      <c r="B27" s="51"/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21" ht="15" x14ac:dyDescent="0.3">
      <c r="A28" s="51"/>
      <c r="B28" s="51"/>
      <c r="C28" s="5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21" ht="15" x14ac:dyDescent="0.3">
      <c r="A29" s="51"/>
      <c r="B29" s="51"/>
      <c r="C29" s="52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21" ht="15" x14ac:dyDescent="0.3">
      <c r="A30" s="51"/>
      <c r="B30" s="51"/>
      <c r="C30" s="52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21" ht="15" x14ac:dyDescent="0.3">
      <c r="A31" s="51"/>
      <c r="B31" s="51"/>
      <c r="C31" s="52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21" ht="15" x14ac:dyDescent="0.3">
      <c r="A32" s="51"/>
      <c r="B32" s="51"/>
      <c r="C32" s="52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15" x14ac:dyDescent="0.3">
      <c r="A33" s="51"/>
      <c r="B33" s="51"/>
      <c r="C33" s="52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15" x14ac:dyDescent="0.3">
      <c r="A34" s="51"/>
      <c r="B34" s="51"/>
      <c r="C34" s="52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ht="15" x14ac:dyDescent="0.3">
      <c r="A35" s="51"/>
      <c r="B35" s="51"/>
      <c r="C35" s="52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5" x14ac:dyDescent="0.3">
      <c r="A36" s="51"/>
      <c r="B36" s="51"/>
      <c r="C36" s="52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ht="15" x14ac:dyDescent="0.3">
      <c r="A37" s="51"/>
      <c r="B37" s="51"/>
      <c r="C37" s="52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5" x14ac:dyDescent="0.3">
      <c r="A38" s="51"/>
      <c r="B38" s="51"/>
      <c r="C38" s="5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 ht="15" x14ac:dyDescent="0.3">
      <c r="A39" s="51"/>
      <c r="B39" s="51"/>
      <c r="C39" s="5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ht="15" x14ac:dyDescent="0.3">
      <c r="A40" s="51"/>
      <c r="B40" s="51"/>
      <c r="C40" s="5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 ht="15" x14ac:dyDescent="0.3">
      <c r="A41" s="51"/>
      <c r="B41" s="51"/>
      <c r="C41" s="52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4" ht="15" x14ac:dyDescent="0.3">
      <c r="A42" s="51"/>
      <c r="B42" s="51"/>
      <c r="C42" s="52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</row>
    <row r="43" spans="1:14" ht="15" x14ac:dyDescent="0.3">
      <c r="A43" s="51"/>
      <c r="B43" s="51"/>
      <c r="C43" s="52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4" ht="15" x14ac:dyDescent="0.3">
      <c r="A44" s="51"/>
      <c r="B44" s="51"/>
      <c r="C44" s="52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1:14" ht="15" x14ac:dyDescent="0.3">
      <c r="A45" s="51"/>
      <c r="B45" s="51"/>
      <c r="C45" s="52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</row>
    <row r="46" spans="1:14" ht="15" x14ac:dyDescent="0.3">
      <c r="A46" s="51"/>
      <c r="B46" s="51"/>
      <c r="C46" s="52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spans="1:14" ht="15" x14ac:dyDescent="0.3">
      <c r="A47" s="51"/>
      <c r="B47" s="51"/>
      <c r="C47" s="52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8" spans="1:14" ht="15" x14ac:dyDescent="0.3">
      <c r="A48" s="51"/>
      <c r="B48" s="51"/>
      <c r="C48" s="52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1:14" ht="15" x14ac:dyDescent="0.3">
      <c r="A49" s="51"/>
      <c r="B49" s="51"/>
      <c r="C49" s="5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ht="15" x14ac:dyDescent="0.3">
      <c r="A50" s="51"/>
      <c r="B50" s="51"/>
      <c r="C50" s="52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5" x14ac:dyDescent="0.3">
      <c r="A51" s="51"/>
      <c r="B51" s="51"/>
      <c r="C51" s="52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ht="15" x14ac:dyDescent="0.3">
      <c r="A52" s="51"/>
      <c r="B52" s="51"/>
      <c r="C52" s="52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ht="15" x14ac:dyDescent="0.3">
      <c r="A53" s="51"/>
      <c r="B53" s="51"/>
      <c r="C53" s="52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ht="15" x14ac:dyDescent="0.3">
      <c r="A54" s="51"/>
      <c r="B54" s="51"/>
      <c r="C54" s="52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ht="15" x14ac:dyDescent="0.3">
      <c r="A55" s="51"/>
      <c r="B55" s="51"/>
      <c r="C55" s="52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ht="15" x14ac:dyDescent="0.3">
      <c r="A56" s="51"/>
      <c r="B56" s="51"/>
      <c r="C56" s="52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ht="15" x14ac:dyDescent="0.3">
      <c r="A57" s="51"/>
      <c r="B57" s="51"/>
      <c r="C57" s="52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15" x14ac:dyDescent="0.3">
      <c r="A58" s="51"/>
      <c r="B58" s="51"/>
      <c r="C58" s="52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ht="15" x14ac:dyDescent="0.3">
      <c r="A59" s="51"/>
      <c r="B59" s="51"/>
      <c r="C59" s="52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5" x14ac:dyDescent="0.3">
      <c r="A60" s="51"/>
      <c r="B60" s="51"/>
      <c r="C60" s="52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ht="15" x14ac:dyDescent="0.3">
      <c r="A61" s="51"/>
      <c r="B61" s="51"/>
      <c r="C61" s="52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15" x14ac:dyDescent="0.3">
      <c r="A62" s="51"/>
      <c r="B62" s="51"/>
      <c r="C62" s="52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ht="15" x14ac:dyDescent="0.3">
      <c r="A63" s="51"/>
      <c r="B63" s="51"/>
      <c r="C63" s="52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ht="15" x14ac:dyDescent="0.3">
      <c r="A64" s="51"/>
      <c r="B64" s="51"/>
      <c r="C64" s="52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ht="15" x14ac:dyDescent="0.3">
      <c r="A65" s="51"/>
      <c r="B65" s="51"/>
      <c r="C65" s="52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ht="15" x14ac:dyDescent="0.3">
      <c r="A66" s="51"/>
      <c r="B66" s="51"/>
      <c r="C66" s="52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15" x14ac:dyDescent="0.3">
      <c r="A67" s="51"/>
      <c r="B67" s="51"/>
      <c r="C67" s="52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  <row r="68" spans="1:14" ht="15" x14ac:dyDescent="0.3">
      <c r="A68" s="51"/>
      <c r="B68" s="51"/>
      <c r="C68" s="52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</row>
    <row r="69" spans="1:14" ht="15" x14ac:dyDescent="0.3">
      <c r="A69" s="51"/>
      <c r="B69" s="51"/>
      <c r="C69" s="52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1:14" ht="15" x14ac:dyDescent="0.3">
      <c r="A70" s="51"/>
      <c r="B70" s="51"/>
      <c r="C70" s="52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</sheetData>
  <mergeCells count="14">
    <mergeCell ref="A5:N5"/>
    <mergeCell ref="A6:N6"/>
    <mergeCell ref="A7:N7"/>
    <mergeCell ref="A10:M10"/>
    <mergeCell ref="M11:M12"/>
    <mergeCell ref="C11:C12"/>
    <mergeCell ref="D11:D12"/>
    <mergeCell ref="K11:L11"/>
    <mergeCell ref="E11:E12"/>
    <mergeCell ref="F11:F12"/>
    <mergeCell ref="G11:G12"/>
    <mergeCell ref="H11:H12"/>
    <mergeCell ref="I11:I12"/>
    <mergeCell ref="J11:J12"/>
  </mergeCells>
  <pageMargins left="0.19685039370078741" right="0.19685039370078741" top="0.19685039370078741" bottom="0.19685039370078741" header="0.39370078740157483" footer="0.39370078740157483"/>
  <pageSetup paperSize="9" orientation="portrait" r:id="rId1"/>
  <headerFooter alignWithMargins="0"/>
  <ignoredErrors>
    <ignoredError sqref="M13:M2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7"/>
  <sheetViews>
    <sheetView topLeftCell="C22" zoomScale="90" zoomScaleNormal="90" workbookViewId="0">
      <selection activeCell="P28" sqref="P28"/>
    </sheetView>
  </sheetViews>
  <sheetFormatPr baseColWidth="10" defaultColWidth="11.42578125" defaultRowHeight="12.75" x14ac:dyDescent="0.2"/>
  <cols>
    <col min="1" max="1" width="1.7109375" style="8" hidden="1" customWidth="1"/>
    <col min="2" max="2" width="1.85546875" style="8" hidden="1" customWidth="1"/>
    <col min="3" max="3" width="4.7109375" style="8" customWidth="1"/>
    <col min="4" max="4" width="11.85546875" style="8" customWidth="1"/>
    <col min="5" max="5" width="15.5703125" style="8" bestFit="1" customWidth="1"/>
    <col min="6" max="6" width="16.5703125" style="8" bestFit="1" customWidth="1"/>
    <col min="7" max="7" width="12.85546875" style="8" bestFit="1" customWidth="1"/>
    <col min="8" max="8" width="11.42578125" style="8" customWidth="1"/>
    <col min="9" max="9" width="10" style="8" customWidth="1"/>
    <col min="10" max="10" width="14.140625" style="8" customWidth="1"/>
    <col min="11" max="11" width="4" style="8" customWidth="1"/>
    <col min="12" max="16384" width="11.42578125" style="8"/>
  </cols>
  <sheetData>
    <row r="5" spans="1:12" ht="12.75" customHeight="1" x14ac:dyDescent="0.3">
      <c r="A5" s="353" t="str">
        <f>Descripcion!A1</f>
        <v>REPÚBLICA DOMINICANA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9"/>
    </row>
    <row r="6" spans="1:12" ht="19.5" customHeight="1" x14ac:dyDescent="0.45">
      <c r="A6" s="354" t="str">
        <f>Descripcion!A2</f>
        <v>PROCURADURÍA GENERAL DE LA REPÚBLICA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9"/>
    </row>
    <row r="7" spans="1:12" ht="15.75" customHeight="1" x14ac:dyDescent="0.4">
      <c r="A7" s="355" t="str">
        <f>Descripcion!A3</f>
        <v>"Año de la Consolidación de la Seguridad Alimentaria"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9"/>
    </row>
    <row r="8" spans="1:12" ht="12.75" customHeight="1" x14ac:dyDescent="0.4">
      <c r="A8" s="39"/>
      <c r="B8" s="39"/>
      <c r="C8" s="39"/>
      <c r="D8" s="39"/>
      <c r="E8" s="41"/>
      <c r="F8" s="41"/>
      <c r="G8" s="41"/>
      <c r="H8" s="41"/>
      <c r="I8" s="41"/>
      <c r="J8" s="39"/>
      <c r="K8" s="39"/>
      <c r="L8" s="39"/>
    </row>
    <row r="9" spans="1:12" ht="18.75" customHeight="1" x14ac:dyDescent="0.35">
      <c r="A9" s="396"/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"/>
    </row>
    <row r="10" spans="1:12" ht="18.75" customHeight="1" thickBot="1" x14ac:dyDescent="0.35">
      <c r="A10" s="39"/>
      <c r="B10" s="266"/>
      <c r="C10" s="266"/>
      <c r="D10" s="395" t="s">
        <v>96</v>
      </c>
      <c r="E10" s="395"/>
      <c r="F10" s="395"/>
      <c r="G10" s="395"/>
      <c r="H10" s="395"/>
      <c r="I10" s="395"/>
      <c r="J10" s="395"/>
      <c r="K10" s="266"/>
      <c r="L10" s="39"/>
    </row>
    <row r="11" spans="1:12" ht="18.75" customHeight="1" x14ac:dyDescent="0.3">
      <c r="A11" s="39"/>
      <c r="B11" s="39"/>
      <c r="C11" s="39"/>
      <c r="D11" s="399" t="s">
        <v>95</v>
      </c>
      <c r="E11" s="401" t="s">
        <v>37</v>
      </c>
      <c r="F11" s="401" t="s">
        <v>38</v>
      </c>
      <c r="G11" s="401" t="s">
        <v>39</v>
      </c>
      <c r="H11" s="393" t="s">
        <v>70</v>
      </c>
      <c r="I11" s="394"/>
      <c r="J11" s="397" t="s">
        <v>33</v>
      </c>
      <c r="K11" s="39"/>
      <c r="L11" s="39"/>
    </row>
    <row r="12" spans="1:12" ht="18.75" customHeight="1" x14ac:dyDescent="0.3">
      <c r="A12" s="39"/>
      <c r="B12" s="39"/>
      <c r="C12" s="39"/>
      <c r="D12" s="400"/>
      <c r="E12" s="402"/>
      <c r="F12" s="402"/>
      <c r="G12" s="402"/>
      <c r="H12" s="265" t="s">
        <v>64</v>
      </c>
      <c r="I12" s="264" t="s">
        <v>63</v>
      </c>
      <c r="J12" s="398"/>
      <c r="K12" s="39"/>
      <c r="L12" s="39"/>
    </row>
    <row r="13" spans="1:12" ht="20.100000000000001" customHeight="1" x14ac:dyDescent="0.35">
      <c r="A13" s="39"/>
      <c r="B13" s="39"/>
      <c r="C13" s="39"/>
      <c r="D13" s="259" t="s">
        <v>40</v>
      </c>
      <c r="E13" s="263">
        <v>38</v>
      </c>
      <c r="F13" s="263">
        <v>61</v>
      </c>
      <c r="G13" s="263">
        <v>1</v>
      </c>
      <c r="H13" s="262">
        <v>88</v>
      </c>
      <c r="I13" s="262">
        <v>12</v>
      </c>
      <c r="J13" s="256">
        <f>SUM(E13:G13)</f>
        <v>100</v>
      </c>
      <c r="K13" s="39"/>
      <c r="L13" s="39"/>
    </row>
    <row r="14" spans="1:12" ht="20.100000000000001" customHeight="1" x14ac:dyDescent="0.35">
      <c r="A14" s="39"/>
      <c r="B14" s="39"/>
      <c r="C14" s="39"/>
      <c r="D14" s="259" t="s">
        <v>41</v>
      </c>
      <c r="E14" s="263">
        <v>40</v>
      </c>
      <c r="F14" s="263">
        <v>49</v>
      </c>
      <c r="G14" s="263">
        <v>0</v>
      </c>
      <c r="H14" s="262">
        <v>76</v>
      </c>
      <c r="I14" s="262">
        <v>13</v>
      </c>
      <c r="J14" s="256">
        <f t="shared" ref="J14:J24" si="0">SUM(E14:G14)</f>
        <v>89</v>
      </c>
      <c r="K14" s="39"/>
      <c r="L14" s="39"/>
    </row>
    <row r="15" spans="1:12" ht="19.5" customHeight="1" x14ac:dyDescent="0.35">
      <c r="A15" s="39"/>
      <c r="B15" s="39"/>
      <c r="C15" s="39"/>
      <c r="D15" s="259" t="s">
        <v>42</v>
      </c>
      <c r="E15" s="263">
        <v>35</v>
      </c>
      <c r="F15" s="263">
        <v>45</v>
      </c>
      <c r="G15" s="263">
        <v>2</v>
      </c>
      <c r="H15" s="262">
        <v>76</v>
      </c>
      <c r="I15" s="262">
        <v>6</v>
      </c>
      <c r="J15" s="256">
        <f t="shared" si="0"/>
        <v>82</v>
      </c>
      <c r="K15" s="39"/>
      <c r="L15" s="39"/>
    </row>
    <row r="16" spans="1:12" ht="20.100000000000001" customHeight="1" x14ac:dyDescent="0.35">
      <c r="A16" s="39"/>
      <c r="B16" s="39"/>
      <c r="C16" s="39"/>
      <c r="D16" s="259" t="s">
        <v>43</v>
      </c>
      <c r="E16" s="263">
        <v>44</v>
      </c>
      <c r="F16" s="263">
        <v>32</v>
      </c>
      <c r="G16" s="263">
        <v>1</v>
      </c>
      <c r="H16" s="262">
        <v>66</v>
      </c>
      <c r="I16" s="262">
        <v>11</v>
      </c>
      <c r="J16" s="256">
        <f t="shared" si="0"/>
        <v>77</v>
      </c>
      <c r="K16" s="39"/>
      <c r="L16" s="39"/>
    </row>
    <row r="17" spans="1:12" ht="20.100000000000001" customHeight="1" x14ac:dyDescent="0.35">
      <c r="A17" s="39"/>
      <c r="B17" s="39"/>
      <c r="C17" s="39"/>
      <c r="D17" s="259" t="s">
        <v>44</v>
      </c>
      <c r="E17" s="263">
        <v>54</v>
      </c>
      <c r="F17" s="263">
        <v>39</v>
      </c>
      <c r="G17" s="263">
        <v>0</v>
      </c>
      <c r="H17" s="262">
        <v>83</v>
      </c>
      <c r="I17" s="262">
        <v>10</v>
      </c>
      <c r="J17" s="256">
        <f t="shared" si="0"/>
        <v>93</v>
      </c>
      <c r="K17" s="39"/>
      <c r="L17" s="39"/>
    </row>
    <row r="18" spans="1:12" ht="20.100000000000001" customHeight="1" x14ac:dyDescent="0.35">
      <c r="A18" s="39"/>
      <c r="B18" s="39"/>
      <c r="C18" s="39"/>
      <c r="D18" s="259" t="s">
        <v>45</v>
      </c>
      <c r="E18" s="263">
        <v>52</v>
      </c>
      <c r="F18" s="263">
        <v>42</v>
      </c>
      <c r="G18" s="263">
        <v>0</v>
      </c>
      <c r="H18" s="262">
        <v>81</v>
      </c>
      <c r="I18" s="262">
        <v>13</v>
      </c>
      <c r="J18" s="256">
        <f t="shared" si="0"/>
        <v>94</v>
      </c>
      <c r="K18" s="39"/>
      <c r="L18" s="39"/>
    </row>
    <row r="19" spans="1:12" ht="20.100000000000001" customHeight="1" x14ac:dyDescent="0.35">
      <c r="A19" s="39"/>
      <c r="B19" s="39"/>
      <c r="C19" s="39"/>
      <c r="D19" s="259" t="s">
        <v>46</v>
      </c>
      <c r="E19" s="263">
        <v>33</v>
      </c>
      <c r="F19" s="263">
        <v>65</v>
      </c>
      <c r="G19" s="263">
        <v>1</v>
      </c>
      <c r="H19" s="262">
        <v>90</v>
      </c>
      <c r="I19" s="262">
        <v>9</v>
      </c>
      <c r="J19" s="256">
        <f t="shared" si="0"/>
        <v>99</v>
      </c>
      <c r="K19" s="39"/>
      <c r="L19" s="39"/>
    </row>
    <row r="20" spans="1:12" ht="20.100000000000001" customHeight="1" x14ac:dyDescent="0.35">
      <c r="A20" s="39"/>
      <c r="B20" s="39"/>
      <c r="C20" s="39"/>
      <c r="D20" s="259" t="s">
        <v>47</v>
      </c>
      <c r="E20" s="263">
        <v>47</v>
      </c>
      <c r="F20" s="263">
        <v>65</v>
      </c>
      <c r="G20" s="263">
        <v>1</v>
      </c>
      <c r="H20" s="262">
        <v>105</v>
      </c>
      <c r="I20" s="262">
        <v>8</v>
      </c>
      <c r="J20" s="256">
        <f t="shared" si="0"/>
        <v>113</v>
      </c>
      <c r="K20" s="39"/>
      <c r="L20" s="39"/>
    </row>
    <row r="21" spans="1:12" ht="20.100000000000001" customHeight="1" x14ac:dyDescent="0.35">
      <c r="A21" s="39"/>
      <c r="B21" s="39"/>
      <c r="C21" s="39"/>
      <c r="D21" s="259" t="s">
        <v>48</v>
      </c>
      <c r="E21" s="263">
        <v>28</v>
      </c>
      <c r="F21" s="263">
        <v>58</v>
      </c>
      <c r="G21" s="263">
        <v>0</v>
      </c>
      <c r="H21" s="262">
        <v>74</v>
      </c>
      <c r="I21" s="262">
        <v>12</v>
      </c>
      <c r="J21" s="256">
        <f t="shared" si="0"/>
        <v>86</v>
      </c>
      <c r="K21" s="39"/>
      <c r="L21" s="39"/>
    </row>
    <row r="22" spans="1:12" ht="20.100000000000001" customHeight="1" x14ac:dyDescent="0.35">
      <c r="A22" s="39"/>
      <c r="B22" s="39"/>
      <c r="C22" s="39"/>
      <c r="D22" s="259" t="s">
        <v>49</v>
      </c>
      <c r="E22" s="263">
        <v>33</v>
      </c>
      <c r="F22" s="263">
        <v>69</v>
      </c>
      <c r="G22" s="263">
        <v>0</v>
      </c>
      <c r="H22" s="262">
        <v>87</v>
      </c>
      <c r="I22" s="262">
        <v>15</v>
      </c>
      <c r="J22" s="256">
        <f t="shared" si="0"/>
        <v>102</v>
      </c>
      <c r="K22" s="39"/>
      <c r="L22" s="39"/>
    </row>
    <row r="23" spans="1:12" ht="20.100000000000001" customHeight="1" x14ac:dyDescent="0.35">
      <c r="A23" s="39"/>
      <c r="B23" s="39"/>
      <c r="C23" s="39"/>
      <c r="D23" s="259" t="s">
        <v>50</v>
      </c>
      <c r="E23" s="261">
        <v>44</v>
      </c>
      <c r="F23" s="261">
        <v>51</v>
      </c>
      <c r="G23" s="261">
        <v>0</v>
      </c>
      <c r="H23" s="260">
        <v>85</v>
      </c>
      <c r="I23" s="260">
        <v>10</v>
      </c>
      <c r="J23" s="256">
        <f t="shared" si="0"/>
        <v>95</v>
      </c>
      <c r="K23" s="39"/>
      <c r="L23" s="39"/>
    </row>
    <row r="24" spans="1:12" ht="20.100000000000001" customHeight="1" x14ac:dyDescent="0.35">
      <c r="A24" s="39"/>
      <c r="B24" s="39"/>
      <c r="C24" s="39"/>
      <c r="D24" s="259" t="s">
        <v>51</v>
      </c>
      <c r="E24" s="258">
        <v>44</v>
      </c>
      <c r="F24" s="258">
        <v>58</v>
      </c>
      <c r="G24" s="258">
        <v>2</v>
      </c>
      <c r="H24" s="257">
        <v>89</v>
      </c>
      <c r="I24" s="257">
        <v>15</v>
      </c>
      <c r="J24" s="256">
        <f t="shared" si="0"/>
        <v>104</v>
      </c>
      <c r="K24" s="39"/>
      <c r="L24" s="39"/>
    </row>
    <row r="25" spans="1:12" ht="20.100000000000001" customHeight="1" thickBot="1" x14ac:dyDescent="0.35">
      <c r="A25" s="39"/>
      <c r="B25" s="39"/>
      <c r="C25" s="39"/>
      <c r="D25" s="255" t="s">
        <v>0</v>
      </c>
      <c r="E25" s="254">
        <f t="shared" ref="E25:I25" si="1">SUM(E13:E24)</f>
        <v>492</v>
      </c>
      <c r="F25" s="254">
        <f t="shared" si="1"/>
        <v>634</v>
      </c>
      <c r="G25" s="254">
        <f>SUM(G13:G24)</f>
        <v>8</v>
      </c>
      <c r="H25" s="254">
        <f t="shared" si="1"/>
        <v>1000</v>
      </c>
      <c r="I25" s="254">
        <f t="shared" si="1"/>
        <v>134</v>
      </c>
      <c r="J25" s="253">
        <f>SUM(J13:J24)</f>
        <v>1134</v>
      </c>
      <c r="K25" s="39"/>
      <c r="L25" s="39"/>
    </row>
    <row r="26" spans="1:12" ht="17.25" customHeight="1" x14ac:dyDescent="0.3">
      <c r="A26" s="39"/>
      <c r="B26" s="39"/>
      <c r="C26" s="39"/>
      <c r="D26" s="40" t="s">
        <v>310</v>
      </c>
      <c r="E26" s="252"/>
      <c r="F26" s="252"/>
      <c r="G26" s="252"/>
      <c r="H26" s="252"/>
      <c r="I26" s="252"/>
      <c r="J26" s="39"/>
      <c r="K26" s="39"/>
      <c r="L26" s="39"/>
    </row>
    <row r="27" spans="1:12" ht="15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ht="15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5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15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ht="15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5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3" ht="15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51"/>
    </row>
    <row r="34" spans="1:13" ht="15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251"/>
    </row>
    <row r="35" spans="1:13" ht="15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251"/>
    </row>
    <row r="36" spans="1:13" ht="1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51"/>
    </row>
    <row r="37" spans="1:13" ht="15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251"/>
    </row>
    <row r="38" spans="1:13" ht="15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251"/>
    </row>
    <row r="39" spans="1:13" ht="15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251"/>
    </row>
    <row r="40" spans="1:13" ht="15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251"/>
    </row>
    <row r="41" spans="1:13" ht="15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3" ht="15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3" ht="15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3" ht="15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3" ht="15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3" ht="15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3" ht="15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3" ht="15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 ht="15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ht="15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2" ht="1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ht="15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15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ht="15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ht="15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ht="15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ht="15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ht="15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ht="15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ht="15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ht="15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15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ht="15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ht="15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ht="15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ht="15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ht="15" x14ac:dyDescent="0.3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ht="15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ht="15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ht="15" x14ac:dyDescent="0.3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ht="15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ht="15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15" x14ac:dyDescent="0.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ht="15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ht="15" x14ac:dyDescent="0.3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ht="15" x14ac:dyDescent="0.3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ht="15" x14ac:dyDescent="0.3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ht="15" x14ac:dyDescent="0.3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ht="15" x14ac:dyDescent="0.3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ht="15" x14ac:dyDescent="0.3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ht="15" x14ac:dyDescent="0.3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" x14ac:dyDescent="0.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ht="15" x14ac:dyDescent="0.3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ht="15" x14ac:dyDescent="0.3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ht="15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ht="15" x14ac:dyDescent="0.3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15" x14ac:dyDescent="0.3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ht="15" x14ac:dyDescent="0.3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ht="15" x14ac:dyDescent="0.3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ht="15" x14ac:dyDescent="0.3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ht="15" x14ac:dyDescent="0.3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ht="15" x14ac:dyDescent="0.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1:12" ht="15" x14ac:dyDescent="0.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ht="15" x14ac:dyDescent="0.3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ht="15" x14ac:dyDescent="0.3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ht="15" x14ac:dyDescent="0.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ht="15" x14ac:dyDescent="0.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ht="15" x14ac:dyDescent="0.3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ht="15" x14ac:dyDescent="0.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ht="15" x14ac:dyDescent="0.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ht="15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ht="15" x14ac:dyDescent="0.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5" x14ac:dyDescent="0.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ht="15" x14ac:dyDescent="0.3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ht="15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2" ht="15" x14ac:dyDescent="0.3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" ht="15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ht="15" x14ac:dyDescent="0.3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1:12" ht="15" x14ac:dyDescent="0.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ht="15" x14ac:dyDescent="0.3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ht="15" x14ac:dyDescent="0.3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ht="15" x14ac:dyDescent="0.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spans="1:12" ht="15" x14ac:dyDescent="0.3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ht="15" x14ac:dyDescent="0.3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ht="15" x14ac:dyDescent="0.3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2" ht="15" x14ac:dyDescent="0.3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</sheetData>
  <mergeCells count="11">
    <mergeCell ref="H11:I11"/>
    <mergeCell ref="D10:J10"/>
    <mergeCell ref="A5:K5"/>
    <mergeCell ref="A6:K6"/>
    <mergeCell ref="A7:K7"/>
    <mergeCell ref="A9:K9"/>
    <mergeCell ref="J11:J12"/>
    <mergeCell ref="D11:D12"/>
    <mergeCell ref="E11:E12"/>
    <mergeCell ref="F11:F12"/>
    <mergeCell ref="G11:G12"/>
  </mergeCells>
  <pageMargins left="0.19685039370078741" right="0.19685039370078741" top="0.19685039370078741" bottom="0.19685039370078741" header="0.39370078740157483" footer="0.39370078740157483"/>
  <pageSetup paperSize="9" scale="95" orientation="portrait" r:id="rId1"/>
  <headerFooter alignWithMargins="0"/>
  <ignoredErrors>
    <ignoredError sqref="J13 J14:J2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1"/>
  <sheetViews>
    <sheetView topLeftCell="C19" zoomScaleNormal="100" workbookViewId="0">
      <selection activeCell="O29" sqref="O29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7" customWidth="1"/>
    <col min="4" max="4" width="12.140625" customWidth="1"/>
    <col min="5" max="5" width="15.5703125" bestFit="1" customWidth="1"/>
    <col min="6" max="6" width="14.140625" bestFit="1" customWidth="1"/>
    <col min="7" max="7" width="7" customWidth="1"/>
    <col min="8" max="9" width="10.5703125" customWidth="1"/>
    <col min="10" max="10" width="14.140625" customWidth="1"/>
    <col min="11" max="11" width="2.140625" customWidth="1"/>
    <col min="12" max="12" width="2.7109375" customWidth="1"/>
  </cols>
  <sheetData>
    <row r="4" spans="1:13" s="1" customFormat="1" ht="14.25" customHeight="1" x14ac:dyDescent="0.3">
      <c r="A4" s="382" t="str">
        <f>Descripcion!A1</f>
        <v>REPÚBLICA DOMINICANA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52"/>
      <c r="M4" s="52"/>
    </row>
    <row r="5" spans="1:13" ht="19.5" customHeight="1" x14ac:dyDescent="0.45">
      <c r="A5" s="383" t="str">
        <f>Descripcion!A2</f>
        <v>PROCURADURÍA GENERAL DE LA REPÚBLICA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51"/>
      <c r="M5" s="51"/>
    </row>
    <row r="6" spans="1:13" ht="15.75" customHeight="1" x14ac:dyDescent="0.4">
      <c r="A6" s="384" t="str">
        <f>Descripcion!A3</f>
        <v>"Año de la Consolidación de la Seguridad Alimentaria"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51"/>
      <c r="M6" s="51"/>
    </row>
    <row r="7" spans="1:13" ht="12.75" customHeight="1" x14ac:dyDescent="0.4">
      <c r="A7" s="51"/>
      <c r="B7" s="51"/>
      <c r="C7" s="51"/>
      <c r="D7" s="51"/>
      <c r="E7" s="113"/>
      <c r="F7" s="113"/>
      <c r="G7" s="113"/>
      <c r="H7" s="113"/>
      <c r="I7" s="113"/>
      <c r="J7" s="51"/>
      <c r="K7" s="51"/>
      <c r="L7" s="51"/>
      <c r="M7" s="51"/>
    </row>
    <row r="8" spans="1:13" ht="18.75" customHeight="1" x14ac:dyDescent="0.35">
      <c r="A8" s="403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51"/>
      <c r="M8" s="51"/>
    </row>
    <row r="9" spans="1:13" ht="18.75" customHeight="1" thickBot="1" x14ac:dyDescent="0.35">
      <c r="A9" s="357" t="s">
        <v>94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51"/>
      <c r="M9" s="51"/>
    </row>
    <row r="10" spans="1:13" ht="18.75" customHeight="1" x14ac:dyDescent="0.3">
      <c r="A10" s="51"/>
      <c r="B10" s="51"/>
      <c r="C10" s="51"/>
      <c r="D10" s="404" t="s">
        <v>95</v>
      </c>
      <c r="E10" s="389" t="s">
        <v>245</v>
      </c>
      <c r="F10" s="389" t="s">
        <v>246</v>
      </c>
      <c r="G10" s="389" t="s">
        <v>1</v>
      </c>
      <c r="H10" s="391" t="s">
        <v>70</v>
      </c>
      <c r="I10" s="392"/>
      <c r="J10" s="385" t="s">
        <v>33</v>
      </c>
      <c r="K10" s="51"/>
      <c r="L10" s="51"/>
      <c r="M10" s="51"/>
    </row>
    <row r="11" spans="1:13" ht="18.75" customHeight="1" x14ac:dyDescent="0.3">
      <c r="A11" s="51"/>
      <c r="B11" s="51"/>
      <c r="C11" s="51"/>
      <c r="D11" s="405"/>
      <c r="E11" s="390"/>
      <c r="F11" s="390"/>
      <c r="G11" s="390"/>
      <c r="H11" s="201" t="s">
        <v>64</v>
      </c>
      <c r="I11" s="202" t="s">
        <v>63</v>
      </c>
      <c r="J11" s="386"/>
      <c r="K11" s="51"/>
      <c r="L11" s="51"/>
      <c r="M11" s="51"/>
    </row>
    <row r="12" spans="1:13" ht="20.100000000000001" customHeight="1" x14ac:dyDescent="0.3">
      <c r="A12" s="51"/>
      <c r="B12" s="51"/>
      <c r="C12" s="51"/>
      <c r="D12" s="192" t="s">
        <v>40</v>
      </c>
      <c r="E12" s="29">
        <v>64</v>
      </c>
      <c r="F12" s="29">
        <v>25</v>
      </c>
      <c r="G12" s="29">
        <v>11</v>
      </c>
      <c r="H12" s="191">
        <v>88</v>
      </c>
      <c r="I12" s="191">
        <v>12</v>
      </c>
      <c r="J12" s="28">
        <f>SUM(E12:G12)</f>
        <v>100</v>
      </c>
      <c r="K12" s="51"/>
      <c r="L12" s="51"/>
      <c r="M12" s="51"/>
    </row>
    <row r="13" spans="1:13" ht="20.100000000000001" customHeight="1" x14ac:dyDescent="0.3">
      <c r="A13" s="51"/>
      <c r="B13" s="51"/>
      <c r="C13" s="51"/>
      <c r="D13" s="192" t="s">
        <v>41</v>
      </c>
      <c r="E13" s="29">
        <v>49</v>
      </c>
      <c r="F13" s="29">
        <v>34</v>
      </c>
      <c r="G13" s="29">
        <v>6</v>
      </c>
      <c r="H13" s="191">
        <v>76</v>
      </c>
      <c r="I13" s="191">
        <v>13</v>
      </c>
      <c r="J13" s="28">
        <f>SUM(E13:G13)</f>
        <v>89</v>
      </c>
      <c r="K13" s="51"/>
      <c r="L13" s="51"/>
      <c r="M13" s="51"/>
    </row>
    <row r="14" spans="1:13" ht="20.100000000000001" customHeight="1" x14ac:dyDescent="0.3">
      <c r="A14" s="51"/>
      <c r="B14" s="51"/>
      <c r="C14" s="51"/>
      <c r="D14" s="192" t="s">
        <v>42</v>
      </c>
      <c r="E14" s="117">
        <v>35</v>
      </c>
      <c r="F14" s="117">
        <v>34</v>
      </c>
      <c r="G14" s="29">
        <v>13</v>
      </c>
      <c r="H14" s="191">
        <v>76</v>
      </c>
      <c r="I14" s="191">
        <v>6</v>
      </c>
      <c r="J14" s="28">
        <f t="shared" ref="J14:J23" si="0">SUM(E14:G14)</f>
        <v>82</v>
      </c>
      <c r="K14" s="51"/>
      <c r="L14" s="51"/>
      <c r="M14" s="51"/>
    </row>
    <row r="15" spans="1:13" ht="20.100000000000001" customHeight="1" x14ac:dyDescent="0.3">
      <c r="A15" s="51"/>
      <c r="B15" s="51"/>
      <c r="C15" s="51"/>
      <c r="D15" s="192" t="s">
        <v>43</v>
      </c>
      <c r="E15" s="29">
        <v>39</v>
      </c>
      <c r="F15" s="29">
        <v>24</v>
      </c>
      <c r="G15" s="29">
        <v>14</v>
      </c>
      <c r="H15" s="191">
        <v>66</v>
      </c>
      <c r="I15" s="191">
        <v>11</v>
      </c>
      <c r="J15" s="28">
        <f t="shared" si="0"/>
        <v>77</v>
      </c>
      <c r="K15" s="51"/>
      <c r="L15" s="51"/>
      <c r="M15" s="51"/>
    </row>
    <row r="16" spans="1:13" ht="20.100000000000001" customHeight="1" x14ac:dyDescent="0.3">
      <c r="A16" s="51"/>
      <c r="B16" s="51"/>
      <c r="C16" s="51"/>
      <c r="D16" s="192" t="s">
        <v>44</v>
      </c>
      <c r="E16" s="29">
        <v>45</v>
      </c>
      <c r="F16" s="29">
        <v>32</v>
      </c>
      <c r="G16" s="29">
        <v>16</v>
      </c>
      <c r="H16" s="191">
        <v>83</v>
      </c>
      <c r="I16" s="191">
        <v>10</v>
      </c>
      <c r="J16" s="28">
        <f t="shared" si="0"/>
        <v>93</v>
      </c>
      <c r="K16" s="51"/>
      <c r="L16" s="51"/>
      <c r="M16" s="51"/>
    </row>
    <row r="17" spans="1:13" ht="20.100000000000001" customHeight="1" x14ac:dyDescent="0.3">
      <c r="A17" s="51"/>
      <c r="B17" s="51"/>
      <c r="C17" s="51"/>
      <c r="D17" s="192" t="s">
        <v>45</v>
      </c>
      <c r="E17" s="29">
        <v>52</v>
      </c>
      <c r="F17" s="29">
        <v>27</v>
      </c>
      <c r="G17" s="29">
        <v>15</v>
      </c>
      <c r="H17" s="191">
        <v>81</v>
      </c>
      <c r="I17" s="191">
        <v>13</v>
      </c>
      <c r="J17" s="28">
        <f t="shared" si="0"/>
        <v>94</v>
      </c>
      <c r="K17" s="51"/>
      <c r="L17" s="51"/>
      <c r="M17" s="51"/>
    </row>
    <row r="18" spans="1:13" ht="19.5" customHeight="1" x14ac:dyDescent="0.3">
      <c r="A18" s="51"/>
      <c r="B18" s="51"/>
      <c r="C18" s="51"/>
      <c r="D18" s="192" t="s">
        <v>46</v>
      </c>
      <c r="E18" s="29">
        <v>61</v>
      </c>
      <c r="F18" s="29">
        <v>27</v>
      </c>
      <c r="G18" s="29">
        <v>11</v>
      </c>
      <c r="H18" s="191">
        <v>90</v>
      </c>
      <c r="I18" s="191">
        <v>9</v>
      </c>
      <c r="J18" s="28">
        <f t="shared" si="0"/>
        <v>99</v>
      </c>
      <c r="K18" s="51"/>
      <c r="L18" s="51"/>
      <c r="M18" s="51"/>
    </row>
    <row r="19" spans="1:13" ht="20.100000000000001" customHeight="1" x14ac:dyDescent="0.3">
      <c r="A19" s="51"/>
      <c r="B19" s="51"/>
      <c r="C19" s="51"/>
      <c r="D19" s="192" t="s">
        <v>47</v>
      </c>
      <c r="E19" s="29">
        <v>60</v>
      </c>
      <c r="F19" s="29">
        <v>37</v>
      </c>
      <c r="G19" s="29">
        <v>16</v>
      </c>
      <c r="H19" s="191">
        <v>105</v>
      </c>
      <c r="I19" s="191">
        <v>8</v>
      </c>
      <c r="J19" s="28">
        <f t="shared" si="0"/>
        <v>113</v>
      </c>
      <c r="K19" s="51"/>
      <c r="L19" s="51"/>
      <c r="M19" s="51"/>
    </row>
    <row r="20" spans="1:13" ht="20.100000000000001" customHeight="1" x14ac:dyDescent="0.3">
      <c r="A20" s="51"/>
      <c r="B20" s="51"/>
      <c r="C20" s="51"/>
      <c r="D20" s="192" t="s">
        <v>48</v>
      </c>
      <c r="E20" s="112">
        <v>52</v>
      </c>
      <c r="F20" s="112">
        <v>26</v>
      </c>
      <c r="G20" s="112">
        <v>8</v>
      </c>
      <c r="H20" s="246">
        <v>74</v>
      </c>
      <c r="I20" s="246">
        <v>12</v>
      </c>
      <c r="J20" s="28">
        <f t="shared" si="0"/>
        <v>86</v>
      </c>
      <c r="K20" s="51"/>
      <c r="L20" s="51"/>
      <c r="M20" s="51"/>
    </row>
    <row r="21" spans="1:13" ht="20.25" customHeight="1" x14ac:dyDescent="0.3">
      <c r="A21" s="51"/>
      <c r="B21" s="51"/>
      <c r="C21" s="51"/>
      <c r="D21" s="192" t="s">
        <v>49</v>
      </c>
      <c r="E21" s="29">
        <v>62</v>
      </c>
      <c r="F21" s="29">
        <v>31</v>
      </c>
      <c r="G21" s="29">
        <v>9</v>
      </c>
      <c r="H21" s="191">
        <v>87</v>
      </c>
      <c r="I21" s="191">
        <v>15</v>
      </c>
      <c r="J21" s="28">
        <f t="shared" si="0"/>
        <v>102</v>
      </c>
      <c r="K21" s="51"/>
      <c r="L21" s="51"/>
      <c r="M21" s="51"/>
    </row>
    <row r="22" spans="1:13" ht="20.100000000000001" customHeight="1" x14ac:dyDescent="0.3">
      <c r="A22" s="51"/>
      <c r="B22" s="51"/>
      <c r="C22" s="51"/>
      <c r="D22" s="192" t="s">
        <v>50</v>
      </c>
      <c r="E22" s="20">
        <v>57</v>
      </c>
      <c r="F22" s="20">
        <v>27</v>
      </c>
      <c r="G22" s="20">
        <v>11</v>
      </c>
      <c r="H22" s="190">
        <v>85</v>
      </c>
      <c r="I22" s="190">
        <v>10</v>
      </c>
      <c r="J22" s="28">
        <f t="shared" si="0"/>
        <v>95</v>
      </c>
      <c r="K22" s="51"/>
      <c r="L22" s="51"/>
      <c r="M22" s="51"/>
    </row>
    <row r="23" spans="1:13" ht="20.100000000000001" customHeight="1" x14ac:dyDescent="0.3">
      <c r="A23" s="51"/>
      <c r="B23" s="51"/>
      <c r="C23" s="51"/>
      <c r="D23" s="192" t="s">
        <v>51</v>
      </c>
      <c r="E23" s="21">
        <v>51</v>
      </c>
      <c r="F23" s="21">
        <v>32</v>
      </c>
      <c r="G23" s="21">
        <v>21</v>
      </c>
      <c r="H23" s="134">
        <v>89</v>
      </c>
      <c r="I23" s="134">
        <v>15</v>
      </c>
      <c r="J23" s="28">
        <f t="shared" si="0"/>
        <v>104</v>
      </c>
      <c r="K23" s="51"/>
      <c r="L23" s="51"/>
      <c r="M23" s="51"/>
    </row>
    <row r="24" spans="1:13" ht="20.100000000000001" customHeight="1" thickBot="1" x14ac:dyDescent="0.35">
      <c r="A24" s="51"/>
      <c r="B24" s="51"/>
      <c r="C24" s="51"/>
      <c r="D24" s="22" t="s">
        <v>0</v>
      </c>
      <c r="E24" s="23">
        <f>SUM(E12:E23)</f>
        <v>627</v>
      </c>
      <c r="F24" s="23">
        <f>SUM(F12:F23)</f>
        <v>356</v>
      </c>
      <c r="G24" s="23">
        <f t="shared" ref="G24:J24" si="1">SUM(G12:G23)</f>
        <v>151</v>
      </c>
      <c r="H24" s="23">
        <f t="shared" si="1"/>
        <v>1000</v>
      </c>
      <c r="I24" s="23">
        <f t="shared" si="1"/>
        <v>134</v>
      </c>
      <c r="J24" s="24">
        <f t="shared" si="1"/>
        <v>1134</v>
      </c>
      <c r="K24" s="51"/>
      <c r="L24" s="51"/>
      <c r="M24" s="51"/>
    </row>
    <row r="25" spans="1:13" ht="17.25" customHeight="1" x14ac:dyDescent="0.3">
      <c r="A25" s="51"/>
      <c r="B25" s="51"/>
      <c r="C25" s="51"/>
      <c r="D25" s="40" t="s">
        <v>310</v>
      </c>
      <c r="E25" s="98"/>
      <c r="F25" s="98"/>
      <c r="G25" s="98"/>
      <c r="H25" s="98"/>
      <c r="I25" s="98"/>
      <c r="J25" s="51"/>
      <c r="K25" s="51"/>
      <c r="L25" s="51"/>
      <c r="M25" s="51"/>
    </row>
    <row r="26" spans="1:13" ht="15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5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15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ht="15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ht="15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ht="15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116"/>
    </row>
    <row r="33" spans="1:13" ht="15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116"/>
    </row>
    <row r="34" spans="1:13" ht="15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116"/>
    </row>
    <row r="35" spans="1:13" ht="15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116"/>
    </row>
    <row r="36" spans="1:13" ht="15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116"/>
    </row>
    <row r="37" spans="1:13" ht="15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116"/>
    </row>
    <row r="38" spans="1:13" ht="15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116"/>
    </row>
    <row r="39" spans="1:13" ht="15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116"/>
    </row>
    <row r="40" spans="1:13" ht="15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15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ht="15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15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15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3" ht="15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15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5" x14ac:dyDescent="0.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1:13" ht="15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ht="15" x14ac:dyDescent="0.3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3" ht="15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1:13" ht="15" x14ac:dyDescent="0.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1:13" ht="15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ht="15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3" ht="15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3" ht="15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3" ht="15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3" ht="15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5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ht="15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ht="15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1:13" ht="15" x14ac:dyDescent="0.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1:13" ht="15" x14ac:dyDescent="0.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3" ht="15" x14ac:dyDescent="0.3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1:13" ht="15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1:13" ht="15" x14ac:dyDescent="0.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1:13" ht="15" x14ac:dyDescent="0.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</row>
    <row r="68" spans="1:13" ht="15" x14ac:dyDescent="0.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1:13" ht="15" x14ac:dyDescent="0.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</row>
    <row r="70" spans="1:13" ht="15" x14ac:dyDescent="0.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</row>
    <row r="71" spans="1:13" ht="15" x14ac:dyDescent="0.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1:13" ht="15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</row>
    <row r="73" spans="1:13" ht="15" x14ac:dyDescent="0.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</row>
    <row r="74" spans="1:13" ht="15" x14ac:dyDescent="0.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</row>
    <row r="75" spans="1:13" ht="15" x14ac:dyDescent="0.3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</row>
    <row r="76" spans="1:13" ht="15" x14ac:dyDescent="0.3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1:13" ht="15" x14ac:dyDescent="0.3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1:13" ht="15" x14ac:dyDescent="0.3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1:13" ht="15" x14ac:dyDescent="0.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1:13" ht="15" x14ac:dyDescent="0.3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1:13" ht="15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1:13" ht="15" x14ac:dyDescent="0.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1:13" ht="15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1:13" ht="15" x14ac:dyDescent="0.3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1:13" ht="15" x14ac:dyDescent="0.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1:13" ht="15" x14ac:dyDescent="0.3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1:13" ht="15" x14ac:dyDescent="0.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 ht="15" x14ac:dyDescent="0.3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  <row r="89" spans="1:13" ht="15" x14ac:dyDescent="0.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ht="15" x14ac:dyDescent="0.3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ht="15" x14ac:dyDescent="0.3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ht="15" x14ac:dyDescent="0.3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</row>
    <row r="93" spans="1:13" ht="15" x14ac:dyDescent="0.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ht="15" x14ac:dyDescent="0.3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3" ht="15" x14ac:dyDescent="0.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x14ac:dyDescent="0.3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ht="15" x14ac:dyDescent="0.3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1:13" ht="15" x14ac:dyDescent="0.3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ht="15" x14ac:dyDescent="0.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1:13" ht="15" x14ac:dyDescent="0.3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ht="15" x14ac:dyDescent="0.3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</row>
    <row r="102" spans="1:13" ht="15" x14ac:dyDescent="0.3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</row>
    <row r="103" spans="1:13" ht="15" x14ac:dyDescent="0.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x14ac:dyDescent="0.3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</row>
    <row r="105" spans="1:13" ht="15" x14ac:dyDescent="0.3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x14ac:dyDescent="0.3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</row>
    <row r="107" spans="1:13" ht="15" x14ac:dyDescent="0.3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</row>
    <row r="108" spans="1:13" ht="15" x14ac:dyDescent="0.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</row>
    <row r="109" spans="1:13" ht="15" x14ac:dyDescent="0.3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</row>
    <row r="110" spans="1:13" ht="15" x14ac:dyDescent="0.3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</row>
    <row r="111" spans="1:13" ht="15" x14ac:dyDescent="0.3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</row>
    <row r="112" spans="1:13" ht="1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</row>
    <row r="113" spans="1:13" ht="15" x14ac:dyDescent="0.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</row>
    <row r="114" spans="1:13" ht="1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</row>
    <row r="115" spans="1:13" ht="15" x14ac:dyDescent="0.3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</row>
    <row r="116" spans="1:13" ht="1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</row>
    <row r="117" spans="1:13" ht="1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</row>
    <row r="118" spans="1:13" ht="15" x14ac:dyDescent="0.3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</row>
    <row r="119" spans="1:13" ht="15" x14ac:dyDescent="0.3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</row>
    <row r="120" spans="1:13" ht="15" x14ac:dyDescent="0.3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</row>
    <row r="121" spans="1:13" ht="15" x14ac:dyDescent="0.3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</row>
    <row r="122" spans="1:13" ht="15" x14ac:dyDescent="0.3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</row>
    <row r="123" spans="1:13" ht="15" x14ac:dyDescent="0.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</row>
    <row r="124" spans="1:13" ht="15" x14ac:dyDescent="0.3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</row>
    <row r="125" spans="1:13" ht="15" x14ac:dyDescent="0.3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</row>
    <row r="126" spans="1:13" ht="15" x14ac:dyDescent="0.3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</row>
    <row r="127" spans="1:13" ht="15" x14ac:dyDescent="0.3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</row>
    <row r="128" spans="1:13" ht="15" x14ac:dyDescent="0.3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</row>
    <row r="129" spans="1:13" ht="15" x14ac:dyDescent="0.3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</row>
    <row r="130" spans="1:13" ht="15" x14ac:dyDescent="0.3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</row>
    <row r="131" spans="1:13" ht="15" x14ac:dyDescent="0.3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</row>
    <row r="132" spans="1:13" ht="15" x14ac:dyDescent="0.3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</row>
    <row r="133" spans="1:13" ht="15" x14ac:dyDescent="0.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</row>
    <row r="134" spans="1:13" ht="15" x14ac:dyDescent="0.3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</row>
    <row r="135" spans="1:13" ht="15" x14ac:dyDescent="0.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</row>
    <row r="136" spans="1:13" ht="15" x14ac:dyDescent="0.3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</row>
    <row r="137" spans="1:13" ht="15" x14ac:dyDescent="0.3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</row>
    <row r="138" spans="1:13" ht="15" x14ac:dyDescent="0.3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</row>
    <row r="139" spans="1:13" ht="15" x14ac:dyDescent="0.3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</row>
    <row r="140" spans="1:13" ht="15" x14ac:dyDescent="0.3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</row>
    <row r="141" spans="1:13" ht="15" x14ac:dyDescent="0.3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</row>
    <row r="142" spans="1:13" ht="15" x14ac:dyDescent="0.3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</row>
    <row r="143" spans="1:13" ht="15" x14ac:dyDescent="0.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</row>
    <row r="144" spans="1:13" ht="15" x14ac:dyDescent="0.3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</row>
    <row r="145" spans="1:13" ht="15" x14ac:dyDescent="0.3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</row>
    <row r="146" spans="1:13" ht="15" x14ac:dyDescent="0.3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</row>
    <row r="147" spans="1:13" ht="15" x14ac:dyDescent="0.3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</row>
    <row r="148" spans="1:13" ht="15" x14ac:dyDescent="0.3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</row>
    <row r="149" spans="1:13" ht="15" x14ac:dyDescent="0.3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</row>
    <row r="150" spans="1:13" ht="15" x14ac:dyDescent="0.3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</row>
    <row r="151" spans="1:13" ht="15" x14ac:dyDescent="0.3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</row>
    <row r="152" spans="1:13" ht="15" x14ac:dyDescent="0.3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</row>
    <row r="153" spans="1:13" ht="15" x14ac:dyDescent="0.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</row>
    <row r="154" spans="1:13" ht="15" x14ac:dyDescent="0.3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</row>
    <row r="155" spans="1:13" ht="15" x14ac:dyDescent="0.3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</row>
    <row r="156" spans="1:13" ht="15" x14ac:dyDescent="0.3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</row>
    <row r="157" spans="1:13" ht="15" x14ac:dyDescent="0.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</row>
    <row r="158" spans="1:13" ht="15" x14ac:dyDescent="0.3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</row>
    <row r="159" spans="1:13" ht="15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</row>
    <row r="160" spans="1:13" ht="15" x14ac:dyDescent="0.3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</row>
    <row r="161" spans="1:13" ht="15" x14ac:dyDescent="0.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</row>
  </sheetData>
  <mergeCells count="11">
    <mergeCell ref="J10:J11"/>
    <mergeCell ref="D10:D11"/>
    <mergeCell ref="E10:E11"/>
    <mergeCell ref="F10:F11"/>
    <mergeCell ref="G10:G11"/>
    <mergeCell ref="H10:I10"/>
    <mergeCell ref="A4:K4"/>
    <mergeCell ref="A5:K5"/>
    <mergeCell ref="A6:K6"/>
    <mergeCell ref="A8:K8"/>
    <mergeCell ref="A9:K9"/>
  </mergeCells>
  <pageMargins left="0.19685039370078741" right="0.19685039370078741" top="0.31496062992125984" bottom="0.31496062992125984" header="0.39370078740157483" footer="0.39370078740157483"/>
  <pageSetup paperSize="9" orientation="portrait" r:id="rId1"/>
  <headerFooter alignWithMargins="0"/>
  <ignoredErrors>
    <ignoredError sqref="J12 J13:J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63"/>
  <sheetViews>
    <sheetView topLeftCell="D16" zoomScaleNormal="100" workbookViewId="0">
      <selection activeCell="A5" sqref="A5:N5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2.28515625" hidden="1" customWidth="1"/>
    <col min="4" max="4" width="10.5703125" customWidth="1"/>
    <col min="5" max="5" width="11" customWidth="1"/>
    <col min="6" max="6" width="12.28515625" bestFit="1" customWidth="1"/>
    <col min="7" max="8" width="11.85546875" bestFit="1" customWidth="1"/>
    <col min="9" max="9" width="9.85546875" bestFit="1" customWidth="1"/>
    <col min="10" max="10" width="14.7109375" customWidth="1"/>
    <col min="11" max="11" width="10.140625" bestFit="1" customWidth="1"/>
    <col min="12" max="12" width="9.85546875" bestFit="1" customWidth="1"/>
    <col min="13" max="13" width="9" customWidth="1"/>
    <col min="14" max="14" width="0.85546875" customWidth="1"/>
  </cols>
  <sheetData>
    <row r="4" spans="1:14" s="1" customFormat="1" ht="17.25" customHeight="1" x14ac:dyDescent="0.35">
      <c r="A4" s="407" t="str">
        <f>Descripcion!A1</f>
        <v>REPÚBLICA DOMINICANA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19.5" customHeight="1" x14ac:dyDescent="0.35">
      <c r="A5" s="407" t="str">
        <f>Descripcion!A2</f>
        <v>PROCURADURÍA GENERAL DE LA REPÚBLICA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</row>
    <row r="6" spans="1:14" ht="15.75" customHeight="1" x14ac:dyDescent="0.35">
      <c r="A6" s="407" t="str">
        <f>Descripcion!A3</f>
        <v>"Año de la Consolidación de la Seguridad Alimentaria"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</row>
    <row r="7" spans="1:14" ht="12.75" customHeight="1" x14ac:dyDescent="0.4">
      <c r="A7" s="51"/>
      <c r="B7" s="51"/>
      <c r="C7" s="51"/>
      <c r="D7" s="51"/>
      <c r="E7" s="113"/>
      <c r="F7" s="113"/>
      <c r="G7" s="113"/>
      <c r="H7" s="113"/>
      <c r="I7" s="113"/>
      <c r="J7" s="113"/>
      <c r="K7" s="113"/>
      <c r="L7" s="113"/>
      <c r="M7" s="51"/>
      <c r="N7" s="51"/>
    </row>
    <row r="8" spans="1:14" ht="12.75" customHeight="1" x14ac:dyDescent="0.4">
      <c r="A8" s="51"/>
      <c r="B8" s="51"/>
      <c r="C8" s="51"/>
      <c r="D8" s="51"/>
      <c r="E8" s="113"/>
      <c r="F8" s="113"/>
      <c r="G8" s="113"/>
      <c r="H8" s="113"/>
      <c r="I8" s="113"/>
      <c r="J8" s="113"/>
      <c r="K8" s="113"/>
      <c r="L8" s="113"/>
      <c r="M8" s="51"/>
      <c r="N8" s="51"/>
    </row>
    <row r="9" spans="1:14" s="1" customFormat="1" ht="18.75" customHeight="1" thickBot="1" x14ac:dyDescent="0.45">
      <c r="A9" s="52"/>
      <c r="B9" s="118"/>
      <c r="C9" s="118"/>
      <c r="D9" s="406" t="s">
        <v>97</v>
      </c>
      <c r="E9" s="406"/>
      <c r="F9" s="406"/>
      <c r="G9" s="406"/>
      <c r="H9" s="406"/>
      <c r="I9" s="406"/>
      <c r="J9" s="406"/>
      <c r="K9" s="406"/>
      <c r="L9" s="406"/>
      <c r="M9" s="406"/>
      <c r="N9" s="118"/>
    </row>
    <row r="10" spans="1:14" ht="18.75" customHeight="1" x14ac:dyDescent="0.3">
      <c r="A10" s="51"/>
      <c r="B10" s="51"/>
      <c r="C10" s="51"/>
      <c r="D10" s="410" t="s">
        <v>95</v>
      </c>
      <c r="E10" s="389" t="s">
        <v>25</v>
      </c>
      <c r="F10" s="389" t="s">
        <v>26</v>
      </c>
      <c r="G10" s="389" t="s">
        <v>27</v>
      </c>
      <c r="H10" s="389" t="s">
        <v>28</v>
      </c>
      <c r="I10" s="389" t="s">
        <v>29</v>
      </c>
      <c r="J10" s="389" t="s">
        <v>30</v>
      </c>
      <c r="K10" s="391" t="s">
        <v>70</v>
      </c>
      <c r="L10" s="392"/>
      <c r="M10" s="408" t="s">
        <v>33</v>
      </c>
      <c r="N10" s="51"/>
    </row>
    <row r="11" spans="1:14" ht="18.75" customHeight="1" x14ac:dyDescent="0.3">
      <c r="A11" s="51"/>
      <c r="B11" s="51"/>
      <c r="C11" s="51"/>
      <c r="D11" s="411"/>
      <c r="E11" s="390"/>
      <c r="F11" s="390"/>
      <c r="G11" s="390"/>
      <c r="H11" s="390"/>
      <c r="I11" s="390"/>
      <c r="J11" s="390"/>
      <c r="K11" s="201" t="s">
        <v>64</v>
      </c>
      <c r="L11" s="202" t="s">
        <v>63</v>
      </c>
      <c r="M11" s="409"/>
      <c r="N11" s="51"/>
    </row>
    <row r="12" spans="1:14" ht="20.100000000000001" customHeight="1" x14ac:dyDescent="0.35">
      <c r="A12" s="51"/>
      <c r="B12" s="51"/>
      <c r="C12" s="51"/>
      <c r="D12" s="25" t="s">
        <v>40</v>
      </c>
      <c r="E12" s="117">
        <v>3</v>
      </c>
      <c r="F12" s="117">
        <v>43</v>
      </c>
      <c r="G12" s="117">
        <v>32</v>
      </c>
      <c r="H12" s="117">
        <v>7</v>
      </c>
      <c r="I12" s="117">
        <v>2</v>
      </c>
      <c r="J12" s="117">
        <v>13</v>
      </c>
      <c r="K12" s="122">
        <v>88</v>
      </c>
      <c r="L12" s="122">
        <v>12</v>
      </c>
      <c r="M12" s="18">
        <f>SUM(E12:J12)</f>
        <v>100</v>
      </c>
      <c r="N12" s="51"/>
    </row>
    <row r="13" spans="1:14" ht="20.100000000000001" customHeight="1" x14ac:dyDescent="0.35">
      <c r="A13" s="51"/>
      <c r="B13" s="51"/>
      <c r="C13" s="51"/>
      <c r="D13" s="25" t="s">
        <v>41</v>
      </c>
      <c r="E13" s="117">
        <v>5</v>
      </c>
      <c r="F13" s="117">
        <v>38</v>
      </c>
      <c r="G13" s="117">
        <v>30</v>
      </c>
      <c r="H13" s="117">
        <v>10</v>
      </c>
      <c r="I13" s="117">
        <v>0</v>
      </c>
      <c r="J13" s="117">
        <v>6</v>
      </c>
      <c r="K13" s="122">
        <v>76</v>
      </c>
      <c r="L13" s="122">
        <v>13</v>
      </c>
      <c r="M13" s="18">
        <f t="shared" ref="M13:M23" si="0">SUM(E13:J13)</f>
        <v>89</v>
      </c>
      <c r="N13" s="51"/>
    </row>
    <row r="14" spans="1:14" ht="20.100000000000001" customHeight="1" x14ac:dyDescent="0.35">
      <c r="A14" s="51"/>
      <c r="B14" s="51"/>
      <c r="C14" s="51"/>
      <c r="D14" s="25" t="s">
        <v>42</v>
      </c>
      <c r="E14" s="117">
        <v>1</v>
      </c>
      <c r="F14" s="117">
        <v>38</v>
      </c>
      <c r="G14" s="117">
        <v>21</v>
      </c>
      <c r="H14" s="117">
        <v>4</v>
      </c>
      <c r="I14" s="117">
        <v>3</v>
      </c>
      <c r="J14" s="117">
        <v>15</v>
      </c>
      <c r="K14" s="122">
        <v>76</v>
      </c>
      <c r="L14" s="122">
        <v>6</v>
      </c>
      <c r="M14" s="18">
        <f t="shared" si="0"/>
        <v>82</v>
      </c>
      <c r="N14" s="51"/>
    </row>
    <row r="15" spans="1:14" ht="20.100000000000001" customHeight="1" x14ac:dyDescent="0.35">
      <c r="A15" s="51"/>
      <c r="B15" s="51"/>
      <c r="C15" s="51"/>
      <c r="D15" s="25" t="s">
        <v>43</v>
      </c>
      <c r="E15" s="117">
        <v>4</v>
      </c>
      <c r="F15" s="117">
        <v>40</v>
      </c>
      <c r="G15" s="117">
        <v>15</v>
      </c>
      <c r="H15" s="117">
        <v>8</v>
      </c>
      <c r="I15" s="117">
        <v>6</v>
      </c>
      <c r="J15" s="117">
        <v>4</v>
      </c>
      <c r="K15" s="122">
        <v>66</v>
      </c>
      <c r="L15" s="122">
        <v>11</v>
      </c>
      <c r="M15" s="18">
        <f t="shared" si="0"/>
        <v>77</v>
      </c>
      <c r="N15" s="51"/>
    </row>
    <row r="16" spans="1:14" ht="20.100000000000001" customHeight="1" x14ac:dyDescent="0.35">
      <c r="A16" s="51"/>
      <c r="B16" s="51"/>
      <c r="C16" s="51"/>
      <c r="D16" s="25" t="s">
        <v>44</v>
      </c>
      <c r="E16" s="117">
        <v>4</v>
      </c>
      <c r="F16" s="117">
        <v>33</v>
      </c>
      <c r="G16" s="117">
        <v>31</v>
      </c>
      <c r="H16" s="117">
        <v>18</v>
      </c>
      <c r="I16" s="117">
        <v>1</v>
      </c>
      <c r="J16" s="117">
        <v>6</v>
      </c>
      <c r="K16" s="122">
        <v>83</v>
      </c>
      <c r="L16" s="122">
        <v>10</v>
      </c>
      <c r="M16" s="18">
        <f t="shared" si="0"/>
        <v>93</v>
      </c>
      <c r="N16" s="51"/>
    </row>
    <row r="17" spans="1:16" ht="20.100000000000001" customHeight="1" x14ac:dyDescent="0.35">
      <c r="A17" s="51"/>
      <c r="B17" s="51"/>
      <c r="C17" s="51"/>
      <c r="D17" s="25" t="s">
        <v>45</v>
      </c>
      <c r="E17" s="117">
        <v>6</v>
      </c>
      <c r="F17" s="117">
        <v>50</v>
      </c>
      <c r="G17" s="117">
        <v>19</v>
      </c>
      <c r="H17" s="117">
        <v>11</v>
      </c>
      <c r="I17" s="117">
        <v>3</v>
      </c>
      <c r="J17" s="117">
        <v>5</v>
      </c>
      <c r="K17" s="122">
        <v>81</v>
      </c>
      <c r="L17" s="122">
        <v>13</v>
      </c>
      <c r="M17" s="18">
        <f t="shared" si="0"/>
        <v>94</v>
      </c>
      <c r="N17" s="51"/>
    </row>
    <row r="18" spans="1:16" ht="20.100000000000001" customHeight="1" x14ac:dyDescent="0.35">
      <c r="A18" s="51"/>
      <c r="B18" s="51"/>
      <c r="C18" s="51"/>
      <c r="D18" s="25" t="s">
        <v>46</v>
      </c>
      <c r="E18" s="117">
        <v>4</v>
      </c>
      <c r="F18" s="117">
        <v>57</v>
      </c>
      <c r="G18" s="117">
        <v>21</v>
      </c>
      <c r="H18" s="117">
        <v>7</v>
      </c>
      <c r="I18" s="117">
        <v>0</v>
      </c>
      <c r="J18" s="117">
        <v>10</v>
      </c>
      <c r="K18" s="122">
        <v>90</v>
      </c>
      <c r="L18" s="122">
        <v>9</v>
      </c>
      <c r="M18" s="18">
        <f t="shared" si="0"/>
        <v>99</v>
      </c>
      <c r="N18" s="51"/>
    </row>
    <row r="19" spans="1:16" ht="20.100000000000001" customHeight="1" x14ac:dyDescent="0.35">
      <c r="A19" s="51"/>
      <c r="B19" s="51"/>
      <c r="C19" s="51"/>
      <c r="D19" s="25" t="s">
        <v>47</v>
      </c>
      <c r="E19" s="117">
        <v>5</v>
      </c>
      <c r="F19" s="117">
        <v>59</v>
      </c>
      <c r="G19" s="117">
        <v>28</v>
      </c>
      <c r="H19" s="117">
        <v>6</v>
      </c>
      <c r="I19" s="117">
        <v>7</v>
      </c>
      <c r="J19" s="117">
        <v>8</v>
      </c>
      <c r="K19" s="122">
        <v>105</v>
      </c>
      <c r="L19" s="122">
        <v>8</v>
      </c>
      <c r="M19" s="18">
        <f t="shared" si="0"/>
        <v>113</v>
      </c>
      <c r="N19" s="51"/>
    </row>
    <row r="20" spans="1:16" ht="20.100000000000001" customHeight="1" x14ac:dyDescent="0.35">
      <c r="A20" s="51"/>
      <c r="B20" s="51"/>
      <c r="C20" s="51"/>
      <c r="D20" s="25" t="s">
        <v>48</v>
      </c>
      <c r="E20" s="117">
        <v>3</v>
      </c>
      <c r="F20" s="117">
        <v>43</v>
      </c>
      <c r="G20" s="117">
        <v>18</v>
      </c>
      <c r="H20" s="117">
        <v>11</v>
      </c>
      <c r="I20" s="117">
        <v>4</v>
      </c>
      <c r="J20" s="117">
        <v>7</v>
      </c>
      <c r="K20" s="122">
        <v>74</v>
      </c>
      <c r="L20" s="122">
        <v>12</v>
      </c>
      <c r="M20" s="18">
        <f t="shared" si="0"/>
        <v>86</v>
      </c>
      <c r="N20" s="51"/>
    </row>
    <row r="21" spans="1:16" ht="20.100000000000001" customHeight="1" x14ac:dyDescent="0.35">
      <c r="A21" s="51"/>
      <c r="B21" s="51"/>
      <c r="C21" s="51"/>
      <c r="D21" s="25" t="s">
        <v>49</v>
      </c>
      <c r="E21" s="117">
        <v>5</v>
      </c>
      <c r="F21" s="117">
        <v>61</v>
      </c>
      <c r="G21" s="117">
        <v>18</v>
      </c>
      <c r="H21" s="117">
        <v>9</v>
      </c>
      <c r="I21" s="117">
        <v>3</v>
      </c>
      <c r="J21" s="117">
        <v>6</v>
      </c>
      <c r="K21" s="122">
        <v>87</v>
      </c>
      <c r="L21" s="122">
        <v>15</v>
      </c>
      <c r="M21" s="18">
        <f t="shared" si="0"/>
        <v>102</v>
      </c>
      <c r="N21" s="51"/>
    </row>
    <row r="22" spans="1:16" ht="20.100000000000001" customHeight="1" x14ac:dyDescent="0.35">
      <c r="A22" s="51"/>
      <c r="B22" s="51"/>
      <c r="C22" s="51"/>
      <c r="D22" s="25" t="s">
        <v>50</v>
      </c>
      <c r="E22" s="17">
        <v>3</v>
      </c>
      <c r="F22" s="17">
        <v>47</v>
      </c>
      <c r="G22" s="17">
        <v>30</v>
      </c>
      <c r="H22" s="17">
        <v>6</v>
      </c>
      <c r="I22" s="17">
        <v>0</v>
      </c>
      <c r="J22" s="17">
        <v>9</v>
      </c>
      <c r="K22" s="34">
        <v>85</v>
      </c>
      <c r="L22" s="34">
        <v>10</v>
      </c>
      <c r="M22" s="18">
        <f t="shared" si="0"/>
        <v>95</v>
      </c>
      <c r="N22" s="51"/>
    </row>
    <row r="23" spans="1:16" ht="20.100000000000001" customHeight="1" x14ac:dyDescent="0.35">
      <c r="A23" s="51"/>
      <c r="B23" s="51"/>
      <c r="C23" s="51"/>
      <c r="D23" s="25" t="s">
        <v>51</v>
      </c>
      <c r="E23" s="21">
        <v>0</v>
      </c>
      <c r="F23" s="21">
        <v>57</v>
      </c>
      <c r="G23" s="21">
        <v>21</v>
      </c>
      <c r="H23" s="21">
        <v>10</v>
      </c>
      <c r="I23" s="115">
        <v>4</v>
      </c>
      <c r="J23" s="21">
        <v>12</v>
      </c>
      <c r="K23" s="134">
        <v>89</v>
      </c>
      <c r="L23" s="123">
        <v>15</v>
      </c>
      <c r="M23" s="18">
        <f t="shared" si="0"/>
        <v>104</v>
      </c>
      <c r="N23" s="51"/>
    </row>
    <row r="24" spans="1:16" ht="20.100000000000001" customHeight="1" thickBot="1" x14ac:dyDescent="0.35">
      <c r="A24" s="51"/>
      <c r="B24" s="51"/>
      <c r="C24" s="51"/>
      <c r="D24" s="22" t="s">
        <v>0</v>
      </c>
      <c r="E24" s="23">
        <f>SUM(E12:E23)</f>
        <v>43</v>
      </c>
      <c r="F24" s="23">
        <f t="shared" ref="F24:M24" si="1">SUM(F12:F23)</f>
        <v>566</v>
      </c>
      <c r="G24" s="23">
        <f t="shared" si="1"/>
        <v>284</v>
      </c>
      <c r="H24" s="23">
        <f t="shared" si="1"/>
        <v>107</v>
      </c>
      <c r="I24" s="23">
        <f t="shared" si="1"/>
        <v>33</v>
      </c>
      <c r="J24" s="23">
        <f t="shared" si="1"/>
        <v>101</v>
      </c>
      <c r="K24" s="23">
        <f>SUM(K12:K23)</f>
        <v>1000</v>
      </c>
      <c r="L24" s="23">
        <f>SUM(L12:L23)</f>
        <v>134</v>
      </c>
      <c r="M24" s="24">
        <f t="shared" si="1"/>
        <v>1134</v>
      </c>
      <c r="N24" s="51"/>
    </row>
    <row r="25" spans="1:16" ht="17.25" customHeight="1" x14ac:dyDescent="0.3">
      <c r="A25" s="51"/>
      <c r="B25" s="51"/>
      <c r="C25" s="51"/>
      <c r="D25" s="40" t="s">
        <v>310</v>
      </c>
      <c r="E25" s="98"/>
      <c r="F25" s="98"/>
      <c r="G25" s="98"/>
      <c r="H25" s="98"/>
      <c r="I25" s="98"/>
      <c r="J25" s="98"/>
      <c r="K25" s="98"/>
      <c r="L25" s="98"/>
      <c r="M25" s="51"/>
      <c r="N25" s="51"/>
    </row>
    <row r="26" spans="1:16" ht="15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6" ht="15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6" ht="15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6" ht="15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6" ht="15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6" ht="15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6" ht="15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P32" s="6"/>
    </row>
    <row r="33" spans="1:16" ht="15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P33" s="6"/>
    </row>
    <row r="34" spans="1:16" ht="15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P34" s="6"/>
    </row>
    <row r="35" spans="1:16" ht="15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P35" s="6"/>
    </row>
    <row r="36" spans="1:16" ht="15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P36" s="6"/>
    </row>
    <row r="37" spans="1:16" ht="15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P37" s="6"/>
    </row>
    <row r="38" spans="1:16" ht="15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P38" s="6"/>
    </row>
    <row r="39" spans="1:16" ht="15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P39" s="6"/>
    </row>
    <row r="40" spans="1:16" ht="15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6" ht="15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6" ht="15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</row>
    <row r="43" spans="1:16" ht="15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6" ht="15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1:16" ht="15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</row>
    <row r="46" spans="1:16" ht="15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spans="1:16" ht="15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8" spans="1:16" ht="15" x14ac:dyDescent="0.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1:14" ht="15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ht="15" x14ac:dyDescent="0.3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5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ht="15" x14ac:dyDescent="0.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ht="15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ht="15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ht="15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ht="15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ht="15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15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ht="15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5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ht="15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15" x14ac:dyDescent="0.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ht="15" x14ac:dyDescent="0.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</sheetData>
  <mergeCells count="13">
    <mergeCell ref="D9:M9"/>
    <mergeCell ref="A4:N4"/>
    <mergeCell ref="A5:N5"/>
    <mergeCell ref="A6:N6"/>
    <mergeCell ref="I10:I11"/>
    <mergeCell ref="J10:J11"/>
    <mergeCell ref="K10:L10"/>
    <mergeCell ref="M10:M11"/>
    <mergeCell ref="D10:D11"/>
    <mergeCell ref="E10:E11"/>
    <mergeCell ref="F10:F11"/>
    <mergeCell ref="G10:G11"/>
    <mergeCell ref="H10:H11"/>
  </mergeCells>
  <pageMargins left="0.19685039370078741" right="0.19685039370078741" top="0.19685039370078741" bottom="0.19685039370078741" header="0.39370078740157483" footer="0.39370078740157483"/>
  <pageSetup paperSize="9" scale="90" orientation="portrait" r:id="rId1"/>
  <headerFooter alignWithMargins="0"/>
  <ignoredErrors>
    <ignoredError sqref="M12 M13:M23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13" zoomScaleNormal="100" workbookViewId="0">
      <selection activeCell="B5" sqref="B5:O5"/>
    </sheetView>
  </sheetViews>
  <sheetFormatPr baseColWidth="10" defaultColWidth="11.42578125" defaultRowHeight="12.75" x14ac:dyDescent="0.2"/>
  <cols>
    <col min="1" max="1" width="2.85546875" customWidth="1"/>
    <col min="2" max="2" width="11.140625" customWidth="1"/>
    <col min="3" max="3" width="12.140625" bestFit="1" customWidth="1"/>
    <col min="4" max="4" width="10" bestFit="1" customWidth="1"/>
    <col min="5" max="5" width="11.7109375" bestFit="1" customWidth="1"/>
    <col min="6" max="6" width="9" bestFit="1" customWidth="1"/>
    <col min="7" max="7" width="8.5703125" bestFit="1" customWidth="1"/>
    <col min="8" max="9" width="11.28515625" bestFit="1" customWidth="1"/>
    <col min="10" max="10" width="7.5703125" bestFit="1" customWidth="1"/>
    <col min="11" max="11" width="13.140625" bestFit="1" customWidth="1"/>
    <col min="12" max="12" width="15" bestFit="1" customWidth="1"/>
    <col min="13" max="13" width="10.140625" bestFit="1" customWidth="1"/>
    <col min="14" max="14" width="9.85546875" bestFit="1" customWidth="1"/>
    <col min="15" max="15" width="8.42578125" customWidth="1"/>
    <col min="16" max="16" width="2.85546875" customWidth="1"/>
  </cols>
  <sheetData>
    <row r="1" spans="1:18" ht="15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5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5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1" customFormat="1" ht="17.25" customHeight="1" x14ac:dyDescent="0.35">
      <c r="A4" s="52"/>
      <c r="B4" s="382" t="str">
        <f>Descripcion!A1</f>
        <v>REPÚBLICA DOMINICANA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119"/>
      <c r="Q4" s="119"/>
      <c r="R4" s="52"/>
    </row>
    <row r="5" spans="1:18" ht="19.5" customHeight="1" x14ac:dyDescent="0.45">
      <c r="A5" s="51"/>
      <c r="B5" s="383" t="str">
        <f>Descripcion!A2</f>
        <v>PROCURADURÍA GENERAL DE LA REPÚBLICA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120"/>
      <c r="Q5" s="120"/>
      <c r="R5" s="51"/>
    </row>
    <row r="6" spans="1:18" ht="15.75" customHeight="1" x14ac:dyDescent="0.4">
      <c r="A6" s="51"/>
      <c r="B6" s="384" t="str">
        <f>Descripcion!A3</f>
        <v>"Año de la Consolidación de la Seguridad Alimentaria"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55"/>
      <c r="Q6" s="55"/>
      <c r="R6" s="51"/>
    </row>
    <row r="7" spans="1:18" ht="18.75" customHeight="1" x14ac:dyDescent="0.3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51"/>
      <c r="Q7" s="51"/>
      <c r="R7" s="51"/>
    </row>
    <row r="8" spans="1:18" s="1" customFormat="1" ht="18.75" customHeight="1" thickBot="1" x14ac:dyDescent="0.45">
      <c r="A8" s="52"/>
      <c r="B8" s="406" t="s">
        <v>117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118"/>
      <c r="Q8" s="118"/>
      <c r="R8" s="52"/>
    </row>
    <row r="9" spans="1:18" ht="17.25" customHeight="1" x14ac:dyDescent="0.35">
      <c r="A9" s="51"/>
      <c r="B9" s="410" t="s">
        <v>95</v>
      </c>
      <c r="C9" s="267"/>
      <c r="D9" s="413" t="s">
        <v>151</v>
      </c>
      <c r="E9" s="389" t="s">
        <v>115</v>
      </c>
      <c r="F9" s="389" t="s">
        <v>152</v>
      </c>
      <c r="G9" s="389" t="s">
        <v>116</v>
      </c>
      <c r="H9" s="389" t="s">
        <v>122</v>
      </c>
      <c r="I9" s="389" t="s">
        <v>189</v>
      </c>
      <c r="J9" s="389" t="s">
        <v>190</v>
      </c>
      <c r="K9" s="389" t="s">
        <v>217</v>
      </c>
      <c r="L9" s="389" t="s">
        <v>216</v>
      </c>
      <c r="M9" s="391" t="s">
        <v>70</v>
      </c>
      <c r="N9" s="392"/>
      <c r="O9" s="408" t="s">
        <v>33</v>
      </c>
      <c r="P9" s="51"/>
      <c r="Q9" s="51"/>
      <c r="R9" s="51"/>
    </row>
    <row r="10" spans="1:18" ht="17.25" customHeight="1" x14ac:dyDescent="0.35">
      <c r="A10" s="51"/>
      <c r="B10" s="411"/>
      <c r="C10" s="268" t="s">
        <v>247</v>
      </c>
      <c r="D10" s="414"/>
      <c r="E10" s="390"/>
      <c r="F10" s="390"/>
      <c r="G10" s="390"/>
      <c r="H10" s="412"/>
      <c r="I10" s="412"/>
      <c r="J10" s="390"/>
      <c r="K10" s="390"/>
      <c r="L10" s="390"/>
      <c r="M10" s="203" t="s">
        <v>64</v>
      </c>
      <c r="N10" s="204" t="s">
        <v>63</v>
      </c>
      <c r="O10" s="409"/>
      <c r="P10" s="51"/>
      <c r="Q10" s="51"/>
      <c r="R10" s="51"/>
    </row>
    <row r="11" spans="1:18" ht="18" customHeight="1" x14ac:dyDescent="0.35">
      <c r="A11" s="51"/>
      <c r="B11" s="25" t="s">
        <v>40</v>
      </c>
      <c r="C11" s="156">
        <v>0</v>
      </c>
      <c r="D11" s="156">
        <v>1</v>
      </c>
      <c r="E11" s="117">
        <v>91</v>
      </c>
      <c r="F11" s="117">
        <v>0</v>
      </c>
      <c r="G11" s="122">
        <v>7</v>
      </c>
      <c r="H11" s="122">
        <v>1</v>
      </c>
      <c r="I11" s="244">
        <v>0</v>
      </c>
      <c r="J11" s="244">
        <v>0</v>
      </c>
      <c r="K11" s="122">
        <v>0</v>
      </c>
      <c r="L11" s="122">
        <v>0</v>
      </c>
      <c r="M11" s="122">
        <v>88</v>
      </c>
      <c r="N11" s="122">
        <v>12</v>
      </c>
      <c r="O11" s="18">
        <f>SUM(C11:L11)</f>
        <v>100</v>
      </c>
      <c r="P11" s="51"/>
      <c r="Q11" s="51"/>
      <c r="R11" s="51"/>
    </row>
    <row r="12" spans="1:18" ht="18" customHeight="1" x14ac:dyDescent="0.35">
      <c r="A12" s="51"/>
      <c r="B12" s="25" t="s">
        <v>41</v>
      </c>
      <c r="C12" s="156">
        <v>0</v>
      </c>
      <c r="D12" s="156">
        <v>0</v>
      </c>
      <c r="E12" s="117">
        <v>83</v>
      </c>
      <c r="F12" s="117">
        <v>0</v>
      </c>
      <c r="G12" s="122">
        <v>6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76</v>
      </c>
      <c r="N12" s="122">
        <v>13</v>
      </c>
      <c r="O12" s="18">
        <f t="shared" ref="O12:O22" si="0">SUM(C12:L12)</f>
        <v>89</v>
      </c>
      <c r="P12" s="51"/>
      <c r="Q12" s="51"/>
      <c r="R12" s="51"/>
    </row>
    <row r="13" spans="1:18" ht="18" customHeight="1" x14ac:dyDescent="0.35">
      <c r="A13" s="51"/>
      <c r="B13" s="25" t="s">
        <v>127</v>
      </c>
      <c r="C13" s="156">
        <v>0</v>
      </c>
      <c r="D13" s="156">
        <v>0</v>
      </c>
      <c r="E13" s="117">
        <v>64</v>
      </c>
      <c r="F13" s="117">
        <v>1</v>
      </c>
      <c r="G13" s="122">
        <v>17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76</v>
      </c>
      <c r="N13" s="122">
        <v>6</v>
      </c>
      <c r="O13" s="18">
        <f t="shared" si="0"/>
        <v>82</v>
      </c>
      <c r="P13" s="51"/>
      <c r="Q13" s="51"/>
      <c r="R13" s="51"/>
    </row>
    <row r="14" spans="1:18" ht="18" customHeight="1" x14ac:dyDescent="0.35">
      <c r="A14" s="51"/>
      <c r="B14" s="25" t="s">
        <v>43</v>
      </c>
      <c r="C14" s="156">
        <v>0</v>
      </c>
      <c r="D14" s="156">
        <v>0</v>
      </c>
      <c r="E14" s="117">
        <v>62</v>
      </c>
      <c r="F14" s="117">
        <v>0</v>
      </c>
      <c r="G14" s="122">
        <v>12</v>
      </c>
      <c r="H14" s="122">
        <v>0</v>
      </c>
      <c r="I14" s="122">
        <v>2</v>
      </c>
      <c r="J14" s="122">
        <v>1</v>
      </c>
      <c r="K14" s="122">
        <v>0</v>
      </c>
      <c r="L14" s="122">
        <v>0</v>
      </c>
      <c r="M14" s="122">
        <v>66</v>
      </c>
      <c r="N14" s="122">
        <v>11</v>
      </c>
      <c r="O14" s="18">
        <f t="shared" si="0"/>
        <v>77</v>
      </c>
      <c r="P14" s="51"/>
      <c r="Q14" s="51"/>
      <c r="R14" s="51"/>
    </row>
    <row r="15" spans="1:18" ht="18" customHeight="1" x14ac:dyDescent="0.35">
      <c r="A15" s="51"/>
      <c r="B15" s="25" t="s">
        <v>44</v>
      </c>
      <c r="C15" s="156">
        <v>0</v>
      </c>
      <c r="D15" s="156">
        <v>0</v>
      </c>
      <c r="E15" s="117">
        <v>71</v>
      </c>
      <c r="F15" s="117">
        <v>0</v>
      </c>
      <c r="G15" s="122">
        <v>22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83</v>
      </c>
      <c r="N15" s="122">
        <v>10</v>
      </c>
      <c r="O15" s="18">
        <f t="shared" si="0"/>
        <v>93</v>
      </c>
      <c r="P15" s="51"/>
      <c r="Q15" s="51"/>
      <c r="R15" s="51"/>
    </row>
    <row r="16" spans="1:18" ht="18" customHeight="1" x14ac:dyDescent="0.35">
      <c r="A16" s="51"/>
      <c r="B16" s="25" t="s">
        <v>45</v>
      </c>
      <c r="C16" s="156">
        <v>0</v>
      </c>
      <c r="D16" s="156">
        <v>0</v>
      </c>
      <c r="E16" s="117">
        <v>79</v>
      </c>
      <c r="F16" s="117">
        <v>0</v>
      </c>
      <c r="G16" s="122">
        <v>15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81</v>
      </c>
      <c r="N16" s="122">
        <v>13</v>
      </c>
      <c r="O16" s="18">
        <f t="shared" si="0"/>
        <v>94</v>
      </c>
      <c r="P16" s="51"/>
      <c r="Q16" s="51"/>
      <c r="R16" s="51"/>
    </row>
    <row r="17" spans="1:18" ht="18" customHeight="1" x14ac:dyDescent="0.35">
      <c r="A17" s="51"/>
      <c r="B17" s="25" t="s">
        <v>46</v>
      </c>
      <c r="C17" s="156">
        <v>0</v>
      </c>
      <c r="D17" s="156">
        <v>0</v>
      </c>
      <c r="E17" s="117">
        <v>83</v>
      </c>
      <c r="F17" s="117">
        <v>0</v>
      </c>
      <c r="G17" s="122">
        <v>16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90</v>
      </c>
      <c r="N17" s="122">
        <v>9</v>
      </c>
      <c r="O17" s="18">
        <f t="shared" si="0"/>
        <v>99</v>
      </c>
      <c r="P17" s="51"/>
      <c r="Q17" s="51"/>
      <c r="R17" s="51"/>
    </row>
    <row r="18" spans="1:18" ht="18" customHeight="1" x14ac:dyDescent="0.35">
      <c r="A18" s="51"/>
      <c r="B18" s="25" t="s">
        <v>47</v>
      </c>
      <c r="C18" s="156">
        <v>0</v>
      </c>
      <c r="D18" s="156">
        <v>0</v>
      </c>
      <c r="E18" s="117">
        <v>98</v>
      </c>
      <c r="F18" s="117">
        <v>0</v>
      </c>
      <c r="G18" s="122">
        <v>14</v>
      </c>
      <c r="H18" s="122">
        <v>0</v>
      </c>
      <c r="I18" s="122">
        <v>0</v>
      </c>
      <c r="J18" s="122">
        <v>0</v>
      </c>
      <c r="K18" s="122">
        <v>0</v>
      </c>
      <c r="L18" s="122">
        <v>1</v>
      </c>
      <c r="M18" s="122">
        <v>105</v>
      </c>
      <c r="N18" s="122">
        <v>8</v>
      </c>
      <c r="O18" s="18">
        <f t="shared" si="0"/>
        <v>113</v>
      </c>
      <c r="P18" s="51"/>
      <c r="Q18" s="51"/>
      <c r="R18" s="51"/>
    </row>
    <row r="19" spans="1:18" ht="18" customHeight="1" x14ac:dyDescent="0.35">
      <c r="A19" s="51"/>
      <c r="B19" s="25" t="s">
        <v>48</v>
      </c>
      <c r="C19" s="156">
        <v>0</v>
      </c>
      <c r="D19" s="156">
        <v>0</v>
      </c>
      <c r="E19" s="117">
        <v>75</v>
      </c>
      <c r="F19" s="117">
        <v>0</v>
      </c>
      <c r="G19" s="122">
        <v>10</v>
      </c>
      <c r="H19" s="122">
        <v>0</v>
      </c>
      <c r="I19" s="122">
        <v>0</v>
      </c>
      <c r="J19" s="122">
        <v>0</v>
      </c>
      <c r="K19" s="122">
        <v>1</v>
      </c>
      <c r="L19" s="122">
        <v>0</v>
      </c>
      <c r="M19" s="122">
        <v>74</v>
      </c>
      <c r="N19" s="122">
        <v>12</v>
      </c>
      <c r="O19" s="18">
        <f t="shared" si="0"/>
        <v>86</v>
      </c>
      <c r="P19" s="51"/>
      <c r="Q19" s="51"/>
      <c r="R19" s="51"/>
    </row>
    <row r="20" spans="1:18" ht="18" customHeight="1" x14ac:dyDescent="0.35">
      <c r="A20" s="51"/>
      <c r="B20" s="25" t="s">
        <v>49</v>
      </c>
      <c r="C20" s="156">
        <v>1</v>
      </c>
      <c r="D20" s="156">
        <v>0</v>
      </c>
      <c r="E20" s="117">
        <v>88</v>
      </c>
      <c r="F20" s="117">
        <v>0</v>
      </c>
      <c r="G20" s="122">
        <v>13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87</v>
      </c>
      <c r="N20" s="122">
        <v>15</v>
      </c>
      <c r="O20" s="18">
        <f t="shared" si="0"/>
        <v>102</v>
      </c>
      <c r="P20" s="51"/>
      <c r="Q20" s="51"/>
      <c r="R20" s="51"/>
    </row>
    <row r="21" spans="1:18" ht="18" customHeight="1" x14ac:dyDescent="0.35">
      <c r="A21" s="51"/>
      <c r="B21" s="25" t="s">
        <v>50</v>
      </c>
      <c r="C21" s="156">
        <v>0</v>
      </c>
      <c r="D21" s="156">
        <v>0</v>
      </c>
      <c r="E21" s="17">
        <v>84</v>
      </c>
      <c r="F21" s="17">
        <v>0</v>
      </c>
      <c r="G21" s="34">
        <v>11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85</v>
      </c>
      <c r="N21" s="34">
        <v>10</v>
      </c>
      <c r="O21" s="18">
        <f t="shared" si="0"/>
        <v>95</v>
      </c>
      <c r="P21" s="51"/>
      <c r="Q21" s="51"/>
      <c r="R21" s="51"/>
    </row>
    <row r="22" spans="1:18" ht="18" customHeight="1" x14ac:dyDescent="0.35">
      <c r="A22" s="51"/>
      <c r="B22" s="25" t="s">
        <v>51</v>
      </c>
      <c r="C22" s="156">
        <v>0</v>
      </c>
      <c r="D22" s="156">
        <v>0</v>
      </c>
      <c r="E22" s="21">
        <v>91</v>
      </c>
      <c r="F22" s="21">
        <v>0</v>
      </c>
      <c r="G22" s="134">
        <v>12</v>
      </c>
      <c r="H22" s="134">
        <v>1</v>
      </c>
      <c r="I22" s="134">
        <v>0</v>
      </c>
      <c r="J22" s="134">
        <v>0</v>
      </c>
      <c r="K22" s="134">
        <v>0</v>
      </c>
      <c r="L22" s="134">
        <v>0</v>
      </c>
      <c r="M22" s="134">
        <v>89</v>
      </c>
      <c r="N22" s="134">
        <v>15</v>
      </c>
      <c r="O22" s="18">
        <f t="shared" si="0"/>
        <v>104</v>
      </c>
      <c r="P22" s="51"/>
      <c r="Q22" s="51"/>
      <c r="R22" s="51"/>
    </row>
    <row r="23" spans="1:18" ht="18" customHeight="1" thickBot="1" x14ac:dyDescent="0.35">
      <c r="A23" s="51"/>
      <c r="B23" s="22" t="s">
        <v>0</v>
      </c>
      <c r="C23" s="155">
        <f>SUM(C11:C22)</f>
        <v>1</v>
      </c>
      <c r="D23" s="155">
        <f t="shared" ref="D23:L23" si="1">SUM(D11:D22)</f>
        <v>1</v>
      </c>
      <c r="E23" s="155">
        <f t="shared" si="1"/>
        <v>969</v>
      </c>
      <c r="F23" s="155">
        <f t="shared" si="1"/>
        <v>1</v>
      </c>
      <c r="G23" s="155">
        <f t="shared" si="1"/>
        <v>155</v>
      </c>
      <c r="H23" s="155">
        <f t="shared" si="1"/>
        <v>2</v>
      </c>
      <c r="I23" s="155">
        <f t="shared" si="1"/>
        <v>2</v>
      </c>
      <c r="J23" s="155">
        <f t="shared" si="1"/>
        <v>1</v>
      </c>
      <c r="K23" s="155">
        <f t="shared" si="1"/>
        <v>1</v>
      </c>
      <c r="L23" s="155">
        <f t="shared" si="1"/>
        <v>1</v>
      </c>
      <c r="M23" s="23">
        <f t="shared" ref="M23:N23" si="2">SUM(M11:M22)</f>
        <v>1000</v>
      </c>
      <c r="N23" s="23">
        <f t="shared" si="2"/>
        <v>134</v>
      </c>
      <c r="O23" s="24">
        <f>SUM(O11:O22)</f>
        <v>1134</v>
      </c>
      <c r="P23" s="51"/>
      <c r="Q23" s="51"/>
      <c r="R23" s="51"/>
    </row>
    <row r="24" spans="1:18" ht="18" customHeight="1" thickBot="1" x14ac:dyDescent="0.35">
      <c r="A24" s="51"/>
      <c r="B24" s="36" t="s">
        <v>126</v>
      </c>
      <c r="C24" s="38">
        <f t="shared" ref="C24:N24" si="3">C23/$O$23</f>
        <v>8.8183421516754845E-4</v>
      </c>
      <c r="D24" s="38">
        <f t="shared" si="3"/>
        <v>8.8183421516754845E-4</v>
      </c>
      <c r="E24" s="38">
        <f t="shared" si="3"/>
        <v>0.85449735449735453</v>
      </c>
      <c r="F24" s="38">
        <f t="shared" si="3"/>
        <v>8.8183421516754845E-4</v>
      </c>
      <c r="G24" s="38">
        <f t="shared" si="3"/>
        <v>0.13668430335097001</v>
      </c>
      <c r="H24" s="38">
        <f t="shared" si="3"/>
        <v>1.7636684303350969E-3</v>
      </c>
      <c r="I24" s="38">
        <f t="shared" si="3"/>
        <v>1.7636684303350969E-3</v>
      </c>
      <c r="J24" s="38">
        <f t="shared" si="3"/>
        <v>8.8183421516754845E-4</v>
      </c>
      <c r="K24" s="38">
        <f t="shared" si="3"/>
        <v>8.8183421516754845E-4</v>
      </c>
      <c r="L24" s="38">
        <f t="shared" si="3"/>
        <v>8.8183421516754845E-4</v>
      </c>
      <c r="M24" s="38">
        <f t="shared" si="3"/>
        <v>0.88183421516754845</v>
      </c>
      <c r="N24" s="38">
        <f t="shared" si="3"/>
        <v>0.11816578483245149</v>
      </c>
      <c r="O24" s="37"/>
      <c r="P24" s="51"/>
      <c r="Q24" s="51"/>
      <c r="R24" s="51"/>
    </row>
    <row r="25" spans="1:18" ht="17.25" customHeight="1" x14ac:dyDescent="0.3">
      <c r="A25" s="51"/>
      <c r="B25" s="40" t="s">
        <v>310</v>
      </c>
      <c r="C25" s="114"/>
      <c r="D25" s="114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51"/>
      <c r="P25" s="51"/>
      <c r="Q25" s="51"/>
      <c r="R25" s="51"/>
    </row>
    <row r="26" spans="1:18" ht="15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 ht="15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ht="15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15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18" ht="15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2" spans="1:18" x14ac:dyDescent="0.2">
      <c r="Q32" s="6"/>
    </row>
    <row r="33" spans="17:17" x14ac:dyDescent="0.2">
      <c r="Q33" s="6"/>
    </row>
    <row r="34" spans="17:17" x14ac:dyDescent="0.2">
      <c r="Q34" s="6"/>
    </row>
    <row r="35" spans="17:17" x14ac:dyDescent="0.2">
      <c r="Q35" s="6"/>
    </row>
    <row r="36" spans="17:17" x14ac:dyDescent="0.2">
      <c r="Q36" s="6"/>
    </row>
    <row r="37" spans="17:17" x14ac:dyDescent="0.2">
      <c r="Q37" s="6"/>
    </row>
    <row r="38" spans="17:17" x14ac:dyDescent="0.2">
      <c r="Q38" s="6"/>
    </row>
    <row r="39" spans="17:17" x14ac:dyDescent="0.2">
      <c r="Q39" s="6"/>
    </row>
  </sheetData>
  <mergeCells count="16">
    <mergeCell ref="H9:H10"/>
    <mergeCell ref="O9:O10"/>
    <mergeCell ref="B4:O4"/>
    <mergeCell ref="B5:O5"/>
    <mergeCell ref="B6:O6"/>
    <mergeCell ref="B8:O8"/>
    <mergeCell ref="M9:N9"/>
    <mergeCell ref="B9:B10"/>
    <mergeCell ref="D9:D10"/>
    <mergeCell ref="E9:E10"/>
    <mergeCell ref="F9:F10"/>
    <mergeCell ref="G9:G10"/>
    <mergeCell ref="I9:I10"/>
    <mergeCell ref="J9:J10"/>
    <mergeCell ref="K9:K10"/>
    <mergeCell ref="L9:L10"/>
  </mergeCells>
  <pageMargins left="0.19685039370078741" right="0.19685039370078741" top="0.19685039370078741" bottom="0.19685039370078741" header="0.39370078740157483" footer="0.39370078740157483"/>
  <pageSetup paperSize="9" scale="90" orientation="landscape" r:id="rId1"/>
  <headerFooter alignWithMargins="0"/>
  <ignoredErrors>
    <ignoredError sqref="O11:O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PORTADA</vt:lpstr>
      <vt:lpstr>Descripcion</vt:lpstr>
      <vt:lpstr>SEXO</vt:lpstr>
      <vt:lpstr>CIRCUNSTANCIAS</vt:lpstr>
      <vt:lpstr>DIAS</vt:lpstr>
      <vt:lpstr>HORARD</vt:lpstr>
      <vt:lpstr>ARMASRD</vt:lpstr>
      <vt:lpstr>EDAD</vt:lpstr>
      <vt:lpstr>NACIONALIDAD</vt:lpstr>
      <vt:lpstr>HOMICIDIO</vt:lpstr>
      <vt:lpstr>HOMICIDIO II</vt:lpstr>
      <vt:lpstr>COMPARATIVO</vt:lpstr>
      <vt:lpstr>PROVINCIAS 2015-16</vt:lpstr>
      <vt:lpstr>SD</vt:lpstr>
      <vt:lpstr>DN</vt:lpstr>
      <vt:lpstr>STG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2021-02-23T17:21:00Z</cp:lastPrinted>
  <dcterms:created xsi:type="dcterms:W3CDTF">2005-01-12T20:16:10Z</dcterms:created>
  <dcterms:modified xsi:type="dcterms:W3CDTF">2021-02-24T13:55:47Z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