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unoz\Desktop\En marcha\FEMINICIDIOS 2017\"/>
    </mc:Choice>
  </mc:AlternateContent>
  <bookViews>
    <workbookView xWindow="0" yWindow="0" windowWidth="20490" windowHeight="6555" tabRatio="867" activeTab="1"/>
  </bookViews>
  <sheets>
    <sheet name="República Dominicana" sheetId="48" r:id="rId1"/>
    <sheet name="VARIACION " sheetId="60" r:id="rId2"/>
    <sheet name="CIRCUNSTANCIAS" sheetId="36" r:id="rId3"/>
    <sheet name="ARMAS" sheetId="52" r:id="rId4"/>
    <sheet name="HORA" sheetId="53" r:id="rId5"/>
    <sheet name="EDADES" sheetId="54" r:id="rId6"/>
    <sheet name="DIAS" sheetId="55" r:id="rId7"/>
    <sheet name="NACIONALIDAD" sheetId="56" r:id="rId8"/>
    <sheet name="FEMINICIDIOS DISTR" sheetId="35" r:id="rId9"/>
    <sheet name="SANTO DOMINGO" sheetId="49" r:id="rId10"/>
    <sheet name="DISTRITO NACIONAL" sheetId="57" r:id="rId11"/>
    <sheet name="SANTIAGO" sheetId="58" r:id="rId12"/>
  </sheets>
  <definedNames>
    <definedName name="_xlnm._FilterDatabase" localSheetId="3" hidden="1">ARMAS!#REF!</definedName>
    <definedName name="_xlnm._FilterDatabase" localSheetId="2" hidden="1">CIRCUNSTANCIAS!#REF!</definedName>
    <definedName name="_xlnm._FilterDatabase" localSheetId="6" hidden="1">DIAS!#REF!</definedName>
    <definedName name="_xlnm._FilterDatabase" localSheetId="10" hidden="1">'DISTRITO NACIONAL'!$B$12:$O$26</definedName>
    <definedName name="_xlnm._FilterDatabase" localSheetId="5" hidden="1">EDADES!#REF!</definedName>
    <definedName name="_xlnm._FilterDatabase" localSheetId="8" hidden="1">'FEMINICIDIOS DISTR'!$AG$15:$AG$17</definedName>
    <definedName name="_xlnm._FilterDatabase" localSheetId="4" hidden="1">HORA!#REF!</definedName>
    <definedName name="_xlnm._FilterDatabase" localSheetId="7" hidden="1">NACIONALIDAD!#REF!</definedName>
    <definedName name="_xlnm._FilterDatabase" localSheetId="0" hidden="1">'República Dominicana'!#REF!</definedName>
    <definedName name="_xlnm._FilterDatabase" localSheetId="11" hidden="1">SANTIAGO!$B$12:$O$23</definedName>
    <definedName name="_xlnm._FilterDatabase" localSheetId="9" hidden="1">'SANTO DOMINGO'!$B$11:$O$38</definedName>
    <definedName name="_xlnm._FilterDatabase" localSheetId="1" hidden="1">'VARIACION '!#REF!</definedName>
  </definedNames>
  <calcPr calcId="152511"/>
</workbook>
</file>

<file path=xl/calcChain.xml><?xml version="1.0" encoding="utf-8"?>
<calcChain xmlns="http://schemas.openxmlformats.org/spreadsheetml/2006/main">
  <c r="P16" i="60" l="1"/>
  <c r="P17" i="60"/>
  <c r="O16" i="48" l="1"/>
  <c r="O17" i="48"/>
  <c r="O18" i="48"/>
  <c r="O19" i="48"/>
  <c r="O20" i="48"/>
  <c r="O21" i="48"/>
  <c r="O22" i="48"/>
  <c r="O23" i="48"/>
  <c r="O24" i="48"/>
  <c r="O25" i="48"/>
  <c r="O26" i="48"/>
  <c r="O27" i="48"/>
  <c r="E24" i="36"/>
  <c r="F24" i="36"/>
  <c r="G24" i="36"/>
  <c r="H24" i="36"/>
  <c r="I24" i="36"/>
  <c r="J24" i="36"/>
  <c r="K24" i="36"/>
  <c r="L24" i="36"/>
  <c r="M24" i="36"/>
  <c r="N24" i="36"/>
  <c r="O24" i="36"/>
  <c r="D24" i="36"/>
  <c r="Q17" i="60"/>
  <c r="P22" i="36"/>
  <c r="Q22" i="36" s="1"/>
  <c r="P23" i="36"/>
  <c r="Q23" i="36" s="1"/>
  <c r="P18" i="36"/>
  <c r="Q18" i="36" s="1"/>
  <c r="AC15" i="35"/>
  <c r="AC38" i="35"/>
  <c r="P35" i="60" l="1"/>
  <c r="R35" i="60" s="1"/>
  <c r="R34" i="60"/>
  <c r="P34" i="60"/>
  <c r="P29" i="60"/>
  <c r="R29" i="60" s="1"/>
  <c r="P28" i="60"/>
  <c r="R28" i="60" s="1"/>
  <c r="R23" i="60"/>
  <c r="Q23" i="60"/>
  <c r="P23" i="60"/>
  <c r="P22" i="60"/>
  <c r="R22" i="60" s="1"/>
  <c r="R17" i="60"/>
  <c r="R16" i="60"/>
  <c r="C65" i="48"/>
  <c r="C47" i="48"/>
  <c r="C29" i="48"/>
  <c r="Q29" i="60" l="1"/>
  <c r="Q35" i="60"/>
  <c r="Q58" i="36" l="1"/>
  <c r="C24" i="58" l="1"/>
  <c r="O23" i="57"/>
  <c r="O24" i="57"/>
  <c r="D24" i="58"/>
  <c r="E24" i="58"/>
  <c r="F24" i="58"/>
  <c r="G24" i="58"/>
  <c r="H24" i="58"/>
  <c r="I24" i="58"/>
  <c r="J24" i="58"/>
  <c r="K24" i="58"/>
  <c r="L24" i="58"/>
  <c r="M24" i="58"/>
  <c r="N24" i="58"/>
  <c r="O14" i="58"/>
  <c r="O15" i="58"/>
  <c r="O16" i="58"/>
  <c r="O17" i="58"/>
  <c r="O18" i="58"/>
  <c r="O19" i="58"/>
  <c r="O20" i="58"/>
  <c r="O21" i="58"/>
  <c r="O22" i="58"/>
  <c r="O23" i="58"/>
  <c r="O13" i="58"/>
  <c r="O33" i="49"/>
  <c r="O18" i="49"/>
  <c r="Z46" i="35"/>
  <c r="AA46" i="35"/>
  <c r="AB46" i="35"/>
  <c r="Y46" i="35"/>
  <c r="O24" i="58" l="1"/>
  <c r="N27" i="57" l="1"/>
  <c r="M27" i="57"/>
  <c r="L27" i="57"/>
  <c r="K27" i="57"/>
  <c r="J27" i="57"/>
  <c r="I27" i="57"/>
  <c r="H27" i="57"/>
  <c r="G27" i="57"/>
  <c r="F27" i="57"/>
  <c r="E27" i="57"/>
  <c r="D27" i="57"/>
  <c r="C27" i="57"/>
  <c r="O26" i="57"/>
  <c r="O25" i="57"/>
  <c r="O22" i="57"/>
  <c r="O21" i="57"/>
  <c r="O20" i="57"/>
  <c r="O19" i="57"/>
  <c r="O18" i="57"/>
  <c r="O17" i="57"/>
  <c r="O16" i="57"/>
  <c r="O15" i="57"/>
  <c r="O14" i="57"/>
  <c r="O13" i="57"/>
  <c r="O39" i="49"/>
  <c r="O27" i="57" l="1"/>
  <c r="E46" i="35"/>
  <c r="C19" i="56"/>
  <c r="C17" i="56"/>
  <c r="C18" i="56"/>
  <c r="D25" i="55" l="1"/>
  <c r="E25" i="55"/>
  <c r="F25" i="55"/>
  <c r="G25" i="55"/>
  <c r="H25" i="55"/>
  <c r="I25" i="55"/>
  <c r="D25" i="54"/>
  <c r="E25" i="54"/>
  <c r="F25" i="54"/>
  <c r="G25" i="54"/>
  <c r="H25" i="54"/>
  <c r="I14" i="54"/>
  <c r="I15" i="54"/>
  <c r="I16" i="54"/>
  <c r="I17" i="54"/>
  <c r="I18" i="54"/>
  <c r="I19" i="54"/>
  <c r="I20" i="54"/>
  <c r="I21" i="54"/>
  <c r="I22" i="54"/>
  <c r="J14" i="55"/>
  <c r="J15" i="55"/>
  <c r="J16" i="55"/>
  <c r="J17" i="55"/>
  <c r="J18" i="55"/>
  <c r="J19" i="55"/>
  <c r="J20" i="55"/>
  <c r="J21" i="55"/>
  <c r="J22" i="55"/>
  <c r="J23" i="55"/>
  <c r="J24" i="55"/>
  <c r="J13" i="55"/>
  <c r="C25" i="55"/>
  <c r="I13" i="54"/>
  <c r="C25" i="54"/>
  <c r="I24" i="54"/>
  <c r="I23" i="54"/>
  <c r="F14" i="53"/>
  <c r="E26" i="53"/>
  <c r="D26" i="53"/>
  <c r="C26" i="53"/>
  <c r="F25" i="53"/>
  <c r="F24" i="53"/>
  <c r="F23" i="53"/>
  <c r="F22" i="53"/>
  <c r="F21" i="53"/>
  <c r="F20" i="53"/>
  <c r="F19" i="53"/>
  <c r="F18" i="53"/>
  <c r="F17" i="53"/>
  <c r="F16" i="53"/>
  <c r="F15" i="53"/>
  <c r="F15" i="52"/>
  <c r="F16" i="52"/>
  <c r="F17" i="52"/>
  <c r="F18" i="52"/>
  <c r="F19" i="52"/>
  <c r="F20" i="52"/>
  <c r="F21" i="52"/>
  <c r="F22" i="52"/>
  <c r="F23" i="52"/>
  <c r="F24" i="52"/>
  <c r="F25" i="52"/>
  <c r="F14" i="52"/>
  <c r="E26" i="52"/>
  <c r="D26" i="52"/>
  <c r="C26" i="52"/>
  <c r="P56" i="36"/>
  <c r="Q56" i="36" s="1"/>
  <c r="P51" i="36"/>
  <c r="Q51" i="36" s="1"/>
  <c r="E38" i="36"/>
  <c r="F38" i="36"/>
  <c r="G38" i="36"/>
  <c r="H38" i="36"/>
  <c r="I38" i="36"/>
  <c r="J38" i="36"/>
  <c r="K38" i="36"/>
  <c r="L38" i="36"/>
  <c r="M38" i="36"/>
  <c r="N38" i="36"/>
  <c r="O38" i="36"/>
  <c r="P30" i="36"/>
  <c r="Q30" i="36" s="1"/>
  <c r="P31" i="36"/>
  <c r="Q31" i="36" s="1"/>
  <c r="P32" i="36"/>
  <c r="Q32" i="36" s="1"/>
  <c r="P33" i="36"/>
  <c r="Q33" i="36" s="1"/>
  <c r="P34" i="36"/>
  <c r="Q34" i="36" s="1"/>
  <c r="P35" i="36"/>
  <c r="Q35" i="36" s="1"/>
  <c r="P36" i="36"/>
  <c r="Q36" i="36" s="1"/>
  <c r="P37" i="36"/>
  <c r="Q37" i="36" s="1"/>
  <c r="P29" i="36"/>
  <c r="Q29" i="36" s="1"/>
  <c r="D38" i="36"/>
  <c r="J25" i="55" l="1"/>
  <c r="I25" i="54"/>
  <c r="F26" i="53"/>
  <c r="F26" i="52"/>
  <c r="P38" i="36"/>
  <c r="Q38" i="36" l="1"/>
  <c r="N65" i="48"/>
  <c r="M65" i="48"/>
  <c r="L65" i="48"/>
  <c r="K65" i="48"/>
  <c r="J65" i="48"/>
  <c r="I65" i="48"/>
  <c r="H65" i="48"/>
  <c r="G65" i="48"/>
  <c r="F65" i="48"/>
  <c r="E65" i="48"/>
  <c r="D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52" i="48"/>
  <c r="O46" i="48"/>
  <c r="O45" i="48"/>
  <c r="O44" i="48"/>
  <c r="O43" i="48"/>
  <c r="O42" i="48"/>
  <c r="O41" i="48"/>
  <c r="O40" i="48"/>
  <c r="O39" i="48"/>
  <c r="O38" i="48"/>
  <c r="O37" i="48"/>
  <c r="O36" i="48"/>
  <c r="L47" i="48"/>
  <c r="H47" i="48"/>
  <c r="D47" i="48"/>
  <c r="O35" i="48"/>
  <c r="N47" i="48"/>
  <c r="M47" i="48"/>
  <c r="K47" i="48"/>
  <c r="J47" i="48"/>
  <c r="I47" i="48"/>
  <c r="G47" i="48"/>
  <c r="F47" i="48"/>
  <c r="E47" i="48"/>
  <c r="O65" i="48" l="1"/>
  <c r="O34" i="48"/>
  <c r="O47" i="48" s="1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O13" i="49" l="1"/>
  <c r="O14" i="49"/>
  <c r="O15" i="49"/>
  <c r="O16" i="49"/>
  <c r="O17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4" i="49"/>
  <c r="O35" i="49"/>
  <c r="O36" i="49"/>
  <c r="O37" i="49"/>
  <c r="O38" i="49"/>
  <c r="O12" i="49"/>
  <c r="O40" i="49" l="1"/>
  <c r="D40" i="49" l="1"/>
  <c r="E40" i="49"/>
  <c r="F40" i="49"/>
  <c r="G40" i="49"/>
  <c r="H40" i="49"/>
  <c r="I40" i="49"/>
  <c r="J40" i="49"/>
  <c r="K40" i="49"/>
  <c r="L40" i="49"/>
  <c r="M40" i="49"/>
  <c r="N40" i="49"/>
  <c r="C40" i="49"/>
  <c r="P19" i="36" l="1"/>
  <c r="Q19" i="36" s="1"/>
  <c r="P20" i="36"/>
  <c r="Q20" i="36" s="1"/>
  <c r="P21" i="36"/>
  <c r="Q21" i="36" s="1"/>
  <c r="P15" i="36"/>
  <c r="Q15" i="36" s="1"/>
  <c r="P16" i="36"/>
  <c r="Q16" i="36" s="1"/>
  <c r="P17" i="36"/>
  <c r="Q17" i="36" s="1"/>
  <c r="P14" i="36"/>
  <c r="Q14" i="36" s="1"/>
  <c r="O28" i="48" l="1"/>
  <c r="N29" i="48" l="1"/>
  <c r="M29" i="48"/>
  <c r="L29" i="48"/>
  <c r="K29" i="48"/>
  <c r="J29" i="48"/>
  <c r="I29" i="48"/>
  <c r="H29" i="48"/>
  <c r="G29" i="48"/>
  <c r="F29" i="48"/>
  <c r="E29" i="48"/>
  <c r="D29" i="48"/>
  <c r="O29" i="48" l="1"/>
  <c r="P24" i="36" l="1"/>
  <c r="Q24" i="36" l="1"/>
  <c r="AC14" i="35"/>
  <c r="AD14" i="35"/>
  <c r="AD15" i="35"/>
  <c r="AC16" i="35"/>
  <c r="AD16" i="35"/>
  <c r="AC17" i="35"/>
  <c r="AD17" i="35"/>
  <c r="AC18" i="35"/>
  <c r="AD18" i="35"/>
  <c r="AC19" i="35"/>
  <c r="AD19" i="35"/>
  <c r="AC20" i="35"/>
  <c r="AD20" i="35"/>
  <c r="AC21" i="35"/>
  <c r="AD21" i="35"/>
  <c r="AC22" i="35"/>
  <c r="AD22" i="35"/>
  <c r="AC23" i="35"/>
  <c r="AD23" i="35"/>
  <c r="AC24" i="35"/>
  <c r="AD24" i="35"/>
  <c r="AC25" i="35"/>
  <c r="AD25" i="35"/>
  <c r="AC26" i="35"/>
  <c r="AD26" i="35"/>
  <c r="AC27" i="35"/>
  <c r="AD27" i="35"/>
  <c r="AC28" i="35"/>
  <c r="AD28" i="35"/>
  <c r="AC29" i="35"/>
  <c r="AD29" i="35"/>
  <c r="AC30" i="35"/>
  <c r="AD30" i="35"/>
  <c r="AC31" i="35"/>
  <c r="AD31" i="35"/>
  <c r="AC32" i="35"/>
  <c r="AD32" i="35"/>
  <c r="AC33" i="35"/>
  <c r="AD33" i="35"/>
  <c r="AC34" i="35"/>
  <c r="AD34" i="35"/>
  <c r="AC35" i="35"/>
  <c r="AD35" i="35"/>
  <c r="AC36" i="35"/>
  <c r="AD36" i="35"/>
  <c r="AC37" i="35"/>
  <c r="AD37" i="35"/>
  <c r="AD38" i="35"/>
  <c r="AC39" i="35"/>
  <c r="AD39" i="35"/>
  <c r="AC40" i="35"/>
  <c r="AD40" i="35"/>
  <c r="AC41" i="35"/>
  <c r="AD41" i="35"/>
  <c r="AC42" i="35"/>
  <c r="AD42" i="35"/>
  <c r="AC43" i="35"/>
  <c r="AD43" i="35"/>
  <c r="AC44" i="35"/>
  <c r="AD44" i="35"/>
  <c r="AC45" i="35"/>
  <c r="AD45" i="35"/>
  <c r="D47" i="36"/>
  <c r="Q48" i="36" s="1"/>
  <c r="R48" i="36" s="1"/>
  <c r="S48" i="36" s="1"/>
  <c r="T48" i="36" s="1"/>
  <c r="AC46" i="35" l="1"/>
  <c r="AE37" i="35"/>
  <c r="AE23" i="35"/>
  <c r="AE22" i="35"/>
  <c r="AE18" i="35"/>
  <c r="AE16" i="35"/>
  <c r="AE17" i="35"/>
  <c r="AE20" i="35"/>
  <c r="AE28" i="35"/>
  <c r="AE45" i="35"/>
  <c r="AE39" i="35"/>
  <c r="AE36" i="35"/>
  <c r="AE35" i="35"/>
  <c r="AE33" i="35"/>
  <c r="AE25" i="35"/>
  <c r="AE24" i="35"/>
  <c r="AE40" i="35"/>
  <c r="AE27" i="35"/>
  <c r="AE15" i="35"/>
  <c r="AE43" i="35"/>
  <c r="AE41" i="35"/>
  <c r="AE34" i="35"/>
  <c r="AE31" i="35"/>
  <c r="AE29" i="35"/>
  <c r="AE26" i="35"/>
  <c r="AE21" i="35"/>
  <c r="AE19" i="35"/>
  <c r="AE14" i="35"/>
  <c r="AE30" i="35"/>
  <c r="AE44" i="35"/>
  <c r="AE32" i="35"/>
  <c r="AE38" i="35"/>
  <c r="AE42" i="35"/>
  <c r="AD46" i="35"/>
  <c r="AE46" i="35" l="1"/>
</calcChain>
</file>

<file path=xl/sharedStrings.xml><?xml version="1.0" encoding="utf-8"?>
<sst xmlns="http://schemas.openxmlformats.org/spreadsheetml/2006/main" count="574" uniqueCount="206">
  <si>
    <t>REPÚBLICA DOMINICANA</t>
  </si>
  <si>
    <t>PROCURADURÍA GENERAL DE LA REPÚBLICA</t>
  </si>
  <si>
    <t>TOTAL</t>
  </si>
  <si>
    <t>2008</t>
  </si>
  <si>
    <t>2009</t>
  </si>
  <si>
    <t>CANTIDAD</t>
  </si>
  <si>
    <t>Distrito Nacional</t>
  </si>
  <si>
    <t>Santo Domingo</t>
  </si>
  <si>
    <t>Azua</t>
  </si>
  <si>
    <t>Bahoruco</t>
  </si>
  <si>
    <t>Barahona</t>
  </si>
  <si>
    <t>Dajabon</t>
  </si>
  <si>
    <t>Duarte</t>
  </si>
  <si>
    <t>El Seybo</t>
  </si>
  <si>
    <t>Elias Piña</t>
  </si>
  <si>
    <t>Espaillat</t>
  </si>
  <si>
    <t>Hato Mayor</t>
  </si>
  <si>
    <t>Independencia</t>
  </si>
  <si>
    <t>La Altagracia</t>
  </si>
  <si>
    <t>La Romana</t>
  </si>
  <si>
    <t>La Vega</t>
  </si>
  <si>
    <t>María Trinidad S.</t>
  </si>
  <si>
    <t>Monseñor Nouel</t>
  </si>
  <si>
    <t>Montecristi</t>
  </si>
  <si>
    <t>Monte Plata</t>
  </si>
  <si>
    <t>Pedernales</t>
  </si>
  <si>
    <t>Peravia</t>
  </si>
  <si>
    <t>Puerto Plata</t>
  </si>
  <si>
    <t>Salcedo</t>
  </si>
  <si>
    <t>Samaná</t>
  </si>
  <si>
    <t>San Cristobal</t>
  </si>
  <si>
    <t>San José de Ocoa</t>
  </si>
  <si>
    <t>San Juan</t>
  </si>
  <si>
    <t>San Pedro De M.</t>
  </si>
  <si>
    <t>Sánchez Ramírez</t>
  </si>
  <si>
    <t>Santiago</t>
  </si>
  <si>
    <t>Santiago  R.</t>
  </si>
  <si>
    <t>Valverde</t>
  </si>
  <si>
    <t>NOVIEMBRE</t>
  </si>
  <si>
    <t>DICIEMBRE</t>
  </si>
  <si>
    <t>FEMINICIDIOS</t>
  </si>
  <si>
    <t>2010</t>
  </si>
  <si>
    <t>2011</t>
  </si>
  <si>
    <t>2012</t>
  </si>
  <si>
    <t>HOMICIDIOS DE MUJERES</t>
  </si>
  <si>
    <t>2013</t>
  </si>
  <si>
    <t>CIRCUNSTANCIA</t>
  </si>
  <si>
    <t>TASA HOMICIDIOS POR CADA 100 MIL HABITANTES</t>
  </si>
  <si>
    <t>DESPOJO DE MOTOCICLETA</t>
  </si>
  <si>
    <t>LINCHAMIENTO</t>
  </si>
  <si>
    <t>SECUESTRO</t>
  </si>
  <si>
    <t>SICARIATO</t>
  </si>
  <si>
    <t>TOTAL DE LA TASA</t>
  </si>
  <si>
    <t>ACCIÓN P.N.  -  F.A.  -  D.N.C.D.</t>
  </si>
  <si>
    <t>ACCIÓN P.N.</t>
  </si>
  <si>
    <t>ACCIÓN DNCD</t>
  </si>
  <si>
    <t>Armas de Fuego</t>
  </si>
  <si>
    <t>Armas Blancas</t>
  </si>
  <si>
    <t>Otras</t>
  </si>
  <si>
    <t>6:00 AM-5:59 PM</t>
  </si>
  <si>
    <t>6:00 PM-5:59 AM</t>
  </si>
  <si>
    <t>DISTRITO NACIONAL</t>
  </si>
  <si>
    <t>SANTIAGO</t>
  </si>
  <si>
    <t>0 a 17 años</t>
  </si>
  <si>
    <t>18 a 34 años</t>
  </si>
  <si>
    <t>35 a 51 años</t>
  </si>
  <si>
    <t>52 a 68 años</t>
  </si>
  <si>
    <t>Más de 68</t>
  </si>
  <si>
    <t>Indeterminados</t>
  </si>
  <si>
    <t>2014</t>
  </si>
  <si>
    <t>2015</t>
  </si>
  <si>
    <t>ACCION LEGAL</t>
  </si>
  <si>
    <t>2016</t>
  </si>
  <si>
    <t>2017</t>
  </si>
  <si>
    <t xml:space="preserve">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</si>
  <si>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</si>
  <si>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</si>
  <si>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</si>
  <si>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</si>
  <si>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</si>
  <si>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</si>
  <si>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</si>
  <si>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</si>
  <si>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</si>
  <si>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</si>
  <si>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</si>
  <si>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</si>
  <si>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</si>
  <si>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</si>
  <si>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HOMICIDIOS DE MUJERES Y FEMINICIDIOS</t>
  </si>
  <si>
    <t>Fuente: Policía Nacional, Instituto Nacional de Ciencias Forenses y La Oficina Nacional de Estadísticas</t>
  </si>
  <si>
    <t>VINCULADOS DIRECTAMENTE CON LA DELINCUENCIA</t>
  </si>
  <si>
    <t>HOMICIDIOS DE MUJERES Y FEMINICIDIOS  A NIVEL NACIONAL, SEGÚN CIRCUNSTANCIAS</t>
  </si>
  <si>
    <t>NO VINCULADOS DIRECTAMENTE CON LA DELINCUENCIA</t>
  </si>
  <si>
    <t>DESCONOCIA</t>
  </si>
  <si>
    <t>TASA GLOBAL DE HOMICIDIOS DE MUJERES Y FEMINICIDIOS</t>
  </si>
  <si>
    <t>HOMICIDIOS DE MUJERES Y FEMINICIDIOS, SEGÚN TIPOS DE ARMAS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</si>
  <si>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Policía Nacional e Instituto Nacional de Ciencias Forenses.</t>
    </r>
  </si>
  <si>
    <t>HOMICIDIOS DE MUJERES Y FEMINICIDIOS, SEGÚN HORA DE COMISIÓN</t>
  </si>
  <si>
    <r>
      <t>Fuente:</t>
    </r>
    <r>
      <rPr>
        <sz val="9"/>
        <rFont val="Arial"/>
        <family val="2"/>
      </rPr>
      <t xml:space="preserve"> Policía Nacional e Instituto Nacional de Ciencias Forenses.</t>
    </r>
  </si>
  <si>
    <t>Fuente: Policía Nacional e Instituto Nacional de Ciencias Forenses</t>
  </si>
  <si>
    <t>Total Homicidios de Mujeres y Feminicidios</t>
  </si>
  <si>
    <t>Variación Porcentual</t>
  </si>
  <si>
    <t>Tasa de Homicidios de Mujeres y Feminicidios por cada 100,000/hab.</t>
  </si>
  <si>
    <t>Mes</t>
  </si>
  <si>
    <t>Accidental</t>
  </si>
  <si>
    <t>Bala Perdida</t>
  </si>
  <si>
    <t>Feminicidio  Intimo</t>
  </si>
  <si>
    <t>Violencia Intrafamiliar</t>
  </si>
  <si>
    <t>violencia Sexual</t>
  </si>
  <si>
    <t>Hombre Muerto por su Pareja</t>
  </si>
  <si>
    <t>Riña Personal</t>
  </si>
  <si>
    <t>Riña en Tránsito</t>
  </si>
  <si>
    <t>Envenenamiento</t>
  </si>
  <si>
    <t>Desconocida</t>
  </si>
  <si>
    <t>Acción Legal</t>
  </si>
  <si>
    <t>CIrcunstancia</t>
  </si>
  <si>
    <t>Haitiana</t>
  </si>
  <si>
    <t>Cubana</t>
  </si>
  <si>
    <t>Dominicana</t>
  </si>
  <si>
    <t>Hominicidio de Mujeres</t>
  </si>
  <si>
    <t>Feminicidio</t>
  </si>
  <si>
    <t>Provincia</t>
  </si>
  <si>
    <t>Brisas del Este</t>
  </si>
  <si>
    <t>Alma Rosa II</t>
  </si>
  <si>
    <t>Boca Chica</t>
  </si>
  <si>
    <t>Buenos Aires de Herrera</t>
  </si>
  <si>
    <t>Caballona</t>
  </si>
  <si>
    <t>Cancino</t>
  </si>
  <si>
    <t>El Tamarindo</t>
  </si>
  <si>
    <t>Ens. Altagracia</t>
  </si>
  <si>
    <t>Guerra</t>
  </si>
  <si>
    <t>Herrera - El Café</t>
  </si>
  <si>
    <t>Los Alcarrizos</t>
  </si>
  <si>
    <t>Los Frailes</t>
  </si>
  <si>
    <t>Los Frailes II</t>
  </si>
  <si>
    <t>Los Guaricanos</t>
  </si>
  <si>
    <t>Los Mamayes</t>
  </si>
  <si>
    <t>Los Mina</t>
  </si>
  <si>
    <t>Mendoza</t>
  </si>
  <si>
    <t>Manoguayabo</t>
  </si>
  <si>
    <t>Pantoja</t>
  </si>
  <si>
    <t>Sabána Perdida</t>
  </si>
  <si>
    <t>San Luís</t>
  </si>
  <si>
    <t>Valle del Este</t>
  </si>
  <si>
    <t>Villa Aura</t>
  </si>
  <si>
    <t>Villa Duarte</t>
  </si>
  <si>
    <t>Villa Faro</t>
  </si>
  <si>
    <t>Villa Mella</t>
  </si>
  <si>
    <t>Capotillo</t>
  </si>
  <si>
    <t>27 de Febrero</t>
  </si>
  <si>
    <t>Cristo Rey</t>
  </si>
  <si>
    <t>El Cacique</t>
  </si>
  <si>
    <t>Ens. Luperon</t>
  </si>
  <si>
    <t>Evarito Morales</t>
  </si>
  <si>
    <t>Gazcue</t>
  </si>
  <si>
    <t>Gualey</t>
  </si>
  <si>
    <t>La Cienega</t>
  </si>
  <si>
    <t>Los Angeles</t>
  </si>
  <si>
    <t>Los Rios</t>
  </si>
  <si>
    <t>Villa Consuelo</t>
  </si>
  <si>
    <t>Villa Juana</t>
  </si>
  <si>
    <t>Centro Ciudad</t>
  </si>
  <si>
    <t>Cien Fuego</t>
  </si>
  <si>
    <t>El Puñal</t>
  </si>
  <si>
    <t>Gurabo</t>
  </si>
  <si>
    <t>La Joya</t>
  </si>
  <si>
    <t>Los Montones Arriba</t>
  </si>
  <si>
    <t>Yaguita del Ejido</t>
  </si>
  <si>
    <t>Despojo de vehículos</t>
  </si>
  <si>
    <t>Victima de robo o atraco</t>
  </si>
  <si>
    <t>servicio policial</t>
  </si>
  <si>
    <t>Tratando de robar o atracar</t>
  </si>
  <si>
    <t>Relacionadas con drogas</t>
  </si>
  <si>
    <t>HOMICIDIOS DE MUJERES Y FEMINICIDIOS A NIVEL NACIONAL, SEGÚN TIPO</t>
  </si>
  <si>
    <t>HOMICIDIOS DE MUJERES Y FEMINICIDIOS  A NIVEL NACIONAL,                              SEGÚN EDAD DE LA VICTIMA</t>
  </si>
  <si>
    <t>Lunes</t>
  </si>
  <si>
    <t>Martes</t>
  </si>
  <si>
    <t>Miércoles</t>
  </si>
  <si>
    <t>Jueves</t>
  </si>
  <si>
    <t>Viernes</t>
  </si>
  <si>
    <t>Sábado</t>
  </si>
  <si>
    <t>Domingo</t>
  </si>
  <si>
    <t>HOMICIDIOS DE MUJERES Y FEMINICIDIOS  A NIVEL NACIONAL,                      SEGÚN EL DIA DE OCURRENCIA</t>
  </si>
  <si>
    <t>HOMICIDIOS DE MUJERES Y FEMINICIDIOS  A NIVEL NACIONAL,                                                 SEGÚN NACIONALIDAD DE LA VICTIMA</t>
  </si>
  <si>
    <t>HOMICIDIOS DE MUJERES Y FEMINICIDIOS A NIVEL NACIONAL Y PRINCIPALES PROVINCIAS, SEGÚN FRECUENCIAS VARIACIÓN PORCENTUAL Y TASAS  2016-2017 ENERO-DICIEMBRE</t>
  </si>
  <si>
    <t>Despojo de arma de fuego</t>
  </si>
  <si>
    <t>Los Tres Brazos</t>
  </si>
  <si>
    <t>San Isidro</t>
  </si>
  <si>
    <t>Hato del Yaque</t>
  </si>
  <si>
    <t>Navarrete</t>
  </si>
  <si>
    <t>Los Jardines de Gala</t>
  </si>
  <si>
    <t>"Año del Fomento de las Exportaciones"</t>
  </si>
  <si>
    <t>Ens. Bermúdez</t>
  </si>
  <si>
    <t>Villa González</t>
  </si>
  <si>
    <t>Estadounidense</t>
  </si>
  <si>
    <t>Nacionalidad</t>
  </si>
  <si>
    <t>HOMICIDIOS DE MUJERES Y FEMINICIDIOS  A NIVEL NACIONAL, SEGÚN PROVINCIA</t>
  </si>
  <si>
    <t>HOMICIDIOS DE MUJERES Y FEMINICIDIOS EN PROVINCIA SANTO DOMINGO, SEGÚN LUGAR DE OCURRENCIA</t>
  </si>
  <si>
    <t>HOMICIDIOS DE MUJERES Y FEMINICIDIOS EN DISTRITO NACIONAL, SEGÚN LUGAR DE OCURRENCIA</t>
  </si>
  <si>
    <t>HOMICIDIOS DE MUJERES Y FEMINICIDIOS EN PROVINCIA SANTIAGO, SEGÚN LUGAR DE OCURRENCIA</t>
  </si>
  <si>
    <t>PERIODO 2005 -2017</t>
  </si>
  <si>
    <t>PROVINCIA SANTO DOMINGO</t>
  </si>
  <si>
    <t>Población Mujeres</t>
  </si>
  <si>
    <t xml:space="preserve">TOTAL </t>
  </si>
  <si>
    <t>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</si>
</sst>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60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7"/>
      <name val="Arial"/>
      <family val="2"/>
    </font>
    <font>
      <b/>
      <sz val="11"/>
      <name val="Book Antiqua"/>
      <family val="1"/>
    </font>
    <font>
      <b/>
      <sz val="14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11"/>
      <name val="AvantGarde Bk BT"/>
      <family val="2"/>
    </font>
    <font>
      <sz val="11"/>
      <name val="Times New Roman"/>
      <family val="1"/>
    </font>
    <font>
      <b/>
      <u/>
      <sz val="11"/>
      <name val="Book Antiqua"/>
      <family val="1"/>
    </font>
    <font>
      <b/>
      <sz val="10"/>
      <name val="Trebuchet MS"/>
      <family val="2"/>
    </font>
    <font>
      <b/>
      <sz val="10"/>
      <name val="Arial"/>
      <family val="2"/>
    </font>
    <font>
      <b/>
      <i/>
      <sz val="8"/>
      <name val="Trebuchet MS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color indexed="8"/>
      <name val="Century Gothic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i/>
      <sz val="12"/>
      <color indexed="10"/>
      <name val="Times New Roman"/>
      <family val="1"/>
    </font>
    <font>
      <b/>
      <sz val="8"/>
      <name val="Trebuchet MS"/>
      <family val="2"/>
    </font>
    <font>
      <b/>
      <sz val="7"/>
      <name val="Arial"/>
      <family val="2"/>
    </font>
    <font>
      <b/>
      <i/>
      <sz val="14"/>
      <color indexed="10"/>
      <name val="Trebuchet MS"/>
      <family val="2"/>
    </font>
    <font>
      <b/>
      <sz val="10"/>
      <name val="Gill Sans MT"/>
      <family val="2"/>
    </font>
    <font>
      <i/>
      <sz val="11"/>
      <name val="Times New Roman"/>
      <family val="1"/>
    </font>
    <font>
      <b/>
      <sz val="9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8"/>
      <color theme="1"/>
      <name val="Century Gothic"/>
      <family val="2"/>
    </font>
    <font>
      <b/>
      <i/>
      <sz val="16"/>
      <color theme="3"/>
      <name val="Times New Roman"/>
      <family val="1"/>
    </font>
    <font>
      <b/>
      <sz val="10"/>
      <color theme="1"/>
      <name val="Gill Sans MT"/>
      <family val="2"/>
    </font>
    <font>
      <b/>
      <sz val="14"/>
      <color theme="2" tint="-0.499984740745262"/>
      <name val="Trebuchet MS"/>
      <family val="2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color rgb="FF1F497D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vantGarde Bk BT"/>
    </font>
    <font>
      <b/>
      <sz val="16"/>
      <color theme="1"/>
      <name val="Times New Roman"/>
      <family val="1"/>
    </font>
    <font>
      <b/>
      <sz val="11"/>
      <color theme="1"/>
      <name val="Century Gothic"/>
      <family val="2"/>
    </font>
    <font>
      <i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Trebuchet MS"/>
      <family val="2"/>
    </font>
    <font>
      <b/>
      <sz val="9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0"/>
      <color theme="1"/>
      <name val="Trebuchet MS"/>
      <family val="2"/>
    </font>
    <font>
      <b/>
      <sz val="7"/>
      <name val="Century Gothic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rebuchet MS"/>
      <family val="2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6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/>
    <xf numFmtId="0" fontId="23" fillId="2" borderId="5" xfId="0" applyFont="1" applyFill="1" applyBorder="1" applyAlignment="1">
      <alignment horizontal="center"/>
    </xf>
    <xf numFmtId="0" fontId="24" fillId="0" borderId="6" xfId="0" applyFont="1" applyBorder="1" applyAlignment="1">
      <alignment vertical="center" wrapText="1"/>
    </xf>
    <xf numFmtId="0" fontId="26" fillId="0" borderId="7" xfId="0" applyFont="1" applyFill="1" applyBorder="1" applyAlignment="1">
      <alignment horizontal="center" vertical="center"/>
    </xf>
    <xf numFmtId="0" fontId="24" fillId="0" borderId="8" xfId="0" applyFont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right" vertical="center" wrapText="1"/>
    </xf>
    <xf numFmtId="0" fontId="26" fillId="2" borderId="11" xfId="0" applyFont="1" applyFill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18" fillId="0" borderId="0" xfId="0" applyFont="1" applyAlignment="1"/>
    <xf numFmtId="0" fontId="22" fillId="0" borderId="0" xfId="0" applyFont="1" applyAlignment="1"/>
    <xf numFmtId="0" fontId="3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35" fillId="0" borderId="0" xfId="0" applyFont="1" applyBorder="1" applyAlignment="1">
      <alignment horizontal="center" wrapText="1"/>
    </xf>
    <xf numFmtId="0" fontId="27" fillId="0" borderId="5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" fillId="0" borderId="0" xfId="3"/>
    <xf numFmtId="0" fontId="5" fillId="0" borderId="0" xfId="3" applyFont="1" applyAlignment="1">
      <alignment horizontal="center"/>
    </xf>
    <xf numFmtId="0" fontId="3" fillId="0" borderId="0" xfId="3" applyFont="1"/>
    <xf numFmtId="0" fontId="2" fillId="0" borderId="0" xfId="3" applyFont="1" applyBorder="1" applyAlignment="1">
      <alignment horizontal="center" wrapText="1"/>
    </xf>
    <xf numFmtId="0" fontId="4" fillId="0" borderId="0" xfId="3" applyFont="1"/>
    <xf numFmtId="0" fontId="9" fillId="0" borderId="0" xfId="3" applyFont="1"/>
    <xf numFmtId="0" fontId="9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4"/>
    <xf numFmtId="0" fontId="1" fillId="0" borderId="0" xfId="4" applyAlignment="1">
      <alignment horizontal="center"/>
    </xf>
    <xf numFmtId="0" fontId="1" fillId="0" borderId="0" xfId="4" applyNumberFormat="1" applyAlignment="1">
      <alignment horizontal="center"/>
    </xf>
    <xf numFmtId="0" fontId="38" fillId="0" borderId="0" xfId="4" applyFont="1" applyAlignment="1">
      <alignment horizontal="center"/>
    </xf>
    <xf numFmtId="0" fontId="40" fillId="0" borderId="0" xfId="4" applyFont="1" applyAlignment="1">
      <alignment wrapText="1"/>
    </xf>
    <xf numFmtId="0" fontId="40" fillId="0" borderId="0" xfId="4" applyFont="1" applyAlignment="1">
      <alignment horizontal="center" wrapText="1"/>
    </xf>
    <xf numFmtId="0" fontId="32" fillId="0" borderId="15" xfId="3" applyFont="1" applyFill="1" applyBorder="1" applyAlignment="1">
      <alignment horizontal="center" vertical="center"/>
    </xf>
    <xf numFmtId="0" fontId="31" fillId="0" borderId="17" xfId="3" applyFont="1" applyFill="1" applyBorder="1" applyAlignment="1">
      <alignment horizontal="center" vertical="center"/>
    </xf>
    <xf numFmtId="0" fontId="31" fillId="0" borderId="18" xfId="3" applyFont="1" applyFill="1" applyBorder="1" applyAlignment="1">
      <alignment horizontal="left" vertical="center" wrapText="1"/>
    </xf>
    <xf numFmtId="0" fontId="31" fillId="0" borderId="19" xfId="3" applyFont="1" applyFill="1" applyBorder="1" applyAlignment="1">
      <alignment horizontal="center" vertical="center"/>
    </xf>
    <xf numFmtId="0" fontId="31" fillId="0" borderId="20" xfId="3" applyFont="1" applyFill="1" applyBorder="1" applyAlignment="1">
      <alignment horizontal="center" vertical="center"/>
    </xf>
    <xf numFmtId="0" fontId="32" fillId="0" borderId="22" xfId="3" applyFont="1" applyFill="1" applyBorder="1" applyAlignment="1">
      <alignment horizontal="center" vertical="center"/>
    </xf>
    <xf numFmtId="0" fontId="31" fillId="5" borderId="24" xfId="3" applyFont="1" applyFill="1" applyBorder="1" applyAlignment="1">
      <alignment horizontal="center" vertical="center"/>
    </xf>
    <xf numFmtId="0" fontId="31" fillId="5" borderId="29" xfId="3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left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/>
    </xf>
    <xf numFmtId="0" fontId="45" fillId="0" borderId="0" xfId="0" applyFont="1"/>
    <xf numFmtId="0" fontId="29" fillId="0" borderId="36" xfId="0" applyFont="1" applyFill="1" applyBorder="1" applyAlignment="1">
      <alignment horizontal="left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3" fontId="36" fillId="0" borderId="22" xfId="0" applyNumberFormat="1" applyFont="1" applyFill="1" applyBorder="1" applyAlignment="1">
      <alignment horizontal="center" vertical="center" wrapText="1"/>
    </xf>
    <xf numFmtId="0" fontId="33" fillId="0" borderId="0" xfId="3" applyFont="1"/>
    <xf numFmtId="0" fontId="28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center"/>
    </xf>
    <xf numFmtId="0" fontId="26" fillId="6" borderId="38" xfId="0" applyFont="1" applyFill="1" applyBorder="1" applyAlignment="1">
      <alignment horizontal="center" vertical="center" wrapText="1"/>
    </xf>
    <xf numFmtId="2" fontId="26" fillId="0" borderId="38" xfId="0" applyNumberFormat="1" applyFont="1" applyFill="1" applyBorder="1" applyAlignment="1">
      <alignment horizontal="center" vertical="center"/>
    </xf>
    <xf numFmtId="0" fontId="47" fillId="0" borderId="37" xfId="0" applyFont="1" applyBorder="1" applyAlignment="1">
      <alignment vertical="center"/>
    </xf>
    <xf numFmtId="0" fontId="19" fillId="0" borderId="0" xfId="0" applyFont="1" applyAlignment="1"/>
    <xf numFmtId="0" fontId="0" fillId="0" borderId="12" xfId="0" applyBorder="1" applyAlignment="1">
      <alignment horizontal="center"/>
    </xf>
    <xf numFmtId="2" fontId="26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12" fillId="6" borderId="30" xfId="0" applyFont="1" applyFill="1" applyBorder="1" applyAlignment="1"/>
    <xf numFmtId="0" fontId="12" fillId="6" borderId="3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/>
    </xf>
    <xf numFmtId="0" fontId="51" fillId="0" borderId="0" xfId="3" applyFont="1"/>
    <xf numFmtId="0" fontId="40" fillId="0" borderId="0" xfId="4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0" fontId="52" fillId="4" borderId="15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/>
    </xf>
    <xf numFmtId="0" fontId="7" fillId="0" borderId="15" xfId="4" applyFont="1" applyFill="1" applyBorder="1" applyAlignment="1" applyProtection="1">
      <alignment horizontal="center"/>
      <protection locked="0"/>
    </xf>
    <xf numFmtId="0" fontId="1" fillId="0" borderId="15" xfId="4" applyFont="1" applyFill="1" applyBorder="1" applyAlignment="1" applyProtection="1">
      <alignment horizontal="center"/>
      <protection locked="0"/>
    </xf>
    <xf numFmtId="0" fontId="1" fillId="0" borderId="15" xfId="4" applyNumberFormat="1" applyFont="1" applyFill="1" applyBorder="1" applyAlignment="1" applyProtection="1">
      <alignment horizontal="center"/>
      <protection locked="0"/>
    </xf>
    <xf numFmtId="1" fontId="1" fillId="0" borderId="15" xfId="4" applyNumberFormat="1" applyFont="1" applyFill="1" applyBorder="1" applyAlignment="1" applyProtection="1">
      <alignment horizontal="center"/>
      <protection locked="0"/>
    </xf>
    <xf numFmtId="0" fontId="12" fillId="6" borderId="30" xfId="4" applyFont="1" applyFill="1" applyBorder="1" applyAlignment="1" applyProtection="1">
      <alignment horizontal="left"/>
      <protection locked="0"/>
    </xf>
    <xf numFmtId="0" fontId="12" fillId="6" borderId="31" xfId="4" applyFont="1" applyFill="1" applyBorder="1" applyAlignment="1" applyProtection="1">
      <alignment horizontal="center"/>
      <protection locked="0"/>
    </xf>
    <xf numFmtId="0" fontId="12" fillId="6" borderId="32" xfId="4" applyFont="1" applyFill="1" applyBorder="1" applyAlignment="1" applyProtection="1">
      <alignment horizontal="center"/>
      <protection locked="0"/>
    </xf>
    <xf numFmtId="0" fontId="7" fillId="0" borderId="37" xfId="4" applyFont="1" applyFill="1" applyBorder="1" applyAlignment="1" applyProtection="1">
      <alignment vertical="center"/>
      <protection locked="0"/>
    </xf>
    <xf numFmtId="0" fontId="13" fillId="0" borderId="38" xfId="4" applyFont="1" applyFill="1" applyBorder="1" applyAlignment="1" applyProtection="1">
      <alignment horizontal="center"/>
    </xf>
    <xf numFmtId="1" fontId="54" fillId="0" borderId="34" xfId="4" applyNumberFormat="1" applyFont="1" applyFill="1" applyBorder="1" applyAlignment="1" applyProtection="1">
      <alignment horizontal="center" vertical="center"/>
    </xf>
    <xf numFmtId="1" fontId="54" fillId="0" borderId="35" xfId="4" applyNumberFormat="1" applyFont="1" applyFill="1" applyBorder="1" applyAlignment="1" applyProtection="1">
      <alignment horizontal="center" vertical="center"/>
    </xf>
    <xf numFmtId="0" fontId="54" fillId="0" borderId="33" xfId="4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48" fillId="0" borderId="0" xfId="3" applyFont="1" applyFill="1"/>
    <xf numFmtId="0" fontId="5" fillId="0" borderId="0" xfId="3" applyFont="1" applyFill="1" applyAlignment="1">
      <alignment horizontal="center"/>
    </xf>
    <xf numFmtId="0" fontId="2" fillId="0" borderId="0" xfId="3" applyFont="1" applyFill="1" applyBorder="1" applyAlignment="1">
      <alignment horizontal="center" wrapText="1"/>
    </xf>
    <xf numFmtId="0" fontId="31" fillId="0" borderId="23" xfId="3" applyFont="1" applyFill="1" applyBorder="1" applyAlignment="1">
      <alignment horizontal="center" vertical="center"/>
    </xf>
    <xf numFmtId="0" fontId="31" fillId="6" borderId="24" xfId="3" applyFont="1" applyFill="1" applyBorder="1" applyAlignment="1">
      <alignment horizontal="center" vertical="center"/>
    </xf>
    <xf numFmtId="0" fontId="33" fillId="0" borderId="0" xfId="3" applyFont="1" applyFill="1"/>
    <xf numFmtId="3" fontId="36" fillId="0" borderId="15" xfId="0" applyNumberFormat="1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/>
    </xf>
    <xf numFmtId="0" fontId="29" fillId="6" borderId="31" xfId="0" applyFont="1" applyFill="1" applyBorder="1" applyAlignment="1">
      <alignment horizontal="center" wrapText="1"/>
    </xf>
    <xf numFmtId="0" fontId="29" fillId="6" borderId="32" xfId="0" applyFont="1" applyFill="1" applyBorder="1" applyAlignment="1">
      <alignment horizontal="center" wrapText="1"/>
    </xf>
    <xf numFmtId="0" fontId="47" fillId="0" borderId="37" xfId="0" applyFont="1" applyBorder="1" applyAlignment="1">
      <alignment horizontal="right" vertical="center"/>
    </xf>
    <xf numFmtId="0" fontId="26" fillId="0" borderId="40" xfId="0" applyFont="1" applyFill="1" applyBorder="1" applyAlignment="1">
      <alignment horizontal="center" vertical="center"/>
    </xf>
    <xf numFmtId="2" fontId="26" fillId="0" borderId="4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6" fillId="0" borderId="0" xfId="0" applyFont="1" applyFill="1" applyAlignment="1"/>
    <xf numFmtId="0" fontId="10" fillId="0" borderId="0" xfId="0" applyFont="1" applyAlignment="1"/>
    <xf numFmtId="0" fontId="41" fillId="0" borderId="0" xfId="0" applyFont="1" applyFill="1" applyAlignment="1">
      <alignment wrapText="1"/>
    </xf>
    <xf numFmtId="0" fontId="4" fillId="0" borderId="0" xfId="0" applyFont="1" applyFill="1"/>
    <xf numFmtId="0" fontId="55" fillId="6" borderId="15" xfId="0" applyFont="1" applyFill="1" applyBorder="1" applyAlignment="1">
      <alignment horizontal="center" wrapText="1"/>
    </xf>
    <xf numFmtId="0" fontId="30" fillId="0" borderId="0" xfId="0" applyFont="1" applyAlignment="1"/>
    <xf numFmtId="0" fontId="53" fillId="0" borderId="37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/>
    </xf>
    <xf numFmtId="0" fontId="1" fillId="0" borderId="0" xfId="4" applyFill="1"/>
    <xf numFmtId="0" fontId="1" fillId="0" borderId="0" xfId="4" applyFill="1" applyAlignment="1">
      <alignment horizontal="center"/>
    </xf>
    <xf numFmtId="0" fontId="40" fillId="0" borderId="0" xfId="4" applyFont="1" applyFill="1" applyAlignment="1">
      <alignment horizontal="center" wrapText="1"/>
    </xf>
    <xf numFmtId="49" fontId="31" fillId="0" borderId="21" xfId="3" applyNumberFormat="1" applyFont="1" applyFill="1" applyBorder="1" applyAlignment="1">
      <alignment horizontal="left" vertical="center"/>
    </xf>
    <xf numFmtId="49" fontId="31" fillId="0" borderId="16" xfId="3" applyNumberFormat="1" applyFont="1" applyFill="1" applyBorder="1" applyAlignment="1">
      <alignment horizontal="left" vertical="center"/>
    </xf>
    <xf numFmtId="0" fontId="31" fillId="5" borderId="28" xfId="3" applyFont="1" applyFill="1" applyBorder="1" applyAlignment="1">
      <alignment horizontal="left" vertical="center"/>
    </xf>
    <xf numFmtId="0" fontId="29" fillId="6" borderId="30" xfId="0" applyFont="1" applyFill="1" applyBorder="1" applyAlignment="1">
      <alignment horizontal="left" wrapText="1"/>
    </xf>
    <xf numFmtId="0" fontId="26" fillId="6" borderId="37" xfId="0" applyFont="1" applyFill="1" applyBorder="1" applyAlignment="1">
      <alignment horizontal="left" vertical="center"/>
    </xf>
    <xf numFmtId="0" fontId="47" fillId="0" borderId="37" xfId="0" applyFont="1" applyFill="1" applyBorder="1" applyAlignment="1">
      <alignment horizontal="left" vertical="center"/>
    </xf>
    <xf numFmtId="0" fontId="1" fillId="0" borderId="0" xfId="3" applyFill="1"/>
    <xf numFmtId="0" fontId="56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7" fillId="0" borderId="0" xfId="0" applyFont="1" applyFill="1" applyBorder="1" applyAlignment="1">
      <alignment wrapText="1"/>
    </xf>
    <xf numFmtId="0" fontId="51" fillId="0" borderId="0" xfId="3" applyFont="1" applyFill="1"/>
    <xf numFmtId="0" fontId="41" fillId="0" borderId="0" xfId="4" applyFont="1" applyFill="1" applyAlignment="1">
      <alignment wrapText="1"/>
    </xf>
    <xf numFmtId="0" fontId="40" fillId="0" borderId="0" xfId="4" applyFont="1" applyFill="1" applyAlignment="1">
      <alignment wrapText="1"/>
    </xf>
    <xf numFmtId="0" fontId="58" fillId="0" borderId="33" xfId="4" applyFont="1" applyFill="1" applyBorder="1" applyAlignment="1" applyProtection="1">
      <alignment horizontal="left" vertical="center"/>
      <protection locked="0"/>
    </xf>
    <xf numFmtId="0" fontId="19" fillId="0" borderId="0" xfId="3" applyFont="1" applyAlignment="1"/>
    <xf numFmtId="0" fontId="18" fillId="0" borderId="0" xfId="3" applyFont="1" applyAlignment="1"/>
    <xf numFmtId="0" fontId="39" fillId="0" borderId="0" xfId="3" applyFont="1" applyAlignment="1"/>
    <xf numFmtId="17" fontId="42" fillId="0" borderId="0" xfId="3" applyNumberFormat="1" applyFont="1" applyBorder="1" applyAlignment="1">
      <alignment vertical="center" wrapText="1"/>
    </xf>
    <xf numFmtId="0" fontId="41" fillId="0" borderId="0" xfId="3" applyFont="1" applyFill="1" applyBorder="1" applyAlignment="1">
      <alignment wrapText="1"/>
    </xf>
    <xf numFmtId="0" fontId="39" fillId="0" borderId="0" xfId="0" applyFont="1" applyAlignment="1"/>
    <xf numFmtId="0" fontId="13" fillId="0" borderId="35" xfId="4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2" fontId="47" fillId="0" borderId="38" xfId="0" applyNumberFormat="1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29" fillId="6" borderId="47" xfId="0" applyFont="1" applyFill="1" applyBorder="1" applyAlignment="1">
      <alignment horizontal="center" wrapText="1"/>
    </xf>
    <xf numFmtId="4" fontId="29" fillId="0" borderId="48" xfId="0" applyNumberFormat="1" applyFont="1" applyFill="1" applyBorder="1" applyAlignment="1">
      <alignment horizontal="center" vertical="center" wrapText="1"/>
    </xf>
    <xf numFmtId="4" fontId="29" fillId="0" borderId="49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2" fontId="29" fillId="0" borderId="50" xfId="0" applyNumberFormat="1" applyFont="1" applyFill="1" applyBorder="1" applyAlignment="1">
      <alignment horizontal="center" vertical="center" wrapText="1"/>
    </xf>
    <xf numFmtId="4" fontId="29" fillId="0" borderId="5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9" fillId="6" borderId="52" xfId="0" applyFont="1" applyFill="1" applyBorder="1" applyAlignment="1">
      <alignment horizontal="center" wrapText="1"/>
    </xf>
    <xf numFmtId="4" fontId="29" fillId="0" borderId="53" xfId="0" applyNumberFormat="1" applyFont="1" applyFill="1" applyBorder="1" applyAlignment="1">
      <alignment horizontal="center" vertical="center" wrapText="1"/>
    </xf>
    <xf numFmtId="2" fontId="29" fillId="0" borderId="54" xfId="0" applyNumberFormat="1" applyFont="1" applyFill="1" applyBorder="1" applyAlignment="1">
      <alignment horizontal="center" vertical="center" wrapText="1"/>
    </xf>
    <xf numFmtId="0" fontId="29" fillId="6" borderId="31" xfId="0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vertical="center"/>
    </xf>
    <xf numFmtId="2" fontId="26" fillId="0" borderId="41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7" fillId="0" borderId="39" xfId="0" applyFont="1" applyFill="1" applyBorder="1" applyAlignment="1">
      <alignment horizontal="left" vertical="center"/>
    </xf>
    <xf numFmtId="0" fontId="26" fillId="6" borderId="39" xfId="0" applyFont="1" applyFill="1" applyBorder="1" applyAlignment="1">
      <alignment horizontal="left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vertical="center"/>
    </xf>
    <xf numFmtId="0" fontId="47" fillId="0" borderId="4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43" fillId="5" borderId="25" xfId="3" applyFont="1" applyFill="1" applyBorder="1" applyAlignment="1">
      <alignment horizontal="center"/>
    </xf>
    <xf numFmtId="0" fontId="43" fillId="5" borderId="26" xfId="3" applyFont="1" applyFill="1" applyBorder="1" applyAlignment="1">
      <alignment horizontal="center"/>
    </xf>
    <xf numFmtId="0" fontId="43" fillId="5" borderId="27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39" fillId="0" borderId="0" xfId="3" applyFont="1" applyAlignment="1">
      <alignment horizontal="center"/>
    </xf>
    <xf numFmtId="0" fontId="41" fillId="0" borderId="0" xfId="3" applyFont="1" applyFill="1" applyBorder="1" applyAlignment="1">
      <alignment horizontal="center" wrapText="1"/>
    </xf>
    <xf numFmtId="17" fontId="42" fillId="0" borderId="0" xfId="3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6" borderId="30" xfId="0" applyFont="1" applyFill="1" applyBorder="1" applyAlignment="1">
      <alignment horizontal="center" vertical="center"/>
    </xf>
    <xf numFmtId="0" fontId="50" fillId="6" borderId="31" xfId="0" applyFont="1" applyFill="1" applyBorder="1" applyAlignment="1">
      <alignment horizontal="center" vertical="center"/>
    </xf>
    <xf numFmtId="0" fontId="50" fillId="6" borderId="3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right" vertical="center"/>
    </xf>
    <xf numFmtId="2" fontId="23" fillId="3" borderId="5" xfId="0" applyNumberFormat="1" applyFont="1" applyFill="1" applyBorder="1" applyAlignment="1">
      <alignment horizontal="center" vertical="center" wrapText="1"/>
    </xf>
    <xf numFmtId="0" fontId="51" fillId="0" borderId="45" xfId="3" applyFont="1" applyBorder="1" applyAlignment="1">
      <alignment vertical="top" wrapText="1"/>
    </xf>
    <xf numFmtId="0" fontId="51" fillId="0" borderId="0" xfId="3" applyFont="1" applyAlignment="1">
      <alignment vertical="top" wrapText="1"/>
    </xf>
    <xf numFmtId="0" fontId="55" fillId="6" borderId="31" xfId="0" applyFont="1" applyFill="1" applyBorder="1" applyAlignment="1">
      <alignment horizontal="center" vertical="center" textRotation="1" wrapText="1"/>
    </xf>
    <xf numFmtId="0" fontId="59" fillId="0" borderId="0" xfId="0" applyFont="1" applyAlignment="1">
      <alignment horizontal="center"/>
    </xf>
    <xf numFmtId="0" fontId="55" fillId="6" borderId="32" xfId="0" applyFont="1" applyFill="1" applyBorder="1" applyAlignment="1">
      <alignment horizontal="center" wrapText="1"/>
    </xf>
    <xf numFmtId="0" fontId="55" fillId="6" borderId="38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15" fillId="2" borderId="14" xfId="0" applyFont="1" applyFill="1" applyBorder="1" applyAlignment="1">
      <alignment horizontal="center" textRotation="90" wrapText="1"/>
    </xf>
    <xf numFmtId="0" fontId="15" fillId="2" borderId="3" xfId="0" applyFont="1" applyFill="1" applyBorder="1" applyAlignment="1">
      <alignment horizontal="center" textRotation="90" wrapText="1"/>
    </xf>
    <xf numFmtId="0" fontId="15" fillId="2" borderId="13" xfId="0" applyFont="1" applyFill="1" applyBorder="1" applyAlignment="1">
      <alignment horizontal="center" textRotation="90" wrapText="1"/>
    </xf>
    <xf numFmtId="0" fontId="15" fillId="2" borderId="1" xfId="0" applyFont="1" applyFill="1" applyBorder="1" applyAlignment="1">
      <alignment horizontal="center" textRotation="90" wrapText="1"/>
    </xf>
    <xf numFmtId="0" fontId="55" fillId="6" borderId="30" xfId="0" applyFont="1" applyFill="1" applyBorder="1" applyAlignment="1">
      <alignment horizontal="left" wrapText="1"/>
    </xf>
    <xf numFmtId="0" fontId="55" fillId="6" borderId="37" xfId="0" applyFont="1" applyFill="1" applyBorder="1" applyAlignment="1">
      <alignment horizontal="left" wrapText="1"/>
    </xf>
    <xf numFmtId="0" fontId="41" fillId="0" borderId="0" xfId="4" applyFont="1" applyFill="1" applyAlignment="1">
      <alignment horizontal="center" wrapText="1"/>
    </xf>
    <xf numFmtId="0" fontId="10" fillId="0" borderId="0" xfId="4" applyFont="1" applyAlignment="1">
      <alignment horizontal="center"/>
    </xf>
    <xf numFmtId="0" fontId="6" fillId="0" borderId="0" xfId="4" applyFont="1" applyFill="1" applyAlignment="1">
      <alignment horizontal="center"/>
    </xf>
    <xf numFmtId="0" fontId="39" fillId="0" borderId="0" xfId="4" applyFont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9" fillId="0" borderId="0" xfId="4" applyFont="1" applyAlignment="1">
      <alignment horizontal="center"/>
    </xf>
    <xf numFmtId="0" fontId="29" fillId="6" borderId="42" xfId="0" applyFont="1" applyFill="1" applyBorder="1" applyAlignment="1">
      <alignment horizontal="left" wrapText="1"/>
    </xf>
    <xf numFmtId="0" fontId="29" fillId="6" borderId="43" xfId="0" applyFont="1" applyFill="1" applyBorder="1" applyAlignment="1">
      <alignment horizontal="center" wrapText="1"/>
    </xf>
    <xf numFmtId="0" fontId="29" fillId="6" borderId="43" xfId="0" applyFont="1" applyFill="1" applyBorder="1" applyAlignment="1">
      <alignment horizontal="center"/>
    </xf>
    <xf numFmtId="0" fontId="29" fillId="6" borderId="55" xfId="0" applyFont="1" applyFill="1" applyBorder="1" applyAlignment="1">
      <alignment horizontal="center" wrapText="1"/>
    </xf>
    <xf numFmtId="0" fontId="29" fillId="6" borderId="5" xfId="0" applyFont="1" applyFill="1" applyBorder="1" applyAlignment="1">
      <alignment horizontal="center" wrapText="1"/>
    </xf>
    <xf numFmtId="0" fontId="29" fillId="6" borderId="44" xfId="0" applyFont="1" applyFill="1" applyBorder="1" applyAlignment="1">
      <alignment horizontal="center" wrapText="1"/>
    </xf>
  </cellXfs>
  <cellStyles count="5">
    <cellStyle name="Euro" xfId="1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9" defaultPivotStyle="PivotStyleLight16"/>
  <colors>
    <mruColors>
      <color rgb="FF8DB4E2"/>
      <color rgb="FF33CCFF"/>
      <color rgb="FF0099FF"/>
      <color rgb="FF0033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HOMICIDIOS DE MUJERES Y FEMINICIDIOS, SEGÚN TIPOS DE ARMAS</a:t>
            </a:r>
          </a:p>
        </c:rich>
      </c:tx>
      <c:layout>
        <c:manualLayout>
          <c:xMode val="edge"/>
          <c:yMode val="edge"/>
          <c:x val="0.11098646239210908"/>
          <c:y val="4.33034361560733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06213538976276"/>
          <c:y val="0.17234131109165804"/>
          <c:w val="0.42075732555191625"/>
          <c:h val="0.6210017346379070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ARMAS!$E$13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ARMAS!$E$26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</c:ser>
        <c:ser>
          <c:idx val="1"/>
          <c:order val="1"/>
          <c:tx>
            <c:strRef>
              <c:f>ARMAS!$D$13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ARMAS!$D$26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ser>
          <c:idx val="0"/>
          <c:order val="2"/>
          <c:tx>
            <c:strRef>
              <c:f>ARMAS!$C$13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ARMAS!$C$26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00944720"/>
        <c:axId val="500953120"/>
      </c:barChart>
      <c:catAx>
        <c:axId val="50094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953120"/>
        <c:crosses val="autoZero"/>
        <c:auto val="1"/>
        <c:lblAlgn val="ctr"/>
        <c:lblOffset val="100"/>
        <c:noMultiLvlLbl val="0"/>
      </c:catAx>
      <c:valAx>
        <c:axId val="500953120"/>
        <c:scaling>
          <c:orientation val="minMax"/>
          <c:max val="1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50094472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218348520893062"/>
          <c:y val="0.80778747294902042"/>
          <c:w val="0.67435270720481477"/>
          <c:h val="7.1521366763813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900"/>
              <a:t>HOMICIDIOS DE MUJERES Y FEMINICIDIOS, </a:t>
            </a:r>
          </a:p>
          <a:p>
            <a:pPr>
              <a:defRPr sz="1000"/>
            </a:pPr>
            <a:r>
              <a:rPr lang="es-ES" sz="900"/>
              <a:t>SEGÚN HORA DE COMISIÓN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480291900675584"/>
          <c:y val="0.14091174917779728"/>
          <c:w val="0.44135868983696785"/>
          <c:h val="0.73647761388101263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HORA!$E$13</c:f>
              <c:strCache>
                <c:ptCount val="1"/>
                <c:pt idx="0">
                  <c:v>Indeterminados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HORA!$E$26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HORA!$D$13</c:f>
              <c:strCache>
                <c:ptCount val="1"/>
                <c:pt idx="0">
                  <c:v>6:00 PM-5:59 AM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HORA!$D$26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  <c:ser>
          <c:idx val="0"/>
          <c:order val="2"/>
          <c:tx>
            <c:strRef>
              <c:f>HORA!$C$13</c:f>
              <c:strCache>
                <c:ptCount val="1"/>
                <c:pt idx="0">
                  <c:v>6:00 AM-5:59 PM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HORA!$C$26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00953680"/>
        <c:axId val="500945280"/>
      </c:barChart>
      <c:catAx>
        <c:axId val="50095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945280"/>
        <c:crosses val="autoZero"/>
        <c:auto val="1"/>
        <c:lblAlgn val="ctr"/>
        <c:lblOffset val="100"/>
        <c:noMultiLvlLbl val="0"/>
      </c:catAx>
      <c:valAx>
        <c:axId val="500945280"/>
        <c:scaling>
          <c:orientation val="minMax"/>
          <c:max val="1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50095368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07242853841776"/>
          <c:y val="0.90428501328710997"/>
          <c:w val="0.67435270720481477"/>
          <c:h val="7.1521366763813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HOMICIDIOS DE MUJERES Y FEMINICIDIOS  A NIVEL NACIONAL, </a:t>
            </a:r>
          </a:p>
          <a:p>
            <a:pPr>
              <a:defRPr sz="1000"/>
            </a:pPr>
            <a:r>
              <a:rPr lang="es-ES" sz="1000"/>
              <a:t>SEGÚN LA EDAD DE LA VICTIMA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259814455080423"/>
          <c:y val="0.21173445131090438"/>
          <c:w val="0.36398159033643518"/>
          <c:h val="0.52031343523821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2.8097917297372307E-2"/>
                  <c:y val="-7.41629720080571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6594107556959362E-2"/>
                  <c:y val="-9.891318746142407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080785991062408E-2"/>
                  <c:y val="-4.27615769058132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667703427809874E-2"/>
                  <c:y val="2.05383522876176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270039586805694E-2"/>
                  <c:y val="-4.61656289221169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7710250817652611E-3"/>
                  <c:y val="-7.41740901324105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EDADES!$C$12:$H$12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EDADES!$C$25:$H$25</c:f>
              <c:numCache>
                <c:formatCode>General</c:formatCode>
                <c:ptCount val="6"/>
                <c:pt idx="0">
                  <c:v>35</c:v>
                </c:pt>
                <c:pt idx="1">
                  <c:v>105</c:v>
                </c:pt>
                <c:pt idx="2">
                  <c:v>41</c:v>
                </c:pt>
                <c:pt idx="3">
                  <c:v>12</c:v>
                </c:pt>
                <c:pt idx="4">
                  <c:v>6</c:v>
                </c:pt>
                <c:pt idx="5">
                  <c:v>10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6616666127217"/>
          <c:y val="0.87581673590308984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HOMICIDIOS DE MUJERES Y FEMINICIDIOS  A NIVEL NACIONAL, </a:t>
            </a:r>
          </a:p>
          <a:p>
            <a:pPr>
              <a:defRPr sz="1000"/>
            </a:pPr>
            <a:r>
              <a:rPr lang="es-ES" sz="1000"/>
              <a:t>SEGÚN LA EDAD DE LA VICTIMA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259814455080423"/>
          <c:y val="0.21173445131090438"/>
          <c:w val="0.36398159033643518"/>
          <c:h val="0.52031343523821227"/>
        </c:manualLayout>
      </c:layout>
      <c:pieChart>
        <c:varyColors val="1"/>
        <c:ser>
          <c:idx val="0"/>
          <c:order val="0"/>
          <c:tx>
            <c:strRef>
              <c:f>DIAS!$C$12:$I$12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2.8097917297372307E-2"/>
                  <c:y val="-7.41629720080571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6594107556959362E-2"/>
                  <c:y val="-9.891318746142407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452110236077815E-2"/>
                  <c:y val="-1.28828956528780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08219680934562E-3"/>
                  <c:y val="4.04574799353571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30953063095019E-2"/>
                  <c:y val="-2.37566312769832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551375895853026E-2"/>
                  <c:y val="-7.41740397624689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05974043568266E-3"/>
                  <c:y val="-3.66287439671774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DIAS!$C$12:$I$12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DIAS!$C$25:$I$25</c:f>
              <c:numCache>
                <c:formatCode>General</c:formatCode>
                <c:ptCount val="7"/>
                <c:pt idx="0">
                  <c:v>29</c:v>
                </c:pt>
                <c:pt idx="1">
                  <c:v>26</c:v>
                </c:pt>
                <c:pt idx="2">
                  <c:v>23</c:v>
                </c:pt>
                <c:pt idx="3">
                  <c:v>27</c:v>
                </c:pt>
                <c:pt idx="4">
                  <c:v>21</c:v>
                </c:pt>
                <c:pt idx="5">
                  <c:v>39</c:v>
                </c:pt>
                <c:pt idx="6">
                  <c:v>44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6616666127217"/>
          <c:y val="0.87581673590308984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000">
                <a:solidFill>
                  <a:schemeClr val="tx1"/>
                </a:solidFill>
              </a:rPr>
              <a:t>HOMICIDIOS DE MUJERES Y FEMINICIDIOS  A NIVEL NACIONAL, </a:t>
            </a:r>
          </a:p>
          <a:p>
            <a:pPr>
              <a:defRPr sz="1000">
                <a:solidFill>
                  <a:schemeClr val="tx1"/>
                </a:solidFill>
              </a:defRPr>
            </a:pPr>
            <a:r>
              <a:rPr lang="es-ES" sz="1000">
                <a:solidFill>
                  <a:schemeClr val="tx1"/>
                </a:solidFill>
              </a:rPr>
              <a:t>SEGÚN LA EDAD DE LA VICTIMA</a:t>
            </a:r>
          </a:p>
        </c:rich>
      </c:tx>
      <c:layout>
        <c:manualLayout>
          <c:xMode val="edge"/>
          <c:yMode val="edge"/>
          <c:x val="0.2942779203161402"/>
          <c:y val="3.0016558664630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5433669920853702"/>
          <c:y val="0.21938639692510345"/>
          <c:w val="0.49866451413109147"/>
          <c:h val="0.48278942660257357"/>
        </c:manualLayout>
      </c:layout>
      <c:pieChart>
        <c:varyColors val="1"/>
        <c:ser>
          <c:idx val="0"/>
          <c:order val="0"/>
          <c:tx>
            <c:strRef>
              <c:f>NACIONALIDAD!$B$13:$B$16</c:f>
              <c:strCache>
                <c:ptCount val="4"/>
                <c:pt idx="0">
                  <c:v>Haitiana</c:v>
                </c:pt>
                <c:pt idx="1">
                  <c:v>Estadounidense</c:v>
                </c:pt>
                <c:pt idx="2">
                  <c:v>Cubana</c:v>
                </c:pt>
                <c:pt idx="3">
                  <c:v>Dominicana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2.8097917297372307E-2"/>
                  <c:y val="-7.41629720080571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909400589916591E-2"/>
                  <c:y val="-5.98289539650240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239505119887093"/>
                  <c:y val="1.71635848889675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363854266538831E-2"/>
                  <c:y val="6.06734910781423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270039586805694E-2"/>
                  <c:y val="-4.61656289221169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7710250817652611E-3"/>
                  <c:y val="-7.41740901324105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NACIONALIDAD!$B$13:$B$16</c:f>
              <c:strCache>
                <c:ptCount val="4"/>
                <c:pt idx="0">
                  <c:v>Haitiana</c:v>
                </c:pt>
                <c:pt idx="1">
                  <c:v>Estadounidense</c:v>
                </c:pt>
                <c:pt idx="2">
                  <c:v>Cubana</c:v>
                </c:pt>
                <c:pt idx="3">
                  <c:v>Dominicana</c:v>
                </c:pt>
              </c:strCache>
            </c:strRef>
          </c:cat>
          <c:val>
            <c:numRef>
              <c:f>NACIONALIDAD!$C$13:$C$16</c:f>
              <c:numCache>
                <c:formatCode>General</c:formatCode>
                <c:ptCount val="4"/>
                <c:pt idx="0">
                  <c:v>20</c:v>
                </c:pt>
                <c:pt idx="1">
                  <c:v>2</c:v>
                </c:pt>
                <c:pt idx="2">
                  <c:v>1</c:v>
                </c:pt>
                <c:pt idx="3">
                  <c:v>186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38640167703982"/>
          <c:y val="0.85324071980047833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287821</xdr:colOff>
      <xdr:row>1</xdr:row>
      <xdr:rowOff>49695</xdr:rowOff>
    </xdr:from>
    <xdr:to>
      <xdr:col>9</xdr:col>
      <xdr:colOff>445190</xdr:colOff>
      <xdr:row>6</xdr:row>
      <xdr:rowOff>33130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3971" y="211620"/>
          <a:ext cx="833644" cy="79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131990</xdr:rowOff>
    </xdr:from>
    <xdr:to>
      <xdr:col>3</xdr:col>
      <xdr:colOff>0</xdr:colOff>
      <xdr:row>5</xdr:row>
      <xdr:rowOff>55790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6" y="131990"/>
          <a:ext cx="609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114299</xdr:rowOff>
    </xdr:from>
    <xdr:to>
      <xdr:col>3</xdr:col>
      <xdr:colOff>2219325</xdr:colOff>
      <xdr:row>53</xdr:row>
      <xdr:rowOff>152399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514349</xdr:colOff>
      <xdr:row>1</xdr:row>
      <xdr:rowOff>9525</xdr:rowOff>
    </xdr:from>
    <xdr:to>
      <xdr:col>2</xdr:col>
      <xdr:colOff>514349</xdr:colOff>
      <xdr:row>5</xdr:row>
      <xdr:rowOff>95250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699" y="171450"/>
          <a:ext cx="95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77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416342</xdr:colOff>
      <xdr:row>0</xdr:row>
      <xdr:rowOff>21980</xdr:rowOff>
    </xdr:from>
    <xdr:to>
      <xdr:col>16</xdr:col>
      <xdr:colOff>394792</xdr:colOff>
      <xdr:row>5</xdr:row>
      <xdr:rowOff>50555</xdr:rowOff>
    </xdr:to>
    <xdr:pic>
      <xdr:nvPicPr>
        <xdr:cNvPr id="31770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9784" y="21980"/>
          <a:ext cx="1121450" cy="834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64896</xdr:colOff>
      <xdr:row>1</xdr:row>
      <xdr:rowOff>46505</xdr:rowOff>
    </xdr:from>
    <xdr:to>
      <xdr:col>9</xdr:col>
      <xdr:colOff>47625</xdr:colOff>
      <xdr:row>4</xdr:row>
      <xdr:rowOff>51691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13046" y="208430"/>
          <a:ext cx="897129" cy="700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25676</xdr:colOff>
      <xdr:row>1</xdr:row>
      <xdr:rowOff>19050</xdr:rowOff>
    </xdr:from>
    <xdr:to>
      <xdr:col>9</xdr:col>
      <xdr:colOff>76200</xdr:colOff>
      <xdr:row>4</xdr:row>
      <xdr:rowOff>31520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7101" y="180975"/>
          <a:ext cx="964924" cy="707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120926</xdr:colOff>
      <xdr:row>1</xdr:row>
      <xdr:rowOff>0</xdr:rowOff>
    </xdr:from>
    <xdr:to>
      <xdr:col>9</xdr:col>
      <xdr:colOff>171450</xdr:colOff>
      <xdr:row>4</xdr:row>
      <xdr:rowOff>12470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4726" y="161925"/>
          <a:ext cx="964924" cy="707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404132</xdr:colOff>
      <xdr:row>1</xdr:row>
      <xdr:rowOff>70514</xdr:rowOff>
    </xdr:from>
    <xdr:to>
      <xdr:col>12</xdr:col>
      <xdr:colOff>367393</xdr:colOff>
      <xdr:row>6</xdr:row>
      <xdr:rowOff>45225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357" y="232439"/>
          <a:ext cx="849086" cy="78433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0</xdr:rowOff>
    </xdr:from>
    <xdr:to>
      <xdr:col>11</xdr:col>
      <xdr:colOff>111371</xdr:colOff>
      <xdr:row>3</xdr:row>
      <xdr:rowOff>147271</xdr:rowOff>
    </xdr:to>
    <xdr:pic>
      <xdr:nvPicPr>
        <xdr:cNvPr id="1073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0"/>
          <a:ext cx="749546" cy="633046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9525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47212</xdr:colOff>
      <xdr:row>28</xdr:row>
      <xdr:rowOff>47625</xdr:rowOff>
    </xdr:from>
    <xdr:to>
      <xdr:col>6</xdr:col>
      <xdr:colOff>219075</xdr:colOff>
      <xdr:row>51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870855</xdr:colOff>
      <xdr:row>0</xdr:row>
      <xdr:rowOff>103415</xdr:rowOff>
    </xdr:from>
    <xdr:to>
      <xdr:col>3</xdr:col>
      <xdr:colOff>590549</xdr:colOff>
      <xdr:row>5</xdr:row>
      <xdr:rowOff>27215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430" y="103415"/>
          <a:ext cx="719819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0.51779</cdr:x>
      <cdr:y>0.64759</cdr:y>
    </cdr:from>
    <cdr:to>
      <cdr:x>0.62818</cdr:x>
      <cdr:y>0.68117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506" y="3978550"/>
          <a:ext cx="1043053" cy="206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38%</a:t>
          </a:r>
        </a:p>
      </cdr:txBody>
    </cdr:sp>
  </cdr:relSizeAnchor>
  <cdr:relSizeAnchor xmlns:cdr="http://schemas.openxmlformats.org/drawingml/2006/chartDrawing">
    <cdr:from>
      <cdr:x>0.51979</cdr:x>
      <cdr:y>0.44402</cdr:y>
    </cdr:from>
    <cdr:to>
      <cdr:x>0.63018</cdr:x>
      <cdr:y>0.4776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2998" y="1953311"/>
          <a:ext cx="476359" cy="147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32%</a:t>
          </a:r>
        </a:p>
      </cdr:txBody>
    </cdr:sp>
  </cdr:relSizeAnchor>
  <cdr:relSizeAnchor xmlns:cdr="http://schemas.openxmlformats.org/drawingml/2006/chartDrawing">
    <cdr:from>
      <cdr:x>0.52817</cdr:x>
      <cdr:y>0.23691</cdr:y>
    </cdr:from>
    <cdr:to>
      <cdr:x>0.63856</cdr:x>
      <cdr:y>0.27049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179" y="1042212"/>
          <a:ext cx="476359" cy="147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75787</xdr:colOff>
      <xdr:row>28</xdr:row>
      <xdr:rowOff>14495</xdr:rowOff>
    </xdr:from>
    <xdr:to>
      <xdr:col>6</xdr:col>
      <xdr:colOff>47625</xdr:colOff>
      <xdr:row>51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4081</xdr:colOff>
      <xdr:row>0</xdr:row>
      <xdr:rowOff>160565</xdr:rowOff>
    </xdr:from>
    <xdr:to>
      <xdr:col>3</xdr:col>
      <xdr:colOff>828675</xdr:colOff>
      <xdr:row>5</xdr:row>
      <xdr:rowOff>84365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7356" y="160565"/>
          <a:ext cx="824594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0.51977</cdr:x>
      <cdr:y>0.25102</cdr:y>
    </cdr:from>
    <cdr:to>
      <cdr:x>0.63016</cdr:x>
      <cdr:y>0.2846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0094" y="969488"/>
          <a:ext cx="537344" cy="129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40%</a:t>
          </a:r>
        </a:p>
      </cdr:txBody>
    </cdr:sp>
  </cdr:relSizeAnchor>
  <cdr:relSizeAnchor xmlns:cdr="http://schemas.openxmlformats.org/drawingml/2006/chartDrawing">
    <cdr:from>
      <cdr:x>0.53204</cdr:x>
      <cdr:y>0.56061</cdr:y>
    </cdr:from>
    <cdr:to>
      <cdr:x>0.64243</cdr:x>
      <cdr:y>0.59419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9806" y="2165166"/>
          <a:ext cx="537344" cy="129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52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 %</a:t>
          </a: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0.53011</cdr:x>
      <cdr:y>0.8217</cdr:y>
    </cdr:from>
    <cdr:to>
      <cdr:x>0.6405</cdr:x>
      <cdr:y>0.85528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0427" y="3173540"/>
          <a:ext cx="537345" cy="129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8%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9525</xdr:rowOff>
    </xdr:from>
    <xdr:to>
      <xdr:col>8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304200</xdr:colOff>
      <xdr:row>0</xdr:row>
      <xdr:rowOff>93890</xdr:rowOff>
    </xdr:from>
    <xdr:to>
      <xdr:col>5</xdr:col>
      <xdr:colOff>266699</xdr:colOff>
      <xdr:row>5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4600" y="93890"/>
          <a:ext cx="781649" cy="79193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271462</xdr:colOff>
      <xdr:row>28</xdr:row>
      <xdr:rowOff>128586</xdr:rowOff>
    </xdr:from>
    <xdr:to>
      <xdr:col>9</xdr:col>
      <xdr:colOff>609600</xdr:colOff>
      <xdr:row>60</xdr:row>
      <xdr:rowOff>47625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9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66676</xdr:colOff>
      <xdr:row>0</xdr:row>
      <xdr:rowOff>160565</xdr:rowOff>
    </xdr:from>
    <xdr:to>
      <xdr:col>6</xdr:col>
      <xdr:colOff>66675</xdr:colOff>
      <xdr:row>5</xdr:row>
      <xdr:rowOff>84365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6" y="160565"/>
          <a:ext cx="666749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271462</xdr:colOff>
      <xdr:row>28</xdr:row>
      <xdr:rowOff>128586</xdr:rowOff>
    </xdr:from>
    <xdr:to>
      <xdr:col>10</xdr:col>
      <xdr:colOff>0</xdr:colOff>
      <xdr:row>60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71"/>
  <sheetViews>
    <sheetView topLeftCell="A28" zoomScaleNormal="100" zoomScaleSheetLayoutView="85" workbookViewId="0">
      <selection activeCell="N65" sqref="N65"/>
    </sheetView>
  </sheetViews>
  <sheetFormatPr baseColWidth="10" defaultColWidth="11.42578125" defaultRowHeight="12.75"/>
  <cols>
    <col min="1" max="1" width="12" style="37" customWidth="1"/>
    <col min="2" max="2" width="10.85546875" style="44" customWidth="1"/>
    <col min="3" max="3" width="5.140625" style="44" customWidth="1"/>
    <col min="4" max="4" width="7.42578125" style="44" bestFit="1" customWidth="1"/>
    <col min="5" max="6" width="5.42578125" style="44" customWidth="1"/>
    <col min="7" max="7" width="6" style="44" customWidth="1"/>
    <col min="8" max="8" width="5.140625" style="44" customWidth="1"/>
    <col min="9" max="9" width="5" style="44" customWidth="1"/>
    <col min="10" max="10" width="6.7109375" style="44" bestFit="1" customWidth="1"/>
    <col min="11" max="11" width="10.5703125" style="44" bestFit="1" customWidth="1"/>
    <col min="12" max="12" width="7.85546875" style="44" bestFit="1" customWidth="1"/>
    <col min="13" max="13" width="10.140625" style="112" bestFit="1" customWidth="1"/>
    <col min="14" max="14" width="9.5703125" style="112" bestFit="1" customWidth="1"/>
    <col min="15" max="15" width="6.85546875" style="44" customWidth="1"/>
    <col min="16" max="16" width="12.5703125" style="37" customWidth="1"/>
    <col min="17" max="17" width="1.140625" style="37" customWidth="1"/>
    <col min="18" max="16384" width="11.42578125" style="37"/>
  </cols>
  <sheetData>
    <row r="7" spans="2:17" ht="15" customHeight="1">
      <c r="B7" s="194" t="s">
        <v>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58"/>
      <c r="Q7" s="158"/>
    </row>
    <row r="8" spans="2:17" ht="20.25">
      <c r="B8" s="195" t="s">
        <v>1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57"/>
    </row>
    <row r="9" spans="2:17" ht="17.25" customHeight="1">
      <c r="B9" s="196" t="s">
        <v>192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59"/>
    </row>
    <row r="10" spans="2:17" ht="1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14"/>
      <c r="N10" s="114"/>
      <c r="O10" s="38"/>
      <c r="P10" s="38"/>
    </row>
    <row r="11" spans="2:17" s="147" customFormat="1" ht="15.75" customHeight="1">
      <c r="B11" s="197" t="s">
        <v>174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61"/>
    </row>
    <row r="12" spans="2:17" ht="21" customHeight="1">
      <c r="B12" s="198" t="s">
        <v>201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60"/>
    </row>
    <row r="13" spans="2:17" s="39" customFormat="1" ht="7.5" customHeight="1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15"/>
      <c r="N13" s="115"/>
      <c r="O13" s="40"/>
    </row>
    <row r="14" spans="2:17" s="39" customFormat="1" ht="15" customHeight="1">
      <c r="B14" s="191" t="s">
        <v>89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3"/>
    </row>
    <row r="15" spans="2:17" s="39" customFormat="1" ht="19.5" customHeight="1">
      <c r="B15" s="143" t="s">
        <v>75</v>
      </c>
      <c r="C15" s="57" t="s">
        <v>76</v>
      </c>
      <c r="D15" s="57" t="s">
        <v>77</v>
      </c>
      <c r="E15" s="57" t="s">
        <v>78</v>
      </c>
      <c r="F15" s="57" t="s">
        <v>79</v>
      </c>
      <c r="G15" s="57" t="s">
        <v>80</v>
      </c>
      <c r="H15" s="57" t="s">
        <v>81</v>
      </c>
      <c r="I15" s="57" t="s">
        <v>82</v>
      </c>
      <c r="J15" s="57" t="s">
        <v>83</v>
      </c>
      <c r="K15" s="57" t="s">
        <v>84</v>
      </c>
      <c r="L15" s="57" t="s">
        <v>85</v>
      </c>
      <c r="M15" s="57" t="s">
        <v>86</v>
      </c>
      <c r="N15" s="57" t="s">
        <v>87</v>
      </c>
      <c r="O15" s="58" t="s">
        <v>88</v>
      </c>
    </row>
    <row r="16" spans="2:17" s="39" customFormat="1" ht="12.95" customHeight="1">
      <c r="B16" s="141">
        <v>2005</v>
      </c>
      <c r="C16" s="56">
        <v>12</v>
      </c>
      <c r="D16" s="56">
        <v>18</v>
      </c>
      <c r="E16" s="56">
        <v>15</v>
      </c>
      <c r="F16" s="56">
        <v>13</v>
      </c>
      <c r="G16" s="56">
        <v>22</v>
      </c>
      <c r="H16" s="56">
        <v>20</v>
      </c>
      <c r="I16" s="56">
        <v>18</v>
      </c>
      <c r="J16" s="56">
        <v>24</v>
      </c>
      <c r="K16" s="56">
        <v>7</v>
      </c>
      <c r="L16" s="56">
        <v>19</v>
      </c>
      <c r="M16" s="56">
        <v>8</v>
      </c>
      <c r="N16" s="56">
        <v>14</v>
      </c>
      <c r="O16" s="52">
        <f t="shared" ref="O16:O27" si="0">SUM(C16:N16)</f>
        <v>190</v>
      </c>
    </row>
    <row r="17" spans="2:17" s="39" customFormat="1" ht="12.95" customHeight="1">
      <c r="B17" s="142">
        <v>2006</v>
      </c>
      <c r="C17" s="51">
        <v>14</v>
      </c>
      <c r="D17" s="51">
        <v>19</v>
      </c>
      <c r="E17" s="51">
        <v>16</v>
      </c>
      <c r="F17" s="51">
        <v>11</v>
      </c>
      <c r="G17" s="51">
        <v>21</v>
      </c>
      <c r="H17" s="51">
        <v>19</v>
      </c>
      <c r="I17" s="51">
        <v>15</v>
      </c>
      <c r="J17" s="51">
        <v>8</v>
      </c>
      <c r="K17" s="51">
        <v>17</v>
      </c>
      <c r="L17" s="51">
        <v>8</v>
      </c>
      <c r="M17" s="51">
        <v>13</v>
      </c>
      <c r="N17" s="51">
        <v>16</v>
      </c>
      <c r="O17" s="52">
        <f t="shared" si="0"/>
        <v>177</v>
      </c>
    </row>
    <row r="18" spans="2:17" s="39" customFormat="1" ht="12.95" customHeight="1">
      <c r="B18" s="142">
        <v>2007</v>
      </c>
      <c r="C18" s="51">
        <v>8</v>
      </c>
      <c r="D18" s="51">
        <v>17</v>
      </c>
      <c r="E18" s="51">
        <v>13</v>
      </c>
      <c r="F18" s="51">
        <v>12</v>
      </c>
      <c r="G18" s="51">
        <v>9</v>
      </c>
      <c r="H18" s="51">
        <v>14</v>
      </c>
      <c r="I18" s="51">
        <v>18</v>
      </c>
      <c r="J18" s="51">
        <v>17</v>
      </c>
      <c r="K18" s="51">
        <v>20</v>
      </c>
      <c r="L18" s="51">
        <v>12</v>
      </c>
      <c r="M18" s="51">
        <v>19</v>
      </c>
      <c r="N18" s="51">
        <v>14</v>
      </c>
      <c r="O18" s="52">
        <f t="shared" si="0"/>
        <v>173</v>
      </c>
    </row>
    <row r="19" spans="2:17" s="39" customFormat="1" ht="12.95" customHeight="1">
      <c r="B19" s="142" t="s">
        <v>3</v>
      </c>
      <c r="C19" s="51">
        <v>18</v>
      </c>
      <c r="D19" s="51">
        <v>14</v>
      </c>
      <c r="E19" s="51">
        <v>13</v>
      </c>
      <c r="F19" s="51">
        <v>13</v>
      </c>
      <c r="G19" s="51">
        <v>20</v>
      </c>
      <c r="H19" s="51">
        <v>19</v>
      </c>
      <c r="I19" s="51">
        <v>16</v>
      </c>
      <c r="J19" s="51">
        <v>20</v>
      </c>
      <c r="K19" s="51">
        <v>21</v>
      </c>
      <c r="L19" s="51">
        <v>14</v>
      </c>
      <c r="M19" s="51">
        <v>17</v>
      </c>
      <c r="N19" s="51">
        <v>19</v>
      </c>
      <c r="O19" s="52">
        <f t="shared" si="0"/>
        <v>204</v>
      </c>
    </row>
    <row r="20" spans="2:17" s="41" customFormat="1" ht="12.95" customHeight="1">
      <c r="B20" s="142" t="s">
        <v>4</v>
      </c>
      <c r="C20" s="51">
        <v>23</v>
      </c>
      <c r="D20" s="51">
        <v>12</v>
      </c>
      <c r="E20" s="51">
        <v>16</v>
      </c>
      <c r="F20" s="51">
        <v>19</v>
      </c>
      <c r="G20" s="51">
        <v>10</v>
      </c>
      <c r="H20" s="51">
        <v>13</v>
      </c>
      <c r="I20" s="51">
        <v>15</v>
      </c>
      <c r="J20" s="51">
        <v>15</v>
      </c>
      <c r="K20" s="51">
        <v>22</v>
      </c>
      <c r="L20" s="51">
        <v>15</v>
      </c>
      <c r="M20" s="51">
        <v>16</v>
      </c>
      <c r="N20" s="51">
        <v>23</v>
      </c>
      <c r="O20" s="52">
        <f t="shared" si="0"/>
        <v>199</v>
      </c>
    </row>
    <row r="21" spans="2:17" s="41" customFormat="1" ht="12.95" customHeight="1">
      <c r="B21" s="142" t="s">
        <v>41</v>
      </c>
      <c r="C21" s="51">
        <v>18</v>
      </c>
      <c r="D21" s="51">
        <v>16</v>
      </c>
      <c r="E21" s="51">
        <v>29</v>
      </c>
      <c r="F21" s="51">
        <v>21</v>
      </c>
      <c r="G21" s="51">
        <v>18</v>
      </c>
      <c r="H21" s="51">
        <v>15</v>
      </c>
      <c r="I21" s="51">
        <v>15</v>
      </c>
      <c r="J21" s="51">
        <v>16</v>
      </c>
      <c r="K21" s="51">
        <v>12</v>
      </c>
      <c r="L21" s="51">
        <v>16</v>
      </c>
      <c r="M21" s="51">
        <v>13</v>
      </c>
      <c r="N21" s="51">
        <v>21</v>
      </c>
      <c r="O21" s="52">
        <f t="shared" si="0"/>
        <v>210</v>
      </c>
    </row>
    <row r="22" spans="2:17" s="41" customFormat="1" ht="12.95" customHeight="1">
      <c r="B22" s="142" t="s">
        <v>42</v>
      </c>
      <c r="C22" s="51">
        <v>20</v>
      </c>
      <c r="D22" s="51">
        <v>24</v>
      </c>
      <c r="E22" s="51">
        <v>13</v>
      </c>
      <c r="F22" s="51">
        <v>16</v>
      </c>
      <c r="G22" s="51">
        <v>17</v>
      </c>
      <c r="H22" s="51">
        <v>21</v>
      </c>
      <c r="I22" s="51">
        <v>22</v>
      </c>
      <c r="J22" s="51">
        <v>25</v>
      </c>
      <c r="K22" s="51">
        <v>21</v>
      </c>
      <c r="L22" s="51">
        <v>25</v>
      </c>
      <c r="M22" s="51">
        <v>14</v>
      </c>
      <c r="N22" s="51">
        <v>15</v>
      </c>
      <c r="O22" s="52">
        <f t="shared" si="0"/>
        <v>233</v>
      </c>
    </row>
    <row r="23" spans="2:17" s="41" customFormat="1" ht="12.95" customHeight="1">
      <c r="B23" s="142" t="s">
        <v>43</v>
      </c>
      <c r="C23" s="51">
        <v>18</v>
      </c>
      <c r="D23" s="51">
        <v>14</v>
      </c>
      <c r="E23" s="51">
        <v>18</v>
      </c>
      <c r="F23" s="51">
        <v>19</v>
      </c>
      <c r="G23" s="51">
        <v>15</v>
      </c>
      <c r="H23" s="51">
        <v>18</v>
      </c>
      <c r="I23" s="51">
        <v>21</v>
      </c>
      <c r="J23" s="51">
        <v>11</v>
      </c>
      <c r="K23" s="51">
        <v>14</v>
      </c>
      <c r="L23" s="51">
        <v>15</v>
      </c>
      <c r="M23" s="51">
        <v>11</v>
      </c>
      <c r="N23" s="51">
        <v>22</v>
      </c>
      <c r="O23" s="52">
        <f t="shared" si="0"/>
        <v>196</v>
      </c>
    </row>
    <row r="24" spans="2:17" s="41" customFormat="1" ht="12.95" customHeight="1">
      <c r="B24" s="142" t="s">
        <v>45</v>
      </c>
      <c r="C24" s="51">
        <v>19</v>
      </c>
      <c r="D24" s="51">
        <v>6</v>
      </c>
      <c r="E24" s="51">
        <v>12</v>
      </c>
      <c r="F24" s="51">
        <v>13</v>
      </c>
      <c r="G24" s="51">
        <v>12</v>
      </c>
      <c r="H24" s="51">
        <v>7</v>
      </c>
      <c r="I24" s="51">
        <v>13</v>
      </c>
      <c r="J24" s="51">
        <v>16</v>
      </c>
      <c r="K24" s="51">
        <v>14</v>
      </c>
      <c r="L24" s="51">
        <v>12</v>
      </c>
      <c r="M24" s="51">
        <v>17</v>
      </c>
      <c r="N24" s="51">
        <v>19</v>
      </c>
      <c r="O24" s="52">
        <f t="shared" si="0"/>
        <v>160</v>
      </c>
    </row>
    <row r="25" spans="2:17" s="41" customFormat="1" ht="12.95" customHeight="1">
      <c r="B25" s="142" t="s">
        <v>69</v>
      </c>
      <c r="C25" s="51">
        <v>15</v>
      </c>
      <c r="D25" s="51">
        <v>8</v>
      </c>
      <c r="E25" s="51">
        <v>29</v>
      </c>
      <c r="F25" s="51">
        <v>18</v>
      </c>
      <c r="G25" s="51">
        <v>19</v>
      </c>
      <c r="H25" s="51">
        <v>19</v>
      </c>
      <c r="I25" s="51">
        <v>21</v>
      </c>
      <c r="J25" s="51">
        <v>8</v>
      </c>
      <c r="K25" s="51">
        <v>6</v>
      </c>
      <c r="L25" s="51">
        <v>16</v>
      </c>
      <c r="M25" s="51">
        <v>16</v>
      </c>
      <c r="N25" s="51">
        <v>13</v>
      </c>
      <c r="O25" s="52">
        <f t="shared" si="0"/>
        <v>188</v>
      </c>
    </row>
    <row r="26" spans="2:17" s="41" customFormat="1" ht="12.95" customHeight="1">
      <c r="B26" s="142" t="s">
        <v>70</v>
      </c>
      <c r="C26" s="51">
        <v>15</v>
      </c>
      <c r="D26" s="51">
        <v>16</v>
      </c>
      <c r="E26" s="51">
        <v>21</v>
      </c>
      <c r="F26" s="51">
        <v>17</v>
      </c>
      <c r="G26" s="51">
        <v>9</v>
      </c>
      <c r="H26" s="51">
        <v>11</v>
      </c>
      <c r="I26" s="51">
        <v>7</v>
      </c>
      <c r="J26" s="51">
        <v>16</v>
      </c>
      <c r="K26" s="51">
        <v>10</v>
      </c>
      <c r="L26" s="51">
        <v>11</v>
      </c>
      <c r="M26" s="51">
        <v>5</v>
      </c>
      <c r="N26" s="51">
        <v>6</v>
      </c>
      <c r="O26" s="52">
        <f t="shared" si="0"/>
        <v>144</v>
      </c>
      <c r="Q26" s="41" t="s">
        <v>74</v>
      </c>
    </row>
    <row r="27" spans="2:17" s="41" customFormat="1" ht="12.95" customHeight="1">
      <c r="B27" s="142" t="s">
        <v>72</v>
      </c>
      <c r="C27" s="51">
        <v>21</v>
      </c>
      <c r="D27" s="51">
        <v>11</v>
      </c>
      <c r="E27" s="51">
        <v>13</v>
      </c>
      <c r="F27" s="51">
        <v>12</v>
      </c>
      <c r="G27" s="51">
        <v>13</v>
      </c>
      <c r="H27" s="51">
        <v>21</v>
      </c>
      <c r="I27" s="51">
        <v>8</v>
      </c>
      <c r="J27" s="51">
        <v>13</v>
      </c>
      <c r="K27" s="51">
        <v>13</v>
      </c>
      <c r="L27" s="51">
        <v>15</v>
      </c>
      <c r="M27" s="51">
        <v>7</v>
      </c>
      <c r="N27" s="51">
        <v>20</v>
      </c>
      <c r="O27" s="52">
        <f t="shared" si="0"/>
        <v>167</v>
      </c>
    </row>
    <row r="28" spans="2:17" s="41" customFormat="1" ht="12.95" customHeight="1">
      <c r="B28" s="142" t="s">
        <v>73</v>
      </c>
      <c r="C28" s="51">
        <v>18</v>
      </c>
      <c r="D28" s="51">
        <v>21</v>
      </c>
      <c r="E28" s="51">
        <v>25</v>
      </c>
      <c r="F28" s="51">
        <v>12</v>
      </c>
      <c r="G28" s="51">
        <v>21</v>
      </c>
      <c r="H28" s="51">
        <v>20</v>
      </c>
      <c r="I28" s="51">
        <v>19</v>
      </c>
      <c r="J28" s="51">
        <v>17</v>
      </c>
      <c r="K28" s="51">
        <v>11</v>
      </c>
      <c r="L28" s="51">
        <v>16</v>
      </c>
      <c r="M28" s="51">
        <v>14</v>
      </c>
      <c r="N28" s="51">
        <v>15</v>
      </c>
      <c r="O28" s="52">
        <f>SUM(C28:N28)</f>
        <v>209</v>
      </c>
    </row>
    <row r="29" spans="2:17" s="41" customFormat="1" ht="16.5" thickBot="1">
      <c r="B29" s="53" t="s">
        <v>204</v>
      </c>
      <c r="C29" s="54">
        <f t="shared" ref="C29:O29" si="1">SUM(C16:C28)</f>
        <v>219</v>
      </c>
      <c r="D29" s="54">
        <f t="shared" si="1"/>
        <v>196</v>
      </c>
      <c r="E29" s="54">
        <f t="shared" si="1"/>
        <v>233</v>
      </c>
      <c r="F29" s="54">
        <f t="shared" si="1"/>
        <v>196</v>
      </c>
      <c r="G29" s="54">
        <f t="shared" si="1"/>
        <v>206</v>
      </c>
      <c r="H29" s="54">
        <f t="shared" si="1"/>
        <v>217</v>
      </c>
      <c r="I29" s="54">
        <f t="shared" si="1"/>
        <v>208</v>
      </c>
      <c r="J29" s="54">
        <f t="shared" si="1"/>
        <v>206</v>
      </c>
      <c r="K29" s="54">
        <f t="shared" si="1"/>
        <v>188</v>
      </c>
      <c r="L29" s="54">
        <f t="shared" si="1"/>
        <v>194</v>
      </c>
      <c r="M29" s="54">
        <f t="shared" si="1"/>
        <v>170</v>
      </c>
      <c r="N29" s="54">
        <f t="shared" si="1"/>
        <v>217</v>
      </c>
      <c r="O29" s="55">
        <f t="shared" si="1"/>
        <v>2450</v>
      </c>
    </row>
    <row r="30" spans="2:17" s="41" customFormat="1" ht="12.95" customHeight="1">
      <c r="B30" s="113" t="s">
        <v>100</v>
      </c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111"/>
      <c r="N30" s="111"/>
      <c r="O30" s="43"/>
    </row>
    <row r="31" spans="2:17" s="41" customFormat="1" ht="12.95" customHeight="1" thickBot="1">
      <c r="B31" s="43"/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111"/>
      <c r="N31" s="111"/>
      <c r="O31" s="43"/>
    </row>
    <row r="32" spans="2:17" s="41" customFormat="1" ht="15" customHeight="1">
      <c r="B32" s="191" t="s">
        <v>40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3"/>
    </row>
    <row r="33" spans="2:15" s="41" customFormat="1" ht="12.95" customHeight="1">
      <c r="B33" s="143" t="s">
        <v>75</v>
      </c>
      <c r="C33" s="57" t="s">
        <v>76</v>
      </c>
      <c r="D33" s="57" t="s">
        <v>77</v>
      </c>
      <c r="E33" s="57" t="s">
        <v>78</v>
      </c>
      <c r="F33" s="57" t="s">
        <v>79</v>
      </c>
      <c r="G33" s="57" t="s">
        <v>80</v>
      </c>
      <c r="H33" s="57" t="s">
        <v>81</v>
      </c>
      <c r="I33" s="57" t="s">
        <v>82</v>
      </c>
      <c r="J33" s="57" t="s">
        <v>83</v>
      </c>
      <c r="K33" s="57" t="s">
        <v>84</v>
      </c>
      <c r="L33" s="57" t="s">
        <v>85</v>
      </c>
      <c r="M33" s="117" t="s">
        <v>86</v>
      </c>
      <c r="N33" s="117" t="s">
        <v>87</v>
      </c>
      <c r="O33" s="58" t="s">
        <v>88</v>
      </c>
    </row>
    <row r="34" spans="2:15" s="41" customFormat="1" ht="12.95" customHeight="1">
      <c r="B34" s="141">
        <v>2005</v>
      </c>
      <c r="C34" s="56">
        <v>8</v>
      </c>
      <c r="D34" s="56">
        <v>10</v>
      </c>
      <c r="E34" s="56">
        <v>10</v>
      </c>
      <c r="F34" s="56">
        <v>9</v>
      </c>
      <c r="G34" s="56">
        <v>11</v>
      </c>
      <c r="H34" s="56">
        <v>12</v>
      </c>
      <c r="I34" s="56">
        <v>10</v>
      </c>
      <c r="J34" s="56">
        <v>11</v>
      </c>
      <c r="K34" s="56">
        <v>3</v>
      </c>
      <c r="L34" s="56">
        <v>5</v>
      </c>
      <c r="M34" s="56">
        <v>1</v>
      </c>
      <c r="N34" s="56">
        <v>8</v>
      </c>
      <c r="O34" s="116">
        <f t="shared" ref="O34:O46" si="2">SUM(C34:N34)</f>
        <v>98</v>
      </c>
    </row>
    <row r="35" spans="2:15" s="41" customFormat="1" ht="12.95" customHeight="1">
      <c r="B35" s="142">
        <v>2006</v>
      </c>
      <c r="C35" s="51">
        <v>11</v>
      </c>
      <c r="D35" s="51">
        <v>10</v>
      </c>
      <c r="E35" s="51">
        <v>7</v>
      </c>
      <c r="F35" s="51">
        <v>4</v>
      </c>
      <c r="G35" s="51">
        <v>11</v>
      </c>
      <c r="H35" s="51">
        <v>14</v>
      </c>
      <c r="I35" s="51">
        <v>8</v>
      </c>
      <c r="J35" s="51">
        <v>5</v>
      </c>
      <c r="K35" s="51">
        <v>10</v>
      </c>
      <c r="L35" s="51">
        <v>5</v>
      </c>
      <c r="M35" s="51">
        <v>8</v>
      </c>
      <c r="N35" s="51">
        <v>6</v>
      </c>
      <c r="O35" s="52">
        <f t="shared" si="2"/>
        <v>99</v>
      </c>
    </row>
    <row r="36" spans="2:15" s="41" customFormat="1" ht="12.95" customHeight="1">
      <c r="B36" s="142">
        <v>2007</v>
      </c>
      <c r="C36" s="51">
        <v>4</v>
      </c>
      <c r="D36" s="51">
        <v>10</v>
      </c>
      <c r="E36" s="51">
        <v>8</v>
      </c>
      <c r="F36" s="51">
        <v>6</v>
      </c>
      <c r="G36" s="51">
        <v>3</v>
      </c>
      <c r="H36" s="51">
        <v>8</v>
      </c>
      <c r="I36" s="51">
        <v>7</v>
      </c>
      <c r="J36" s="51">
        <v>8</v>
      </c>
      <c r="K36" s="51">
        <v>12</v>
      </c>
      <c r="L36" s="51">
        <v>12</v>
      </c>
      <c r="M36" s="51">
        <v>8</v>
      </c>
      <c r="N36" s="51">
        <v>3</v>
      </c>
      <c r="O36" s="52">
        <f t="shared" si="2"/>
        <v>89</v>
      </c>
    </row>
    <row r="37" spans="2:15" s="41" customFormat="1" ht="12.95" customHeight="1">
      <c r="B37" s="142" t="s">
        <v>3</v>
      </c>
      <c r="C37" s="51">
        <v>12</v>
      </c>
      <c r="D37" s="51">
        <v>11</v>
      </c>
      <c r="E37" s="51">
        <v>6</v>
      </c>
      <c r="F37" s="51">
        <v>9</v>
      </c>
      <c r="G37" s="51">
        <v>11</v>
      </c>
      <c r="H37" s="51">
        <v>14</v>
      </c>
      <c r="I37" s="51">
        <v>11</v>
      </c>
      <c r="J37" s="51">
        <v>15</v>
      </c>
      <c r="K37" s="51">
        <v>13</v>
      </c>
      <c r="L37" s="51">
        <v>9</v>
      </c>
      <c r="M37" s="51">
        <v>10</v>
      </c>
      <c r="N37" s="51">
        <v>10</v>
      </c>
      <c r="O37" s="52">
        <f t="shared" si="2"/>
        <v>131</v>
      </c>
    </row>
    <row r="38" spans="2:15" s="41" customFormat="1" ht="12.95" customHeight="1">
      <c r="B38" s="142" t="s">
        <v>4</v>
      </c>
      <c r="C38" s="51">
        <v>12</v>
      </c>
      <c r="D38" s="51">
        <v>6</v>
      </c>
      <c r="E38" s="51">
        <v>10</v>
      </c>
      <c r="F38" s="51">
        <v>8</v>
      </c>
      <c r="G38" s="51">
        <v>5</v>
      </c>
      <c r="H38" s="51">
        <v>6</v>
      </c>
      <c r="I38" s="51">
        <v>8</v>
      </c>
      <c r="J38" s="51">
        <v>6</v>
      </c>
      <c r="K38" s="51">
        <v>9</v>
      </c>
      <c r="L38" s="51">
        <v>5</v>
      </c>
      <c r="M38" s="51">
        <v>4</v>
      </c>
      <c r="N38" s="51">
        <v>13</v>
      </c>
      <c r="O38" s="52">
        <f t="shared" si="2"/>
        <v>92</v>
      </c>
    </row>
    <row r="39" spans="2:15" s="41" customFormat="1" ht="12.95" customHeight="1">
      <c r="B39" s="142" t="s">
        <v>41</v>
      </c>
      <c r="C39" s="51">
        <v>12</v>
      </c>
      <c r="D39" s="51">
        <v>11</v>
      </c>
      <c r="E39" s="51">
        <v>8</v>
      </c>
      <c r="F39" s="51">
        <v>9</v>
      </c>
      <c r="G39" s="51">
        <v>11</v>
      </c>
      <c r="H39" s="51">
        <v>6</v>
      </c>
      <c r="I39" s="51">
        <v>3</v>
      </c>
      <c r="J39" s="51">
        <v>8</v>
      </c>
      <c r="K39" s="51">
        <v>6</v>
      </c>
      <c r="L39" s="51">
        <v>4</v>
      </c>
      <c r="M39" s="51">
        <v>8</v>
      </c>
      <c r="N39" s="51">
        <v>11</v>
      </c>
      <c r="O39" s="52">
        <f t="shared" si="2"/>
        <v>97</v>
      </c>
    </row>
    <row r="40" spans="2:15" s="41" customFormat="1" ht="12.95" customHeight="1">
      <c r="B40" s="142" t="s">
        <v>42</v>
      </c>
      <c r="C40" s="51">
        <v>8</v>
      </c>
      <c r="D40" s="51">
        <v>11</v>
      </c>
      <c r="E40" s="51">
        <v>8</v>
      </c>
      <c r="F40" s="51">
        <v>7</v>
      </c>
      <c r="G40" s="51">
        <v>9</v>
      </c>
      <c r="H40" s="51">
        <v>15</v>
      </c>
      <c r="I40" s="51">
        <v>15</v>
      </c>
      <c r="J40" s="51">
        <v>13</v>
      </c>
      <c r="K40" s="51">
        <v>10</v>
      </c>
      <c r="L40" s="51">
        <v>14</v>
      </c>
      <c r="M40" s="51">
        <v>6</v>
      </c>
      <c r="N40" s="51">
        <v>12</v>
      </c>
      <c r="O40" s="52">
        <f t="shared" si="2"/>
        <v>128</v>
      </c>
    </row>
    <row r="41" spans="2:15" s="41" customFormat="1" ht="12.95" customHeight="1">
      <c r="B41" s="142" t="s">
        <v>43</v>
      </c>
      <c r="C41" s="51">
        <v>8</v>
      </c>
      <c r="D41" s="51">
        <v>10</v>
      </c>
      <c r="E41" s="51">
        <v>11</v>
      </c>
      <c r="F41" s="51">
        <v>9</v>
      </c>
      <c r="G41" s="51">
        <v>6</v>
      </c>
      <c r="H41" s="51">
        <v>8</v>
      </c>
      <c r="I41" s="51">
        <v>16</v>
      </c>
      <c r="J41" s="51">
        <v>5</v>
      </c>
      <c r="K41" s="51">
        <v>7</v>
      </c>
      <c r="L41" s="51">
        <v>8</v>
      </c>
      <c r="M41" s="51">
        <v>3</v>
      </c>
      <c r="N41" s="51">
        <v>12</v>
      </c>
      <c r="O41" s="52">
        <f t="shared" si="2"/>
        <v>103</v>
      </c>
    </row>
    <row r="42" spans="2:15" s="41" customFormat="1" ht="12.95" customHeight="1">
      <c r="B42" s="142" t="s">
        <v>45</v>
      </c>
      <c r="C42" s="51">
        <v>8</v>
      </c>
      <c r="D42" s="51">
        <v>1</v>
      </c>
      <c r="E42" s="51">
        <v>8</v>
      </c>
      <c r="F42" s="51">
        <v>6</v>
      </c>
      <c r="G42" s="51">
        <v>3</v>
      </c>
      <c r="H42" s="51">
        <v>1</v>
      </c>
      <c r="I42" s="51">
        <v>4</v>
      </c>
      <c r="J42" s="51">
        <v>11</v>
      </c>
      <c r="K42" s="51">
        <v>6</v>
      </c>
      <c r="L42" s="51">
        <v>7</v>
      </c>
      <c r="M42" s="51">
        <v>9</v>
      </c>
      <c r="N42" s="51">
        <v>7</v>
      </c>
      <c r="O42" s="52">
        <f t="shared" si="2"/>
        <v>71</v>
      </c>
    </row>
    <row r="43" spans="2:15" s="41" customFormat="1" ht="12.95" customHeight="1">
      <c r="B43" s="142" t="s">
        <v>69</v>
      </c>
      <c r="C43" s="51">
        <v>6</v>
      </c>
      <c r="D43" s="51">
        <v>4</v>
      </c>
      <c r="E43" s="51">
        <v>14</v>
      </c>
      <c r="F43" s="51">
        <v>5</v>
      </c>
      <c r="G43" s="51">
        <v>8</v>
      </c>
      <c r="H43" s="51">
        <v>11</v>
      </c>
      <c r="I43" s="51">
        <v>10</v>
      </c>
      <c r="J43" s="51">
        <v>5</v>
      </c>
      <c r="K43" s="51">
        <v>3</v>
      </c>
      <c r="L43" s="51">
        <v>10</v>
      </c>
      <c r="M43" s="51">
        <v>9</v>
      </c>
      <c r="N43" s="51">
        <v>8</v>
      </c>
      <c r="O43" s="52">
        <f t="shared" si="2"/>
        <v>93</v>
      </c>
    </row>
    <row r="44" spans="2:15" s="41" customFormat="1" ht="12.95" customHeight="1">
      <c r="B44" s="142" t="s">
        <v>70</v>
      </c>
      <c r="C44" s="51">
        <v>4</v>
      </c>
      <c r="D44" s="51">
        <v>8</v>
      </c>
      <c r="E44" s="51">
        <v>11</v>
      </c>
      <c r="F44" s="51">
        <v>10</v>
      </c>
      <c r="G44" s="51">
        <v>6</v>
      </c>
      <c r="H44" s="51">
        <v>7</v>
      </c>
      <c r="I44" s="51">
        <v>6</v>
      </c>
      <c r="J44" s="51">
        <v>5</v>
      </c>
      <c r="K44" s="51">
        <v>4</v>
      </c>
      <c r="L44" s="51">
        <v>9</v>
      </c>
      <c r="M44" s="51">
        <v>3</v>
      </c>
      <c r="N44" s="51">
        <v>4</v>
      </c>
      <c r="O44" s="52">
        <f t="shared" si="2"/>
        <v>77</v>
      </c>
    </row>
    <row r="45" spans="2:15" s="41" customFormat="1" ht="12.95" customHeight="1">
      <c r="B45" s="142" t="s">
        <v>72</v>
      </c>
      <c r="C45" s="51">
        <v>11</v>
      </c>
      <c r="D45" s="51">
        <v>7</v>
      </c>
      <c r="E45" s="51">
        <v>7</v>
      </c>
      <c r="F45" s="51">
        <v>4</v>
      </c>
      <c r="G45" s="51">
        <v>7</v>
      </c>
      <c r="H45" s="51">
        <v>11</v>
      </c>
      <c r="I45" s="51">
        <v>4</v>
      </c>
      <c r="J45" s="51">
        <v>7</v>
      </c>
      <c r="K45" s="51">
        <v>8</v>
      </c>
      <c r="L45" s="51">
        <v>6</v>
      </c>
      <c r="M45" s="51">
        <v>4</v>
      </c>
      <c r="N45" s="51">
        <v>12</v>
      </c>
      <c r="O45" s="52">
        <f t="shared" si="2"/>
        <v>88</v>
      </c>
    </row>
    <row r="46" spans="2:15" s="41" customFormat="1" ht="12.95" customHeight="1">
      <c r="B46" s="142" t="s">
        <v>73</v>
      </c>
      <c r="C46" s="51">
        <v>7</v>
      </c>
      <c r="D46" s="51">
        <v>7</v>
      </c>
      <c r="E46" s="51">
        <v>6</v>
      </c>
      <c r="F46" s="51">
        <v>7</v>
      </c>
      <c r="G46" s="51">
        <v>10</v>
      </c>
      <c r="H46" s="51">
        <v>12</v>
      </c>
      <c r="I46" s="51">
        <v>15</v>
      </c>
      <c r="J46" s="51">
        <v>9</v>
      </c>
      <c r="K46" s="51">
        <v>6</v>
      </c>
      <c r="L46" s="51">
        <v>12</v>
      </c>
      <c r="M46" s="51">
        <v>8</v>
      </c>
      <c r="N46" s="51">
        <v>8</v>
      </c>
      <c r="O46" s="52">
        <f t="shared" si="2"/>
        <v>107</v>
      </c>
    </row>
    <row r="47" spans="2:15" s="41" customFormat="1" ht="16.5" thickBot="1">
      <c r="B47" s="53" t="s">
        <v>204</v>
      </c>
      <c r="C47" s="54">
        <f t="shared" ref="C47:O47" si="3">SUM(C34:C46)</f>
        <v>111</v>
      </c>
      <c r="D47" s="54">
        <f t="shared" si="3"/>
        <v>106</v>
      </c>
      <c r="E47" s="54">
        <f t="shared" si="3"/>
        <v>114</v>
      </c>
      <c r="F47" s="54">
        <f t="shared" si="3"/>
        <v>93</v>
      </c>
      <c r="G47" s="54">
        <f t="shared" si="3"/>
        <v>101</v>
      </c>
      <c r="H47" s="54">
        <f t="shared" si="3"/>
        <v>125</v>
      </c>
      <c r="I47" s="54">
        <f t="shared" si="3"/>
        <v>117</v>
      </c>
      <c r="J47" s="54">
        <f t="shared" si="3"/>
        <v>108</v>
      </c>
      <c r="K47" s="54">
        <f t="shared" si="3"/>
        <v>97</v>
      </c>
      <c r="L47" s="54">
        <f t="shared" si="3"/>
        <v>106</v>
      </c>
      <c r="M47" s="54">
        <f t="shared" si="3"/>
        <v>81</v>
      </c>
      <c r="N47" s="54">
        <f t="shared" si="3"/>
        <v>114</v>
      </c>
      <c r="O47" s="55">
        <f t="shared" si="3"/>
        <v>1273</v>
      </c>
    </row>
    <row r="48" spans="2:15" s="41" customFormat="1" ht="12.95" customHeight="1">
      <c r="B48" s="113" t="s">
        <v>100</v>
      </c>
      <c r="C48" s="42"/>
      <c r="D48" s="42"/>
      <c r="E48" s="43"/>
      <c r="F48" s="43"/>
      <c r="G48" s="43"/>
      <c r="H48" s="43"/>
      <c r="I48" s="43"/>
      <c r="J48" s="43"/>
      <c r="K48" s="43"/>
      <c r="L48" s="43"/>
      <c r="M48" s="111"/>
      <c r="N48" s="111"/>
      <c r="O48" s="43"/>
    </row>
    <row r="49" spans="2:15" s="41" customFormat="1" ht="12.95" customHeight="1" thickBot="1">
      <c r="C49" s="42"/>
      <c r="D49" s="42"/>
      <c r="E49" s="43"/>
      <c r="F49" s="43"/>
      <c r="G49" s="43"/>
      <c r="H49" s="43"/>
      <c r="I49" s="43"/>
      <c r="J49" s="43"/>
      <c r="K49" s="43"/>
      <c r="L49" s="43"/>
      <c r="M49" s="111"/>
      <c r="N49" s="111"/>
      <c r="O49" s="43"/>
    </row>
    <row r="50" spans="2:15" s="41" customFormat="1" ht="12.95" customHeight="1">
      <c r="B50" s="191" t="s">
        <v>44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3"/>
    </row>
    <row r="51" spans="2:15" s="41" customFormat="1" ht="12.95" customHeight="1">
      <c r="B51" s="143" t="s">
        <v>75</v>
      </c>
      <c r="C51" s="57" t="s">
        <v>76</v>
      </c>
      <c r="D51" s="57" t="s">
        <v>77</v>
      </c>
      <c r="E51" s="57" t="s">
        <v>78</v>
      </c>
      <c r="F51" s="57" t="s">
        <v>79</v>
      </c>
      <c r="G51" s="57" t="s">
        <v>80</v>
      </c>
      <c r="H51" s="57" t="s">
        <v>81</v>
      </c>
      <c r="I51" s="57" t="s">
        <v>82</v>
      </c>
      <c r="J51" s="57" t="s">
        <v>83</v>
      </c>
      <c r="K51" s="57" t="s">
        <v>84</v>
      </c>
      <c r="L51" s="57" t="s">
        <v>85</v>
      </c>
      <c r="M51" s="117" t="s">
        <v>86</v>
      </c>
      <c r="N51" s="117" t="s">
        <v>87</v>
      </c>
      <c r="O51" s="58" t="s">
        <v>88</v>
      </c>
    </row>
    <row r="52" spans="2:15" s="41" customFormat="1" ht="12.95" customHeight="1">
      <c r="B52" s="141">
        <v>2005</v>
      </c>
      <c r="C52" s="56">
        <v>4</v>
      </c>
      <c r="D52" s="56">
        <v>8</v>
      </c>
      <c r="E52" s="56">
        <v>5</v>
      </c>
      <c r="F52" s="56">
        <v>4</v>
      </c>
      <c r="G52" s="56">
        <v>11</v>
      </c>
      <c r="H52" s="56">
        <v>8</v>
      </c>
      <c r="I52" s="56">
        <v>8</v>
      </c>
      <c r="J52" s="56">
        <v>13</v>
      </c>
      <c r="K52" s="56">
        <v>4</v>
      </c>
      <c r="L52" s="56">
        <v>14</v>
      </c>
      <c r="M52" s="56">
        <v>7</v>
      </c>
      <c r="N52" s="56">
        <v>6</v>
      </c>
      <c r="O52" s="116">
        <f t="shared" ref="O52:O64" si="4">SUM(C52:N52)</f>
        <v>92</v>
      </c>
    </row>
    <row r="53" spans="2:15" s="41" customFormat="1" ht="12.95" customHeight="1">
      <c r="B53" s="142">
        <v>2006</v>
      </c>
      <c r="C53" s="51">
        <v>3</v>
      </c>
      <c r="D53" s="51">
        <v>9</v>
      </c>
      <c r="E53" s="51">
        <v>9</v>
      </c>
      <c r="F53" s="51">
        <v>7</v>
      </c>
      <c r="G53" s="51">
        <v>10</v>
      </c>
      <c r="H53" s="51">
        <v>5</v>
      </c>
      <c r="I53" s="51">
        <v>7</v>
      </c>
      <c r="J53" s="51">
        <v>3</v>
      </c>
      <c r="K53" s="51">
        <v>7</v>
      </c>
      <c r="L53" s="51">
        <v>3</v>
      </c>
      <c r="M53" s="51">
        <v>5</v>
      </c>
      <c r="N53" s="51">
        <v>10</v>
      </c>
      <c r="O53" s="52">
        <f t="shared" si="4"/>
        <v>78</v>
      </c>
    </row>
    <row r="54" spans="2:15" s="41" customFormat="1" ht="12.95" customHeight="1">
      <c r="B54" s="142">
        <v>2007</v>
      </c>
      <c r="C54" s="51">
        <v>4</v>
      </c>
      <c r="D54" s="51">
        <v>7</v>
      </c>
      <c r="E54" s="51">
        <v>5</v>
      </c>
      <c r="F54" s="51">
        <v>6</v>
      </c>
      <c r="G54" s="51">
        <v>6</v>
      </c>
      <c r="H54" s="51">
        <v>6</v>
      </c>
      <c r="I54" s="51">
        <v>11</v>
      </c>
      <c r="J54" s="51">
        <v>9</v>
      </c>
      <c r="K54" s="51">
        <v>8</v>
      </c>
      <c r="L54" s="51">
        <v>0</v>
      </c>
      <c r="M54" s="51">
        <v>11</v>
      </c>
      <c r="N54" s="51">
        <v>11</v>
      </c>
      <c r="O54" s="52">
        <f t="shared" si="4"/>
        <v>84</v>
      </c>
    </row>
    <row r="55" spans="2:15" s="41" customFormat="1" ht="12.95" customHeight="1">
      <c r="B55" s="142" t="s">
        <v>3</v>
      </c>
      <c r="C55" s="51">
        <v>6</v>
      </c>
      <c r="D55" s="51">
        <v>3</v>
      </c>
      <c r="E55" s="51">
        <v>7</v>
      </c>
      <c r="F55" s="51">
        <v>4</v>
      </c>
      <c r="G55" s="51">
        <v>9</v>
      </c>
      <c r="H55" s="51">
        <v>5</v>
      </c>
      <c r="I55" s="51">
        <v>5</v>
      </c>
      <c r="J55" s="51">
        <v>5</v>
      </c>
      <c r="K55" s="51">
        <v>8</v>
      </c>
      <c r="L55" s="51">
        <v>5</v>
      </c>
      <c r="M55" s="51">
        <v>7</v>
      </c>
      <c r="N55" s="51">
        <v>9</v>
      </c>
      <c r="O55" s="52">
        <f t="shared" si="4"/>
        <v>73</v>
      </c>
    </row>
    <row r="56" spans="2:15" s="41" customFormat="1" ht="12.95" customHeight="1">
      <c r="B56" s="142" t="s">
        <v>4</v>
      </c>
      <c r="C56" s="51">
        <v>11</v>
      </c>
      <c r="D56" s="51">
        <v>6</v>
      </c>
      <c r="E56" s="51">
        <v>6</v>
      </c>
      <c r="F56" s="51">
        <v>11</v>
      </c>
      <c r="G56" s="51">
        <v>5</v>
      </c>
      <c r="H56" s="51">
        <v>7</v>
      </c>
      <c r="I56" s="51">
        <v>7</v>
      </c>
      <c r="J56" s="51">
        <v>9</v>
      </c>
      <c r="K56" s="51">
        <v>13</v>
      </c>
      <c r="L56" s="51">
        <v>10</v>
      </c>
      <c r="M56" s="51">
        <v>12</v>
      </c>
      <c r="N56" s="51">
        <v>10</v>
      </c>
      <c r="O56" s="52">
        <f t="shared" si="4"/>
        <v>107</v>
      </c>
    </row>
    <row r="57" spans="2:15" s="41" customFormat="1" ht="12.95" customHeight="1">
      <c r="B57" s="142" t="s">
        <v>41</v>
      </c>
      <c r="C57" s="51">
        <v>6</v>
      </c>
      <c r="D57" s="51">
        <v>5</v>
      </c>
      <c r="E57" s="51">
        <v>21</v>
      </c>
      <c r="F57" s="51">
        <v>12</v>
      </c>
      <c r="G57" s="51">
        <v>7</v>
      </c>
      <c r="H57" s="51">
        <v>9</v>
      </c>
      <c r="I57" s="51">
        <v>12</v>
      </c>
      <c r="J57" s="51">
        <v>8</v>
      </c>
      <c r="K57" s="51">
        <v>6</v>
      </c>
      <c r="L57" s="51">
        <v>12</v>
      </c>
      <c r="M57" s="51">
        <v>5</v>
      </c>
      <c r="N57" s="51">
        <v>10</v>
      </c>
      <c r="O57" s="52">
        <f t="shared" si="4"/>
        <v>113</v>
      </c>
    </row>
    <row r="58" spans="2:15" s="41" customFormat="1" ht="12.95" customHeight="1">
      <c r="B58" s="142" t="s">
        <v>42</v>
      </c>
      <c r="C58" s="51">
        <v>12</v>
      </c>
      <c r="D58" s="51">
        <v>13</v>
      </c>
      <c r="E58" s="51">
        <v>5</v>
      </c>
      <c r="F58" s="51">
        <v>9</v>
      </c>
      <c r="G58" s="51">
        <v>8</v>
      </c>
      <c r="H58" s="51">
        <v>6</v>
      </c>
      <c r="I58" s="51">
        <v>7</v>
      </c>
      <c r="J58" s="51">
        <v>12</v>
      </c>
      <c r="K58" s="51">
        <v>11</v>
      </c>
      <c r="L58" s="51">
        <v>11</v>
      </c>
      <c r="M58" s="51">
        <v>8</v>
      </c>
      <c r="N58" s="51">
        <v>3</v>
      </c>
      <c r="O58" s="52">
        <f t="shared" si="4"/>
        <v>105</v>
      </c>
    </row>
    <row r="59" spans="2:15" s="41" customFormat="1" ht="12.95" customHeight="1">
      <c r="B59" s="142" t="s">
        <v>43</v>
      </c>
      <c r="C59" s="51">
        <v>10</v>
      </c>
      <c r="D59" s="51">
        <v>4</v>
      </c>
      <c r="E59" s="51">
        <v>7</v>
      </c>
      <c r="F59" s="51">
        <v>10</v>
      </c>
      <c r="G59" s="51">
        <v>9</v>
      </c>
      <c r="H59" s="51">
        <v>10</v>
      </c>
      <c r="I59" s="51">
        <v>5</v>
      </c>
      <c r="J59" s="51">
        <v>6</v>
      </c>
      <c r="K59" s="51">
        <v>7</v>
      </c>
      <c r="L59" s="51">
        <v>7</v>
      </c>
      <c r="M59" s="51">
        <v>8</v>
      </c>
      <c r="N59" s="51">
        <v>10</v>
      </c>
      <c r="O59" s="52">
        <f t="shared" si="4"/>
        <v>93</v>
      </c>
    </row>
    <row r="60" spans="2:15" s="41" customFormat="1" ht="12.95" customHeight="1">
      <c r="B60" s="142" t="s">
        <v>45</v>
      </c>
      <c r="C60" s="51">
        <v>11</v>
      </c>
      <c r="D60" s="51">
        <v>5</v>
      </c>
      <c r="E60" s="51">
        <v>4</v>
      </c>
      <c r="F60" s="51">
        <v>7</v>
      </c>
      <c r="G60" s="51">
        <v>10</v>
      </c>
      <c r="H60" s="51">
        <v>6</v>
      </c>
      <c r="I60" s="51">
        <v>9</v>
      </c>
      <c r="J60" s="51">
        <v>5</v>
      </c>
      <c r="K60" s="51">
        <v>8</v>
      </c>
      <c r="L60" s="51">
        <v>5</v>
      </c>
      <c r="M60" s="51">
        <v>7</v>
      </c>
      <c r="N60" s="51">
        <v>12</v>
      </c>
      <c r="O60" s="52">
        <f t="shared" si="4"/>
        <v>89</v>
      </c>
    </row>
    <row r="61" spans="2:15" s="41" customFormat="1" ht="12.95" customHeight="1">
      <c r="B61" s="142" t="s">
        <v>69</v>
      </c>
      <c r="C61" s="51">
        <v>9</v>
      </c>
      <c r="D61" s="51">
        <v>4</v>
      </c>
      <c r="E61" s="51">
        <v>15</v>
      </c>
      <c r="F61" s="51">
        <v>13</v>
      </c>
      <c r="G61" s="51">
        <v>11</v>
      </c>
      <c r="H61" s="51">
        <v>8</v>
      </c>
      <c r="I61" s="51">
        <v>11</v>
      </c>
      <c r="J61" s="51">
        <v>3</v>
      </c>
      <c r="K61" s="51">
        <v>3</v>
      </c>
      <c r="L61" s="51">
        <v>6</v>
      </c>
      <c r="M61" s="51">
        <v>7</v>
      </c>
      <c r="N61" s="51">
        <v>5</v>
      </c>
      <c r="O61" s="52">
        <f t="shared" si="4"/>
        <v>95</v>
      </c>
    </row>
    <row r="62" spans="2:15" s="41" customFormat="1" ht="12.95" customHeight="1">
      <c r="B62" s="142" t="s">
        <v>70</v>
      </c>
      <c r="C62" s="51">
        <v>11</v>
      </c>
      <c r="D62" s="51">
        <v>8</v>
      </c>
      <c r="E62" s="51">
        <v>10</v>
      </c>
      <c r="F62" s="51">
        <v>7</v>
      </c>
      <c r="G62" s="51">
        <v>3</v>
      </c>
      <c r="H62" s="51">
        <v>4</v>
      </c>
      <c r="I62" s="51">
        <v>1</v>
      </c>
      <c r="J62" s="51">
        <v>11</v>
      </c>
      <c r="K62" s="51">
        <v>6</v>
      </c>
      <c r="L62" s="51">
        <v>2</v>
      </c>
      <c r="M62" s="51">
        <v>2</v>
      </c>
      <c r="N62" s="51">
        <v>2</v>
      </c>
      <c r="O62" s="52">
        <f t="shared" si="4"/>
        <v>67</v>
      </c>
    </row>
    <row r="63" spans="2:15" s="41" customFormat="1" ht="12.95" customHeight="1">
      <c r="B63" s="142" t="s">
        <v>72</v>
      </c>
      <c r="C63" s="51">
        <v>10</v>
      </c>
      <c r="D63" s="51">
        <v>4</v>
      </c>
      <c r="E63" s="51">
        <v>6</v>
      </c>
      <c r="F63" s="51">
        <v>8</v>
      </c>
      <c r="G63" s="51">
        <v>6</v>
      </c>
      <c r="H63" s="51">
        <v>10</v>
      </c>
      <c r="I63" s="51">
        <v>4</v>
      </c>
      <c r="J63" s="51">
        <v>6</v>
      </c>
      <c r="K63" s="51">
        <v>5</v>
      </c>
      <c r="L63" s="51">
        <v>9</v>
      </c>
      <c r="M63" s="51">
        <v>3</v>
      </c>
      <c r="N63" s="51">
        <v>8</v>
      </c>
      <c r="O63" s="52">
        <f t="shared" si="4"/>
        <v>79</v>
      </c>
    </row>
    <row r="64" spans="2:15" s="41" customFormat="1" ht="12.95" customHeight="1">
      <c r="B64" s="142" t="s">
        <v>73</v>
      </c>
      <c r="C64" s="51">
        <v>11</v>
      </c>
      <c r="D64" s="51">
        <v>14</v>
      </c>
      <c r="E64" s="51">
        <v>19</v>
      </c>
      <c r="F64" s="51">
        <v>5</v>
      </c>
      <c r="G64" s="51">
        <v>11</v>
      </c>
      <c r="H64" s="51">
        <v>8</v>
      </c>
      <c r="I64" s="51">
        <v>4</v>
      </c>
      <c r="J64" s="51">
        <v>8</v>
      </c>
      <c r="K64" s="51">
        <v>5</v>
      </c>
      <c r="L64" s="51">
        <v>4</v>
      </c>
      <c r="M64" s="51">
        <v>6</v>
      </c>
      <c r="N64" s="51">
        <v>7</v>
      </c>
      <c r="O64" s="52">
        <f t="shared" si="4"/>
        <v>102</v>
      </c>
    </row>
    <row r="65" spans="2:15" s="41" customFormat="1" ht="16.5" thickBot="1">
      <c r="B65" s="53" t="s">
        <v>204</v>
      </c>
      <c r="C65" s="54">
        <f>SUM(C52:C64)</f>
        <v>108</v>
      </c>
      <c r="D65" s="54">
        <f t="shared" ref="D65:O65" si="5">SUM(D52:D64)</f>
        <v>90</v>
      </c>
      <c r="E65" s="54">
        <f t="shared" si="5"/>
        <v>119</v>
      </c>
      <c r="F65" s="54">
        <f t="shared" si="5"/>
        <v>103</v>
      </c>
      <c r="G65" s="54">
        <f t="shared" si="5"/>
        <v>106</v>
      </c>
      <c r="H65" s="54">
        <f t="shared" si="5"/>
        <v>92</v>
      </c>
      <c r="I65" s="54">
        <f t="shared" si="5"/>
        <v>91</v>
      </c>
      <c r="J65" s="54">
        <f t="shared" si="5"/>
        <v>98</v>
      </c>
      <c r="K65" s="54">
        <f t="shared" si="5"/>
        <v>91</v>
      </c>
      <c r="L65" s="54">
        <f t="shared" si="5"/>
        <v>88</v>
      </c>
      <c r="M65" s="54">
        <f t="shared" si="5"/>
        <v>88</v>
      </c>
      <c r="N65" s="54">
        <f t="shared" si="5"/>
        <v>103</v>
      </c>
      <c r="O65" s="55">
        <f t="shared" si="5"/>
        <v>1177</v>
      </c>
    </row>
    <row r="66" spans="2:15" s="41" customFormat="1" ht="12.95" customHeight="1">
      <c r="B66" s="113" t="s">
        <v>100</v>
      </c>
      <c r="C66" s="42"/>
      <c r="D66" s="42"/>
      <c r="E66" s="43"/>
      <c r="F66" s="43"/>
      <c r="G66" s="43"/>
      <c r="H66" s="43"/>
      <c r="I66" s="43"/>
      <c r="J66" s="43"/>
      <c r="K66" s="43"/>
      <c r="L66" s="43"/>
      <c r="M66" s="111"/>
      <c r="N66" s="111"/>
      <c r="O66" s="43"/>
    </row>
    <row r="67" spans="2:15" s="41" customFormat="1" ht="12.95" customHeight="1">
      <c r="C67" s="42"/>
      <c r="D67" s="42"/>
      <c r="E67" s="43"/>
      <c r="F67" s="43"/>
      <c r="G67" s="43"/>
      <c r="H67" s="43"/>
      <c r="I67" s="43"/>
      <c r="J67" s="43"/>
      <c r="K67" s="43"/>
      <c r="L67" s="43"/>
      <c r="M67" s="111"/>
      <c r="N67" s="111"/>
      <c r="O67" s="43"/>
    </row>
    <row r="68" spans="2:15" s="41" customFormat="1" ht="12.95" customHeight="1">
      <c r="C68" s="42"/>
      <c r="D68" s="42"/>
      <c r="E68" s="43"/>
      <c r="F68" s="43"/>
      <c r="G68" s="43"/>
      <c r="H68" s="43"/>
      <c r="I68" s="43"/>
      <c r="J68" s="43"/>
      <c r="K68" s="43"/>
      <c r="L68" s="43"/>
      <c r="M68" s="111"/>
      <c r="N68" s="111"/>
      <c r="O68" s="43"/>
    </row>
    <row r="69" spans="2:15" s="41" customFormat="1" ht="12.95" customHeight="1">
      <c r="C69" s="42"/>
      <c r="D69" s="42"/>
      <c r="E69" s="43"/>
      <c r="F69" s="43"/>
      <c r="G69" s="43"/>
      <c r="H69" s="43"/>
      <c r="I69" s="43"/>
      <c r="J69" s="43"/>
      <c r="K69" s="43"/>
      <c r="L69" s="43"/>
      <c r="M69" s="111"/>
      <c r="N69" s="111"/>
      <c r="O69" s="43"/>
    </row>
    <row r="70" spans="2:15" s="41" customFormat="1" ht="12.95" customHeight="1">
      <c r="B70" s="42"/>
      <c r="C70" s="42"/>
      <c r="D70" s="42"/>
      <c r="E70" s="43"/>
      <c r="F70" s="43"/>
      <c r="G70" s="43"/>
      <c r="H70" s="43"/>
      <c r="I70" s="43"/>
      <c r="J70" s="43"/>
      <c r="K70" s="43"/>
      <c r="L70" s="43"/>
      <c r="M70" s="111"/>
      <c r="N70" s="111"/>
      <c r="O70" s="43"/>
    </row>
    <row r="71" spans="2:15" s="41" customFormat="1" ht="12.95" customHeight="1">
      <c r="B71" s="42"/>
      <c r="C71" s="42"/>
      <c r="D71" s="42"/>
      <c r="E71" s="43"/>
      <c r="F71" s="43"/>
      <c r="G71" s="43"/>
      <c r="H71" s="43"/>
      <c r="I71" s="43"/>
      <c r="J71" s="43"/>
      <c r="K71" s="43"/>
      <c r="L71" s="43"/>
      <c r="M71" s="111"/>
      <c r="N71" s="111"/>
      <c r="O71" s="43"/>
    </row>
  </sheetData>
  <mergeCells count="8">
    <mergeCell ref="B14:O14"/>
    <mergeCell ref="B50:O50"/>
    <mergeCell ref="B32:O32"/>
    <mergeCell ref="B7:O7"/>
    <mergeCell ref="B8:O8"/>
    <mergeCell ref="B9:O9"/>
    <mergeCell ref="B11:O11"/>
    <mergeCell ref="B12:O12"/>
  </mergeCells>
  <pageMargins left="0.39370078740157483" right="0.19685039370078741" top="0.39370078740157483" bottom="0.19685039370078741" header="0" footer="0"/>
  <pageSetup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41"/>
  <sheetViews>
    <sheetView zoomScaleNormal="100" workbookViewId="0">
      <selection activeCell="B12" sqref="B12"/>
    </sheetView>
  </sheetViews>
  <sheetFormatPr baseColWidth="10" defaultRowHeight="12.75"/>
  <cols>
    <col min="1" max="1" width="3.85546875" style="45" customWidth="1"/>
    <col min="2" max="2" width="24.42578125" style="138" customWidth="1"/>
    <col min="3" max="3" width="7.42578125" style="45" customWidth="1"/>
    <col min="4" max="4" width="9.7109375" style="46" customWidth="1"/>
    <col min="5" max="5" width="8.42578125" style="46" customWidth="1"/>
    <col min="6" max="6" width="6.28515625" style="46" customWidth="1"/>
    <col min="7" max="7" width="6" style="47" customWidth="1"/>
    <col min="8" max="8" width="7" style="46" customWidth="1"/>
    <col min="9" max="9" width="6.7109375" style="46" customWidth="1"/>
    <col min="10" max="10" width="8.42578125" style="46" customWidth="1"/>
    <col min="11" max="11" width="11.85546875" style="46" customWidth="1"/>
    <col min="12" max="12" width="9.7109375" style="46" customWidth="1"/>
    <col min="13" max="13" width="10.140625" style="46" customWidth="1"/>
    <col min="14" max="14" width="10.42578125" style="46" customWidth="1"/>
    <col min="15" max="15" width="7.7109375" style="45" customWidth="1"/>
    <col min="16" max="16" width="0.85546875" style="45" customWidth="1"/>
    <col min="17" max="17" width="4.140625" style="45" customWidth="1"/>
    <col min="18" max="18" width="0.7109375" style="45" customWidth="1"/>
    <col min="19" max="19" width="1.42578125" style="45" customWidth="1"/>
    <col min="20" max="20" width="1.7109375" style="45" hidden="1" customWidth="1"/>
    <col min="21" max="16384" width="11.42578125" style="45"/>
  </cols>
  <sheetData>
    <row r="3" spans="1:35" ht="21" customHeight="1">
      <c r="I3" s="48"/>
    </row>
    <row r="4" spans="1:35" ht="21" customHeight="1">
      <c r="I4" s="48"/>
    </row>
    <row r="5" spans="1:35" ht="16.5" customHeight="1">
      <c r="A5" s="230" t="s">
        <v>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1:35" ht="18.75" customHeight="1">
      <c r="A6" s="231" t="s">
        <v>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</row>
    <row r="7" spans="1:35" ht="12.75" customHeight="1">
      <c r="A7" s="232" t="s">
        <v>192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</row>
    <row r="8" spans="1:35" ht="8.25" customHeight="1"/>
    <row r="9" spans="1:35" ht="20.25" customHeight="1">
      <c r="B9" s="229" t="s">
        <v>198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154"/>
      <c r="Q9" s="154"/>
      <c r="R9" s="154"/>
      <c r="S9" s="154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ht="15.75" customHeight="1" thickBot="1">
      <c r="A10" s="50"/>
      <c r="B10" s="14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s="138" customFormat="1" ht="15">
      <c r="B11" s="103" t="s">
        <v>205</v>
      </c>
      <c r="C11" s="104" t="s">
        <v>76</v>
      </c>
      <c r="D11" s="104" t="s">
        <v>77</v>
      </c>
      <c r="E11" s="104" t="s">
        <v>78</v>
      </c>
      <c r="F11" s="104" t="s">
        <v>79</v>
      </c>
      <c r="G11" s="104" t="s">
        <v>80</v>
      </c>
      <c r="H11" s="104" t="s">
        <v>81</v>
      </c>
      <c r="I11" s="104" t="s">
        <v>82</v>
      </c>
      <c r="J11" s="104" t="s">
        <v>83</v>
      </c>
      <c r="K11" s="104" t="s">
        <v>84</v>
      </c>
      <c r="L11" s="104" t="s">
        <v>85</v>
      </c>
      <c r="M11" s="104" t="s">
        <v>86</v>
      </c>
      <c r="N11" s="104" t="s">
        <v>87</v>
      </c>
      <c r="O11" s="105" t="s">
        <v>2</v>
      </c>
    </row>
    <row r="12" spans="1:35" ht="20.100000000000001" customHeight="1">
      <c r="A12" s="138"/>
      <c r="B12" s="106" t="s">
        <v>124</v>
      </c>
      <c r="C12" s="99">
        <v>0</v>
      </c>
      <c r="D12" s="99">
        <v>0</v>
      </c>
      <c r="E12" s="100">
        <v>1</v>
      </c>
      <c r="F12" s="100">
        <v>0</v>
      </c>
      <c r="G12" s="101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7">
        <f>SUM(C12:N12)</f>
        <v>1</v>
      </c>
    </row>
    <row r="13" spans="1:35" ht="20.100000000000001" customHeight="1">
      <c r="A13" s="138"/>
      <c r="B13" s="106" t="s">
        <v>125</v>
      </c>
      <c r="C13" s="99">
        <v>1</v>
      </c>
      <c r="D13" s="99">
        <v>1</v>
      </c>
      <c r="E13" s="100">
        <v>0</v>
      </c>
      <c r="F13" s="100">
        <v>0</v>
      </c>
      <c r="G13" s="101">
        <v>1</v>
      </c>
      <c r="H13" s="102">
        <v>1</v>
      </c>
      <c r="I13" s="102">
        <v>0</v>
      </c>
      <c r="J13" s="102">
        <v>0</v>
      </c>
      <c r="K13" s="102">
        <v>0</v>
      </c>
      <c r="L13" s="102">
        <v>0</v>
      </c>
      <c r="M13" s="102">
        <v>2</v>
      </c>
      <c r="N13" s="102">
        <v>0</v>
      </c>
      <c r="O13" s="107">
        <f t="shared" ref="O13:O38" si="0">SUM(C13:N13)</f>
        <v>6</v>
      </c>
    </row>
    <row r="14" spans="1:35" ht="20.100000000000001" customHeight="1">
      <c r="A14" s="138"/>
      <c r="B14" s="106" t="s">
        <v>123</v>
      </c>
      <c r="C14" s="99">
        <v>1</v>
      </c>
      <c r="D14" s="99">
        <v>0</v>
      </c>
      <c r="E14" s="100">
        <v>0</v>
      </c>
      <c r="F14" s="100">
        <v>0</v>
      </c>
      <c r="G14" s="101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7">
        <f t="shared" si="0"/>
        <v>1</v>
      </c>
    </row>
    <row r="15" spans="1:35" ht="20.100000000000001" customHeight="1">
      <c r="A15" s="138"/>
      <c r="B15" s="106" t="s">
        <v>126</v>
      </c>
      <c r="C15" s="99">
        <v>0</v>
      </c>
      <c r="D15" s="99">
        <v>0</v>
      </c>
      <c r="E15" s="100">
        <v>1</v>
      </c>
      <c r="F15" s="100">
        <v>0</v>
      </c>
      <c r="G15" s="101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0</v>
      </c>
      <c r="N15" s="102">
        <v>0</v>
      </c>
      <c r="O15" s="107">
        <f t="shared" si="0"/>
        <v>2</v>
      </c>
    </row>
    <row r="16" spans="1:35" ht="20.100000000000001" customHeight="1">
      <c r="A16" s="138"/>
      <c r="B16" s="106" t="s">
        <v>127</v>
      </c>
      <c r="C16" s="99">
        <v>0</v>
      </c>
      <c r="D16" s="99">
        <v>0</v>
      </c>
      <c r="E16" s="100">
        <v>0</v>
      </c>
      <c r="F16" s="100">
        <v>0</v>
      </c>
      <c r="G16" s="101">
        <v>1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7">
        <f t="shared" si="0"/>
        <v>1</v>
      </c>
    </row>
    <row r="17" spans="1:15" ht="20.100000000000001" customHeight="1">
      <c r="A17" s="138"/>
      <c r="B17" s="106" t="s">
        <v>128</v>
      </c>
      <c r="C17" s="99">
        <v>0</v>
      </c>
      <c r="D17" s="99">
        <v>0</v>
      </c>
      <c r="E17" s="100">
        <v>0</v>
      </c>
      <c r="F17" s="100">
        <v>1</v>
      </c>
      <c r="G17" s="101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7">
        <f t="shared" si="0"/>
        <v>1</v>
      </c>
    </row>
    <row r="18" spans="1:15" ht="20.100000000000001" customHeight="1">
      <c r="A18" s="138"/>
      <c r="B18" s="106" t="s">
        <v>187</v>
      </c>
      <c r="C18" s="99">
        <v>0</v>
      </c>
      <c r="D18" s="99">
        <v>0</v>
      </c>
      <c r="E18" s="100">
        <v>0</v>
      </c>
      <c r="F18" s="100">
        <v>0</v>
      </c>
      <c r="G18" s="101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1</v>
      </c>
      <c r="N18" s="102">
        <v>0</v>
      </c>
      <c r="O18" s="107">
        <f t="shared" si="0"/>
        <v>1</v>
      </c>
    </row>
    <row r="19" spans="1:15" ht="20.100000000000001" customHeight="1">
      <c r="B19" s="106" t="s">
        <v>129</v>
      </c>
      <c r="C19" s="99">
        <v>0</v>
      </c>
      <c r="D19" s="99">
        <v>0</v>
      </c>
      <c r="E19" s="100">
        <v>0</v>
      </c>
      <c r="F19" s="100">
        <v>0</v>
      </c>
      <c r="G19" s="101">
        <v>1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7">
        <f t="shared" si="0"/>
        <v>1</v>
      </c>
    </row>
    <row r="20" spans="1:15" ht="20.100000000000001" customHeight="1">
      <c r="B20" s="106" t="s">
        <v>130</v>
      </c>
      <c r="C20" s="99">
        <v>0</v>
      </c>
      <c r="D20" s="99">
        <v>0</v>
      </c>
      <c r="E20" s="100">
        <v>1</v>
      </c>
      <c r="F20" s="100">
        <v>0</v>
      </c>
      <c r="G20" s="101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7">
        <f t="shared" si="0"/>
        <v>1</v>
      </c>
    </row>
    <row r="21" spans="1:15" ht="20.100000000000001" customHeight="1">
      <c r="B21" s="106" t="s">
        <v>131</v>
      </c>
      <c r="C21" s="99">
        <v>0</v>
      </c>
      <c r="D21" s="99">
        <v>0</v>
      </c>
      <c r="E21" s="100">
        <v>0</v>
      </c>
      <c r="F21" s="100">
        <v>0</v>
      </c>
      <c r="G21" s="101">
        <v>0</v>
      </c>
      <c r="H21" s="102">
        <v>0</v>
      </c>
      <c r="I21" s="102">
        <v>1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7">
        <f t="shared" si="0"/>
        <v>1</v>
      </c>
    </row>
    <row r="22" spans="1:15" ht="20.100000000000001" customHeight="1">
      <c r="B22" s="106" t="s">
        <v>132</v>
      </c>
      <c r="C22" s="99">
        <v>0</v>
      </c>
      <c r="D22" s="99">
        <v>0</v>
      </c>
      <c r="E22" s="100">
        <v>0</v>
      </c>
      <c r="F22" s="100">
        <v>1</v>
      </c>
      <c r="G22" s="101">
        <v>0</v>
      </c>
      <c r="H22" s="102">
        <v>0</v>
      </c>
      <c r="I22" s="102">
        <v>1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7">
        <f t="shared" si="0"/>
        <v>2</v>
      </c>
    </row>
    <row r="23" spans="1:15" ht="20.100000000000001" customHeight="1">
      <c r="B23" s="106" t="s">
        <v>133</v>
      </c>
      <c r="C23" s="99">
        <v>0</v>
      </c>
      <c r="D23" s="99">
        <v>1</v>
      </c>
      <c r="E23" s="100">
        <v>0</v>
      </c>
      <c r="F23" s="100">
        <v>0</v>
      </c>
      <c r="G23" s="101">
        <v>0</v>
      </c>
      <c r="H23" s="102">
        <v>0</v>
      </c>
      <c r="I23" s="102">
        <v>1</v>
      </c>
      <c r="J23" s="102">
        <v>1</v>
      </c>
      <c r="K23" s="102">
        <v>1</v>
      </c>
      <c r="L23" s="102">
        <v>0</v>
      </c>
      <c r="M23" s="102">
        <v>0</v>
      </c>
      <c r="N23" s="102">
        <v>1</v>
      </c>
      <c r="O23" s="107">
        <f t="shared" si="0"/>
        <v>5</v>
      </c>
    </row>
    <row r="24" spans="1:15" ht="20.100000000000001" customHeight="1">
      <c r="B24" s="106" t="s">
        <v>134</v>
      </c>
      <c r="C24" s="99">
        <v>0</v>
      </c>
      <c r="D24" s="99">
        <v>0</v>
      </c>
      <c r="E24" s="100">
        <v>0</v>
      </c>
      <c r="F24" s="100">
        <v>1</v>
      </c>
      <c r="G24" s="101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7">
        <f t="shared" si="0"/>
        <v>1</v>
      </c>
    </row>
    <row r="25" spans="1:15" ht="20.100000000000001" customHeight="1">
      <c r="B25" s="106" t="s">
        <v>135</v>
      </c>
      <c r="C25" s="99">
        <v>1</v>
      </c>
      <c r="D25" s="99">
        <v>0</v>
      </c>
      <c r="E25" s="100">
        <v>0</v>
      </c>
      <c r="F25" s="100">
        <v>0</v>
      </c>
      <c r="G25" s="101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7">
        <f t="shared" si="0"/>
        <v>1</v>
      </c>
    </row>
    <row r="26" spans="1:15" ht="20.100000000000001" customHeight="1">
      <c r="B26" s="106" t="s">
        <v>136</v>
      </c>
      <c r="C26" s="99">
        <v>0</v>
      </c>
      <c r="D26" s="99">
        <v>1</v>
      </c>
      <c r="E26" s="100">
        <v>2</v>
      </c>
      <c r="F26" s="100">
        <v>0</v>
      </c>
      <c r="G26" s="101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7">
        <f t="shared" si="0"/>
        <v>3</v>
      </c>
    </row>
    <row r="27" spans="1:15" ht="20.100000000000001" customHeight="1">
      <c r="B27" s="106" t="s">
        <v>137</v>
      </c>
      <c r="C27" s="99">
        <v>0</v>
      </c>
      <c r="D27" s="99">
        <v>0</v>
      </c>
      <c r="E27" s="100">
        <v>1</v>
      </c>
      <c r="F27" s="100">
        <v>0</v>
      </c>
      <c r="G27" s="101">
        <v>0</v>
      </c>
      <c r="H27" s="102">
        <v>1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7">
        <f t="shared" si="0"/>
        <v>2</v>
      </c>
    </row>
    <row r="28" spans="1:15" ht="20.100000000000001" customHeight="1">
      <c r="B28" s="106" t="s">
        <v>138</v>
      </c>
      <c r="C28" s="99">
        <v>0</v>
      </c>
      <c r="D28" s="99">
        <v>0</v>
      </c>
      <c r="E28" s="100">
        <v>0</v>
      </c>
      <c r="F28" s="100">
        <v>0</v>
      </c>
      <c r="G28" s="101">
        <v>0</v>
      </c>
      <c r="H28" s="102">
        <v>1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7">
        <f t="shared" si="0"/>
        <v>1</v>
      </c>
    </row>
    <row r="29" spans="1:15" ht="20.100000000000001" customHeight="1">
      <c r="B29" s="106" t="s">
        <v>139</v>
      </c>
      <c r="C29" s="99">
        <v>0</v>
      </c>
      <c r="D29" s="99">
        <v>0</v>
      </c>
      <c r="E29" s="100">
        <v>0</v>
      </c>
      <c r="F29" s="100">
        <v>0</v>
      </c>
      <c r="G29" s="101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1</v>
      </c>
      <c r="M29" s="102">
        <v>0</v>
      </c>
      <c r="N29" s="102">
        <v>0</v>
      </c>
      <c r="O29" s="107">
        <f t="shared" si="0"/>
        <v>1</v>
      </c>
    </row>
    <row r="30" spans="1:15" ht="20.100000000000001" customHeight="1">
      <c r="B30" s="106" t="s">
        <v>140</v>
      </c>
      <c r="C30" s="99">
        <v>0</v>
      </c>
      <c r="D30" s="99">
        <v>0</v>
      </c>
      <c r="E30" s="100">
        <v>0</v>
      </c>
      <c r="F30" s="100">
        <v>0</v>
      </c>
      <c r="G30" s="101">
        <v>0</v>
      </c>
      <c r="H30" s="102">
        <v>0</v>
      </c>
      <c r="I30" s="102">
        <v>0</v>
      </c>
      <c r="J30" s="102">
        <v>1</v>
      </c>
      <c r="K30" s="102">
        <v>0</v>
      </c>
      <c r="L30" s="102">
        <v>0</v>
      </c>
      <c r="M30" s="102">
        <v>0</v>
      </c>
      <c r="N30" s="102">
        <v>0</v>
      </c>
      <c r="O30" s="107">
        <f t="shared" si="0"/>
        <v>1</v>
      </c>
    </row>
    <row r="31" spans="1:15" ht="20.100000000000001" customHeight="1">
      <c r="B31" s="106" t="s">
        <v>141</v>
      </c>
      <c r="C31" s="99">
        <v>0</v>
      </c>
      <c r="D31" s="99">
        <v>0</v>
      </c>
      <c r="E31" s="100">
        <v>0</v>
      </c>
      <c r="F31" s="100">
        <v>0</v>
      </c>
      <c r="G31" s="101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1</v>
      </c>
      <c r="M31" s="102">
        <v>0</v>
      </c>
      <c r="N31" s="102">
        <v>0</v>
      </c>
      <c r="O31" s="107">
        <f t="shared" si="0"/>
        <v>1</v>
      </c>
    </row>
    <row r="32" spans="1:15" ht="20.100000000000001" customHeight="1">
      <c r="B32" s="106" t="s">
        <v>142</v>
      </c>
      <c r="C32" s="99">
        <v>0</v>
      </c>
      <c r="D32" s="99">
        <v>1</v>
      </c>
      <c r="E32" s="100">
        <v>0</v>
      </c>
      <c r="F32" s="100">
        <v>0</v>
      </c>
      <c r="G32" s="101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1</v>
      </c>
      <c r="N32" s="102">
        <v>0</v>
      </c>
      <c r="O32" s="107">
        <f t="shared" si="0"/>
        <v>2</v>
      </c>
    </row>
    <row r="33" spans="2:15" ht="20.100000000000001" customHeight="1">
      <c r="B33" s="106" t="s">
        <v>188</v>
      </c>
      <c r="C33" s="99">
        <v>0</v>
      </c>
      <c r="D33" s="99">
        <v>0</v>
      </c>
      <c r="E33" s="100">
        <v>0</v>
      </c>
      <c r="F33" s="100">
        <v>0</v>
      </c>
      <c r="G33" s="101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1</v>
      </c>
      <c r="O33" s="107">
        <f t="shared" si="0"/>
        <v>1</v>
      </c>
    </row>
    <row r="34" spans="2:15" ht="20.100000000000001" customHeight="1">
      <c r="B34" s="106" t="s">
        <v>143</v>
      </c>
      <c r="C34" s="99">
        <v>0</v>
      </c>
      <c r="D34" s="99">
        <v>0</v>
      </c>
      <c r="E34" s="100">
        <v>0</v>
      </c>
      <c r="F34" s="100">
        <v>0</v>
      </c>
      <c r="G34" s="101">
        <v>0</v>
      </c>
      <c r="H34" s="102">
        <v>0</v>
      </c>
      <c r="I34" s="102">
        <v>1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7">
        <f t="shared" si="0"/>
        <v>1</v>
      </c>
    </row>
    <row r="35" spans="2:15" ht="20.100000000000001" customHeight="1">
      <c r="B35" s="106" t="s">
        <v>144</v>
      </c>
      <c r="C35" s="99">
        <v>0</v>
      </c>
      <c r="D35" s="99">
        <v>1</v>
      </c>
      <c r="E35" s="100">
        <v>0</v>
      </c>
      <c r="F35" s="100">
        <v>0</v>
      </c>
      <c r="G35" s="101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7">
        <f t="shared" si="0"/>
        <v>1</v>
      </c>
    </row>
    <row r="36" spans="2:15" ht="20.100000000000001" customHeight="1">
      <c r="B36" s="106" t="s">
        <v>145</v>
      </c>
      <c r="C36" s="99">
        <v>0</v>
      </c>
      <c r="D36" s="99">
        <v>0</v>
      </c>
      <c r="E36" s="100">
        <v>0</v>
      </c>
      <c r="F36" s="100">
        <v>0</v>
      </c>
      <c r="G36" s="101">
        <v>0</v>
      </c>
      <c r="H36" s="102">
        <v>1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7">
        <f t="shared" si="0"/>
        <v>1</v>
      </c>
    </row>
    <row r="37" spans="2:15" ht="20.100000000000001" customHeight="1">
      <c r="B37" s="106" t="s">
        <v>146</v>
      </c>
      <c r="C37" s="99">
        <v>1</v>
      </c>
      <c r="D37" s="99">
        <v>0</v>
      </c>
      <c r="E37" s="100">
        <v>1</v>
      </c>
      <c r="F37" s="100">
        <v>0</v>
      </c>
      <c r="G37" s="101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7">
        <f t="shared" si="0"/>
        <v>2</v>
      </c>
    </row>
    <row r="38" spans="2:15" ht="20.100000000000001" customHeight="1">
      <c r="B38" s="106" t="s">
        <v>147</v>
      </c>
      <c r="C38" s="99">
        <v>0</v>
      </c>
      <c r="D38" s="99">
        <v>0</v>
      </c>
      <c r="E38" s="100">
        <v>0</v>
      </c>
      <c r="F38" s="100">
        <v>0</v>
      </c>
      <c r="G38" s="101">
        <v>0</v>
      </c>
      <c r="H38" s="102">
        <v>1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7">
        <f t="shared" si="0"/>
        <v>1</v>
      </c>
    </row>
    <row r="39" spans="2:15" ht="20.100000000000001" customHeight="1">
      <c r="B39" s="106" t="s">
        <v>148</v>
      </c>
      <c r="C39" s="99">
        <v>0</v>
      </c>
      <c r="D39" s="99">
        <v>0</v>
      </c>
      <c r="E39" s="100">
        <v>0</v>
      </c>
      <c r="F39" s="100">
        <v>0</v>
      </c>
      <c r="G39" s="101">
        <v>0</v>
      </c>
      <c r="H39" s="102">
        <v>0</v>
      </c>
      <c r="I39" s="102">
        <v>1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7">
        <f>SUM(C39:N39)</f>
        <v>1</v>
      </c>
    </row>
    <row r="40" spans="2:15" ht="15.75" thickBot="1">
      <c r="B40" s="156" t="s">
        <v>2</v>
      </c>
      <c r="C40" s="108">
        <f>SUM(C12:C39)</f>
        <v>4</v>
      </c>
      <c r="D40" s="108">
        <f t="shared" ref="D40:N40" si="1">SUM(D12:D39)</f>
        <v>5</v>
      </c>
      <c r="E40" s="108">
        <f t="shared" si="1"/>
        <v>7</v>
      </c>
      <c r="F40" s="108">
        <f t="shared" si="1"/>
        <v>3</v>
      </c>
      <c r="G40" s="108">
        <f t="shared" si="1"/>
        <v>3</v>
      </c>
      <c r="H40" s="108">
        <f t="shared" si="1"/>
        <v>5</v>
      </c>
      <c r="I40" s="108">
        <f t="shared" si="1"/>
        <v>5</v>
      </c>
      <c r="J40" s="108">
        <f t="shared" si="1"/>
        <v>2</v>
      </c>
      <c r="K40" s="108">
        <f t="shared" si="1"/>
        <v>1</v>
      </c>
      <c r="L40" s="108">
        <f t="shared" si="1"/>
        <v>3</v>
      </c>
      <c r="M40" s="108">
        <f t="shared" si="1"/>
        <v>4</v>
      </c>
      <c r="N40" s="108">
        <f t="shared" si="1"/>
        <v>2</v>
      </c>
      <c r="O40" s="109">
        <f>SUM(O12:O39)</f>
        <v>44</v>
      </c>
    </row>
    <row r="41" spans="2:15">
      <c r="B41" s="153" t="s">
        <v>99</v>
      </c>
    </row>
  </sheetData>
  <mergeCells count="4">
    <mergeCell ref="B9:O9"/>
    <mergeCell ref="A5:T5"/>
    <mergeCell ref="A6:T6"/>
    <mergeCell ref="A7:T7"/>
  </mergeCells>
  <pageMargins left="0.39370078740157483" right="0.39370078740157483" top="0.31496062992125984" bottom="0.39370078740157483" header="0.39370078740157483" footer="0.39370078740157483"/>
  <pageSetup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28"/>
  <sheetViews>
    <sheetView topLeftCell="B7" zoomScaleNormal="100" workbookViewId="0">
      <selection activeCell="C12" sqref="C12"/>
    </sheetView>
  </sheetViews>
  <sheetFormatPr baseColWidth="10" defaultRowHeight="12.75"/>
  <cols>
    <col min="1" max="1" width="2.140625" style="45" hidden="1" customWidth="1"/>
    <col min="2" max="2" width="18.85546875" style="138" customWidth="1"/>
    <col min="3" max="3" width="7.42578125" style="45" customWidth="1"/>
    <col min="4" max="4" width="9.7109375" style="46" customWidth="1"/>
    <col min="5" max="5" width="8.42578125" style="46" customWidth="1"/>
    <col min="6" max="6" width="6.28515625" style="46" customWidth="1"/>
    <col min="7" max="7" width="6" style="47" customWidth="1"/>
    <col min="8" max="8" width="7" style="46" customWidth="1"/>
    <col min="9" max="9" width="6.7109375" style="46" customWidth="1"/>
    <col min="10" max="10" width="8.42578125" style="46" customWidth="1"/>
    <col min="11" max="11" width="11.85546875" style="46" customWidth="1"/>
    <col min="12" max="12" width="8" style="46" customWidth="1"/>
    <col min="13" max="13" width="10.140625" style="139" customWidth="1"/>
    <col min="14" max="14" width="10.7109375" style="46" customWidth="1"/>
    <col min="15" max="15" width="7.42578125" style="45" customWidth="1"/>
    <col min="16" max="16" width="0.85546875" style="45" customWidth="1"/>
    <col min="17" max="17" width="4.140625" style="45" customWidth="1"/>
    <col min="18" max="18" width="0.7109375" style="45" hidden="1" customWidth="1"/>
    <col min="19" max="19" width="1.42578125" style="45" hidden="1" customWidth="1"/>
    <col min="20" max="20" width="1.7109375" style="45" hidden="1" customWidth="1"/>
    <col min="21" max="21" width="12.28515625" style="45" bestFit="1" customWidth="1"/>
    <col min="22" max="16384" width="11.42578125" style="45"/>
  </cols>
  <sheetData>
    <row r="3" spans="1:35" ht="21" customHeight="1">
      <c r="I3" s="48"/>
    </row>
    <row r="4" spans="1:35" ht="21" customHeight="1">
      <c r="I4" s="48"/>
    </row>
    <row r="5" spans="1:35" ht="15.75" customHeight="1">
      <c r="A5" s="230" t="s">
        <v>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1:35" ht="18.75" customHeight="1">
      <c r="A6" s="231" t="s">
        <v>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</row>
    <row r="7" spans="1:35" ht="12.75" customHeight="1">
      <c r="A7" s="232" t="s">
        <v>192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</row>
    <row r="8" spans="1:35" ht="8.25" customHeight="1"/>
    <row r="9" spans="1:35" ht="1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</row>
    <row r="10" spans="1:35" s="138" customFormat="1" ht="21" customHeight="1">
      <c r="B10" s="229" t="s">
        <v>199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154"/>
      <c r="Q10" s="154"/>
      <c r="R10" s="154"/>
      <c r="S10" s="154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</row>
    <row r="11" spans="1:35" ht="16.5" thickBot="1">
      <c r="A11" s="92"/>
      <c r="B11" s="14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40"/>
      <c r="N11" s="92"/>
      <c r="O11" s="92"/>
      <c r="P11" s="92"/>
      <c r="Q11" s="92"/>
      <c r="R11" s="92"/>
      <c r="S11" s="92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15">
      <c r="B12" s="103" t="s">
        <v>205</v>
      </c>
      <c r="C12" s="104" t="s">
        <v>76</v>
      </c>
      <c r="D12" s="104" t="s">
        <v>77</v>
      </c>
      <c r="E12" s="104" t="s">
        <v>78</v>
      </c>
      <c r="F12" s="104" t="s">
        <v>79</v>
      </c>
      <c r="G12" s="104" t="s">
        <v>80</v>
      </c>
      <c r="H12" s="104" t="s">
        <v>81</v>
      </c>
      <c r="I12" s="104" t="s">
        <v>82</v>
      </c>
      <c r="J12" s="104" t="s">
        <v>83</v>
      </c>
      <c r="K12" s="104" t="s">
        <v>84</v>
      </c>
      <c r="L12" s="104" t="s">
        <v>85</v>
      </c>
      <c r="M12" s="104" t="s">
        <v>38</v>
      </c>
      <c r="N12" s="104" t="s">
        <v>39</v>
      </c>
      <c r="O12" s="105" t="s">
        <v>2</v>
      </c>
    </row>
    <row r="13" spans="1:35" ht="18" customHeight="1">
      <c r="B13" s="106" t="s">
        <v>150</v>
      </c>
      <c r="C13" s="99">
        <v>0</v>
      </c>
      <c r="D13" s="99">
        <v>0</v>
      </c>
      <c r="E13" s="100">
        <v>0</v>
      </c>
      <c r="F13" s="100">
        <v>0</v>
      </c>
      <c r="G13" s="101">
        <v>1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7">
        <f>SUM(C13:N13)</f>
        <v>1</v>
      </c>
    </row>
    <row r="14" spans="1:35" ht="18" customHeight="1">
      <c r="B14" s="106" t="s">
        <v>149</v>
      </c>
      <c r="C14" s="99">
        <v>0</v>
      </c>
      <c r="D14" s="99">
        <v>1</v>
      </c>
      <c r="E14" s="100">
        <v>0</v>
      </c>
      <c r="F14" s="100">
        <v>0</v>
      </c>
      <c r="G14" s="101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7">
        <f t="shared" ref="O14:O26" si="0">SUM(C14:N14)</f>
        <v>1</v>
      </c>
    </row>
    <row r="15" spans="1:35" ht="18" customHeight="1">
      <c r="B15" s="106" t="s">
        <v>151</v>
      </c>
      <c r="C15" s="99">
        <v>1</v>
      </c>
      <c r="D15" s="99">
        <v>1</v>
      </c>
      <c r="E15" s="100">
        <v>0</v>
      </c>
      <c r="F15" s="100">
        <v>0</v>
      </c>
      <c r="G15" s="101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1</v>
      </c>
      <c r="N15" s="102">
        <v>0</v>
      </c>
      <c r="O15" s="107">
        <f t="shared" si="0"/>
        <v>3</v>
      </c>
    </row>
    <row r="16" spans="1:35" ht="18" customHeight="1">
      <c r="B16" s="106" t="s">
        <v>152</v>
      </c>
      <c r="C16" s="99">
        <v>0</v>
      </c>
      <c r="D16" s="99">
        <v>0</v>
      </c>
      <c r="E16" s="100">
        <v>0</v>
      </c>
      <c r="F16" s="100">
        <v>0</v>
      </c>
      <c r="G16" s="101">
        <v>2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7">
        <f t="shared" si="0"/>
        <v>2</v>
      </c>
    </row>
    <row r="17" spans="2:15" ht="18" customHeight="1">
      <c r="B17" s="106" t="s">
        <v>153</v>
      </c>
      <c r="C17" s="99">
        <v>0</v>
      </c>
      <c r="D17" s="99">
        <v>0</v>
      </c>
      <c r="E17" s="100">
        <v>1</v>
      </c>
      <c r="F17" s="100">
        <v>0</v>
      </c>
      <c r="G17" s="101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7">
        <f t="shared" si="0"/>
        <v>1</v>
      </c>
    </row>
    <row r="18" spans="2:15" ht="18" customHeight="1">
      <c r="B18" s="106" t="s">
        <v>154</v>
      </c>
      <c r="C18" s="99">
        <v>0</v>
      </c>
      <c r="D18" s="99">
        <v>0</v>
      </c>
      <c r="E18" s="100">
        <v>1</v>
      </c>
      <c r="F18" s="100">
        <v>0</v>
      </c>
      <c r="G18" s="101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7">
        <f t="shared" si="0"/>
        <v>1</v>
      </c>
    </row>
    <row r="19" spans="2:15" ht="18" customHeight="1">
      <c r="B19" s="106" t="s">
        <v>155</v>
      </c>
      <c r="C19" s="99">
        <v>0</v>
      </c>
      <c r="D19" s="99">
        <v>0</v>
      </c>
      <c r="E19" s="100">
        <v>0</v>
      </c>
      <c r="F19" s="100">
        <v>0</v>
      </c>
      <c r="G19" s="101">
        <v>0</v>
      </c>
      <c r="H19" s="102">
        <v>1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7">
        <f t="shared" si="0"/>
        <v>1</v>
      </c>
    </row>
    <row r="20" spans="2:15" ht="18" customHeight="1">
      <c r="B20" s="106" t="s">
        <v>156</v>
      </c>
      <c r="C20" s="99">
        <v>0</v>
      </c>
      <c r="D20" s="99">
        <v>0</v>
      </c>
      <c r="E20" s="100">
        <v>0</v>
      </c>
      <c r="F20" s="100">
        <v>0</v>
      </c>
      <c r="G20" s="101">
        <v>0</v>
      </c>
      <c r="H20" s="102">
        <v>0</v>
      </c>
      <c r="I20" s="102">
        <v>0</v>
      </c>
      <c r="J20" s="102">
        <v>1</v>
      </c>
      <c r="K20" s="102">
        <v>0</v>
      </c>
      <c r="L20" s="102">
        <v>0</v>
      </c>
      <c r="M20" s="102">
        <v>0</v>
      </c>
      <c r="N20" s="102">
        <v>0</v>
      </c>
      <c r="O20" s="107">
        <f t="shared" si="0"/>
        <v>1</v>
      </c>
    </row>
    <row r="21" spans="2:15" ht="18" customHeight="1">
      <c r="B21" s="106" t="s">
        <v>157</v>
      </c>
      <c r="C21" s="99">
        <v>0</v>
      </c>
      <c r="D21" s="99">
        <v>0</v>
      </c>
      <c r="E21" s="100">
        <v>0</v>
      </c>
      <c r="F21" s="100">
        <v>1</v>
      </c>
      <c r="G21" s="101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7">
        <f t="shared" si="0"/>
        <v>1</v>
      </c>
    </row>
    <row r="22" spans="2:15" ht="18" customHeight="1">
      <c r="B22" s="106" t="s">
        <v>158</v>
      </c>
      <c r="C22" s="99">
        <v>0</v>
      </c>
      <c r="D22" s="99">
        <v>0</v>
      </c>
      <c r="E22" s="100">
        <v>0</v>
      </c>
      <c r="F22" s="100">
        <v>0</v>
      </c>
      <c r="G22" s="101">
        <v>1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7">
        <f t="shared" si="0"/>
        <v>1</v>
      </c>
    </row>
    <row r="23" spans="2:15" ht="18" customHeight="1">
      <c r="B23" s="106" t="s">
        <v>191</v>
      </c>
      <c r="C23" s="99">
        <v>0</v>
      </c>
      <c r="D23" s="99">
        <v>0</v>
      </c>
      <c r="E23" s="100">
        <v>0</v>
      </c>
      <c r="F23" s="100">
        <v>0</v>
      </c>
      <c r="G23" s="101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1</v>
      </c>
      <c r="O23" s="107">
        <f t="shared" si="0"/>
        <v>1</v>
      </c>
    </row>
    <row r="24" spans="2:15" ht="18" customHeight="1">
      <c r="B24" s="106" t="s">
        <v>159</v>
      </c>
      <c r="C24" s="99">
        <v>0</v>
      </c>
      <c r="D24" s="99">
        <v>0</v>
      </c>
      <c r="E24" s="100">
        <v>0</v>
      </c>
      <c r="F24" s="100">
        <v>1</v>
      </c>
      <c r="G24" s="101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7">
        <f t="shared" si="0"/>
        <v>1</v>
      </c>
    </row>
    <row r="25" spans="2:15" ht="18" customHeight="1">
      <c r="B25" s="106" t="s">
        <v>160</v>
      </c>
      <c r="C25" s="99">
        <v>0</v>
      </c>
      <c r="D25" s="99">
        <v>0</v>
      </c>
      <c r="E25" s="100">
        <v>1</v>
      </c>
      <c r="F25" s="100">
        <v>0</v>
      </c>
      <c r="G25" s="101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7">
        <f t="shared" si="0"/>
        <v>1</v>
      </c>
    </row>
    <row r="26" spans="2:15" ht="18" customHeight="1">
      <c r="B26" s="106" t="s">
        <v>161</v>
      </c>
      <c r="C26" s="99">
        <v>0</v>
      </c>
      <c r="D26" s="99">
        <v>0</v>
      </c>
      <c r="E26" s="100">
        <v>1</v>
      </c>
      <c r="F26" s="100">
        <v>0</v>
      </c>
      <c r="G26" s="101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7">
        <f t="shared" si="0"/>
        <v>1</v>
      </c>
    </row>
    <row r="27" spans="2:15" ht="18" customHeight="1" thickBot="1">
      <c r="B27" s="110" t="s">
        <v>2</v>
      </c>
      <c r="C27" s="108">
        <f t="shared" ref="C27:O27" si="1">SUM(C13:C26)</f>
        <v>1</v>
      </c>
      <c r="D27" s="108">
        <f t="shared" si="1"/>
        <v>2</v>
      </c>
      <c r="E27" s="108">
        <f t="shared" si="1"/>
        <v>4</v>
      </c>
      <c r="F27" s="108">
        <f t="shared" si="1"/>
        <v>2</v>
      </c>
      <c r="G27" s="108">
        <f t="shared" si="1"/>
        <v>4</v>
      </c>
      <c r="H27" s="108">
        <f t="shared" si="1"/>
        <v>1</v>
      </c>
      <c r="I27" s="108">
        <f t="shared" si="1"/>
        <v>0</v>
      </c>
      <c r="J27" s="108">
        <f t="shared" si="1"/>
        <v>1</v>
      </c>
      <c r="K27" s="108">
        <f t="shared" si="1"/>
        <v>0</v>
      </c>
      <c r="L27" s="108">
        <f t="shared" si="1"/>
        <v>0</v>
      </c>
      <c r="M27" s="108">
        <f t="shared" si="1"/>
        <v>1</v>
      </c>
      <c r="N27" s="108">
        <f t="shared" si="1"/>
        <v>1</v>
      </c>
      <c r="O27" s="109">
        <f t="shared" si="1"/>
        <v>17</v>
      </c>
    </row>
    <row r="28" spans="2:15">
      <c r="B28" s="153" t="s">
        <v>99</v>
      </c>
    </row>
  </sheetData>
  <mergeCells count="5">
    <mergeCell ref="B10:O10"/>
    <mergeCell ref="A5:T5"/>
    <mergeCell ref="A6:T6"/>
    <mergeCell ref="A7:T7"/>
    <mergeCell ref="A9:T9"/>
  </mergeCells>
  <pageMargins left="0.39370078740157483" right="0.39370078740157483" top="0.31496062992125984" bottom="0.39370078740157483" header="0.39370078740157483" footer="0.39370078740157483"/>
  <pageSetup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5"/>
  <sheetViews>
    <sheetView topLeftCell="A4" zoomScaleNormal="100" workbookViewId="0">
      <selection activeCell="C12" sqref="C12"/>
    </sheetView>
  </sheetViews>
  <sheetFormatPr baseColWidth="10" defaultRowHeight="12.75"/>
  <cols>
    <col min="1" max="1" width="0.28515625" style="45" customWidth="1"/>
    <col min="2" max="2" width="17.85546875" style="45" customWidth="1"/>
    <col min="3" max="3" width="7.42578125" style="45" customWidth="1"/>
    <col min="4" max="4" width="9.7109375" style="46" customWidth="1"/>
    <col min="5" max="5" width="8.42578125" style="46" customWidth="1"/>
    <col min="6" max="6" width="6.28515625" style="46" customWidth="1"/>
    <col min="7" max="7" width="6" style="47" customWidth="1"/>
    <col min="8" max="8" width="7" style="46" customWidth="1"/>
    <col min="9" max="9" width="6.7109375" style="46" customWidth="1"/>
    <col min="10" max="10" width="8.42578125" style="46" customWidth="1"/>
    <col min="11" max="11" width="11.85546875" style="46" customWidth="1"/>
    <col min="12" max="12" width="9.7109375" style="46" customWidth="1"/>
    <col min="13" max="13" width="10.140625" style="139" customWidth="1"/>
    <col min="14" max="14" width="11.42578125" style="46" customWidth="1"/>
    <col min="15" max="15" width="9" style="45" customWidth="1"/>
    <col min="16" max="16" width="0.85546875" style="45" customWidth="1"/>
    <col min="17" max="16384" width="11.42578125" style="45"/>
  </cols>
  <sheetData>
    <row r="3" spans="1:30" ht="21" customHeight="1">
      <c r="I3" s="48"/>
    </row>
    <row r="4" spans="1:30" ht="21" customHeight="1">
      <c r="I4" s="48"/>
    </row>
    <row r="5" spans="1:30" ht="12.75" customHeight="1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30" s="138" customFormat="1" ht="18.75" customHeight="1">
      <c r="A6" s="231" t="s">
        <v>1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</row>
    <row r="7" spans="1:30" ht="12.75" customHeight="1">
      <c r="A7" s="232" t="s">
        <v>192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</row>
    <row r="8" spans="1:30" ht="8.25" customHeight="1"/>
    <row r="9" spans="1:30" ht="1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</row>
    <row r="10" spans="1:30" s="138" customFormat="1" ht="18" customHeight="1">
      <c r="B10" s="229" t="s">
        <v>200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154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30" ht="15.75" customHeight="1" thickBo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140"/>
      <c r="N11" s="92"/>
      <c r="O11" s="92"/>
      <c r="P11" s="92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s="138" customFormat="1" ht="15">
      <c r="B12" s="103" t="s">
        <v>205</v>
      </c>
      <c r="C12" s="104" t="s">
        <v>76</v>
      </c>
      <c r="D12" s="104" t="s">
        <v>77</v>
      </c>
      <c r="E12" s="104" t="s">
        <v>78</v>
      </c>
      <c r="F12" s="104" t="s">
        <v>79</v>
      </c>
      <c r="G12" s="104" t="s">
        <v>80</v>
      </c>
      <c r="H12" s="104" t="s">
        <v>81</v>
      </c>
      <c r="I12" s="104" t="s">
        <v>82</v>
      </c>
      <c r="J12" s="104" t="s">
        <v>83</v>
      </c>
      <c r="K12" s="104" t="s">
        <v>84</v>
      </c>
      <c r="L12" s="104" t="s">
        <v>85</v>
      </c>
      <c r="M12" s="104" t="s">
        <v>86</v>
      </c>
      <c r="N12" s="104" t="s">
        <v>39</v>
      </c>
      <c r="O12" s="105" t="s">
        <v>2</v>
      </c>
    </row>
    <row r="13" spans="1:30" ht="18" customHeight="1">
      <c r="B13" s="106" t="s">
        <v>162</v>
      </c>
      <c r="C13" s="99">
        <v>0</v>
      </c>
      <c r="D13" s="99">
        <v>2</v>
      </c>
      <c r="E13" s="100">
        <v>1</v>
      </c>
      <c r="F13" s="99">
        <v>0</v>
      </c>
      <c r="G13" s="99">
        <v>0</v>
      </c>
      <c r="H13" s="102">
        <v>2</v>
      </c>
      <c r="I13" s="102">
        <v>1</v>
      </c>
      <c r="J13" s="99">
        <v>0</v>
      </c>
      <c r="K13" s="99">
        <v>0</v>
      </c>
      <c r="L13" s="102">
        <v>3</v>
      </c>
      <c r="M13" s="99">
        <v>0</v>
      </c>
      <c r="N13" s="102">
        <v>0</v>
      </c>
      <c r="O13" s="107">
        <f>SUM(C13:N13)</f>
        <v>9</v>
      </c>
    </row>
    <row r="14" spans="1:30" ht="18" customHeight="1">
      <c r="B14" s="106" t="s">
        <v>163</v>
      </c>
      <c r="C14" s="99">
        <v>0</v>
      </c>
      <c r="D14" s="99">
        <v>0</v>
      </c>
      <c r="E14" s="100">
        <v>2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02">
        <v>0</v>
      </c>
      <c r="O14" s="107">
        <f t="shared" ref="O14:O24" si="0">SUM(C14:N14)</f>
        <v>2</v>
      </c>
    </row>
    <row r="15" spans="1:30" ht="18" customHeight="1">
      <c r="B15" s="106" t="s">
        <v>189</v>
      </c>
      <c r="C15" s="99">
        <v>0</v>
      </c>
      <c r="D15" s="99">
        <v>0</v>
      </c>
      <c r="E15" s="100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1</v>
      </c>
      <c r="N15" s="102">
        <v>0</v>
      </c>
      <c r="O15" s="107">
        <f t="shared" si="0"/>
        <v>1</v>
      </c>
    </row>
    <row r="16" spans="1:30" ht="18" customHeight="1">
      <c r="B16" s="106" t="s">
        <v>164</v>
      </c>
      <c r="C16" s="99">
        <v>0</v>
      </c>
      <c r="D16" s="99">
        <v>0</v>
      </c>
      <c r="E16" s="99">
        <v>0</v>
      </c>
      <c r="F16" s="100">
        <v>1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102">
        <v>0</v>
      </c>
      <c r="O16" s="107">
        <f t="shared" si="0"/>
        <v>1</v>
      </c>
    </row>
    <row r="17" spans="2:15" ht="18" customHeight="1">
      <c r="B17" s="106" t="s">
        <v>193</v>
      </c>
      <c r="C17" s="99">
        <v>0</v>
      </c>
      <c r="D17" s="99">
        <v>0</v>
      </c>
      <c r="E17" s="100">
        <v>1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102">
        <v>0</v>
      </c>
      <c r="O17" s="107">
        <f t="shared" si="0"/>
        <v>1</v>
      </c>
    </row>
    <row r="18" spans="2:15" ht="18" customHeight="1">
      <c r="B18" s="106" t="s">
        <v>165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02">
        <v>1</v>
      </c>
      <c r="J18" s="102">
        <v>1</v>
      </c>
      <c r="K18" s="99">
        <v>0</v>
      </c>
      <c r="L18" s="99">
        <v>0</v>
      </c>
      <c r="M18" s="99">
        <v>0</v>
      </c>
      <c r="N18" s="102">
        <v>0</v>
      </c>
      <c r="O18" s="107">
        <f t="shared" si="0"/>
        <v>2</v>
      </c>
    </row>
    <row r="19" spans="2:15" ht="18" customHeight="1">
      <c r="B19" s="106" t="s">
        <v>166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102">
        <v>0</v>
      </c>
      <c r="O19" s="107">
        <f t="shared" si="0"/>
        <v>0</v>
      </c>
    </row>
    <row r="20" spans="2:15" ht="18" customHeight="1">
      <c r="B20" s="106" t="s">
        <v>167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02">
        <v>0</v>
      </c>
      <c r="O20" s="107">
        <f t="shared" si="0"/>
        <v>0</v>
      </c>
    </row>
    <row r="21" spans="2:15" ht="18" customHeight="1">
      <c r="B21" s="106" t="s">
        <v>190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102">
        <v>1</v>
      </c>
      <c r="O21" s="107">
        <f t="shared" si="0"/>
        <v>1</v>
      </c>
    </row>
    <row r="22" spans="2:15" ht="18" customHeight="1">
      <c r="B22" s="106" t="s">
        <v>194</v>
      </c>
      <c r="C22" s="99">
        <v>0</v>
      </c>
      <c r="D22" s="99">
        <v>0</v>
      </c>
      <c r="E22" s="100">
        <v>1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102">
        <v>0</v>
      </c>
      <c r="O22" s="107">
        <f t="shared" si="0"/>
        <v>1</v>
      </c>
    </row>
    <row r="23" spans="2:15" ht="18" customHeight="1">
      <c r="B23" s="106" t="s">
        <v>168</v>
      </c>
      <c r="C23" s="99">
        <v>1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102">
        <v>0</v>
      </c>
      <c r="O23" s="107">
        <f t="shared" si="0"/>
        <v>1</v>
      </c>
    </row>
    <row r="24" spans="2:15" ht="18" customHeight="1" thickBot="1">
      <c r="B24" s="110" t="s">
        <v>2</v>
      </c>
      <c r="C24" s="108">
        <f>SUM(C13:C23)</f>
        <v>1</v>
      </c>
      <c r="D24" s="108">
        <f t="shared" ref="D24:N24" si="1">SUM(D13:D23)</f>
        <v>2</v>
      </c>
      <c r="E24" s="108">
        <f t="shared" si="1"/>
        <v>5</v>
      </c>
      <c r="F24" s="108">
        <f t="shared" si="1"/>
        <v>1</v>
      </c>
      <c r="G24" s="108">
        <f t="shared" si="1"/>
        <v>0</v>
      </c>
      <c r="H24" s="108">
        <f t="shared" si="1"/>
        <v>2</v>
      </c>
      <c r="I24" s="108">
        <f t="shared" si="1"/>
        <v>2</v>
      </c>
      <c r="J24" s="108">
        <f t="shared" si="1"/>
        <v>1</v>
      </c>
      <c r="K24" s="108">
        <f t="shared" si="1"/>
        <v>0</v>
      </c>
      <c r="L24" s="108">
        <f t="shared" si="1"/>
        <v>3</v>
      </c>
      <c r="M24" s="108">
        <f t="shared" si="1"/>
        <v>1</v>
      </c>
      <c r="N24" s="108">
        <f t="shared" si="1"/>
        <v>1</v>
      </c>
      <c r="O24" s="163">
        <f t="shared" si="0"/>
        <v>19</v>
      </c>
    </row>
    <row r="25" spans="2:15">
      <c r="B25" s="91" t="s">
        <v>99</v>
      </c>
    </row>
  </sheetData>
  <mergeCells count="5">
    <mergeCell ref="B10:O10"/>
    <mergeCell ref="A5:P5"/>
    <mergeCell ref="A6:P6"/>
    <mergeCell ref="A7:P7"/>
    <mergeCell ref="A9:P9"/>
  </mergeCells>
  <pageMargins left="0.39370078740157483" right="0.39370078740157483" top="0.31496062992125984" bottom="0.39370078740157483" header="0.39370078740157483" footer="0.39370078740157483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7:T36"/>
  <sheetViews>
    <sheetView tabSelected="1" topLeftCell="A11" zoomScale="85" zoomScaleNormal="85" zoomScaleSheetLayoutView="85" workbookViewId="0">
      <selection activeCell="N42" sqref="N42"/>
    </sheetView>
  </sheetViews>
  <sheetFormatPr baseColWidth="10" defaultColWidth="11.42578125" defaultRowHeight="12.75"/>
  <cols>
    <col min="1" max="1" width="2.140625" customWidth="1"/>
    <col min="2" max="2" width="13.5703125" customWidth="1"/>
    <col min="3" max="3" width="15" customWidth="1"/>
    <col min="4" max="4" width="7.85546875" style="1" bestFit="1" customWidth="1"/>
    <col min="5" max="5" width="10" style="1" bestFit="1" customWidth="1"/>
    <col min="6" max="6" width="8.5703125" style="1" bestFit="1" customWidth="1"/>
    <col min="7" max="7" width="7" style="1" bestFit="1" customWidth="1"/>
    <col min="8" max="8" width="7.42578125" style="1" bestFit="1" customWidth="1"/>
    <col min="9" max="9" width="7.140625" style="1" bestFit="1" customWidth="1"/>
    <col min="10" max="10" width="6.85546875" style="1" bestFit="1" customWidth="1"/>
    <col min="11" max="11" width="10" style="1" bestFit="1" customWidth="1"/>
    <col min="12" max="12" width="13.28515625" style="1" bestFit="1" customWidth="1"/>
    <col min="13" max="13" width="10.7109375" style="1" bestFit="1" customWidth="1"/>
    <col min="14" max="14" width="12.85546875" style="1" customWidth="1"/>
    <col min="15" max="15" width="11.85546875" style="1" customWidth="1"/>
    <col min="16" max="16" width="23.85546875" style="1" customWidth="1"/>
    <col min="17" max="17" width="17.5703125" style="1" customWidth="1"/>
    <col min="18" max="18" width="26.7109375" style="1" customWidth="1"/>
    <col min="19" max="19" width="2.140625" customWidth="1"/>
  </cols>
  <sheetData>
    <row r="7" spans="1:20" ht="15" customHeight="1">
      <c r="B7" s="199" t="s">
        <v>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22"/>
      <c r="T7" s="22"/>
    </row>
    <row r="8" spans="1:20" ht="21" customHeight="1">
      <c r="B8" s="195" t="s">
        <v>1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57"/>
      <c r="T8" s="22"/>
    </row>
    <row r="9" spans="1:20" ht="15.75">
      <c r="B9" s="200" t="s">
        <v>192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162"/>
    </row>
    <row r="10" spans="1:20" ht="15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23"/>
    </row>
    <row r="11" spans="1:20" ht="15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20" ht="43.5" customHeight="1">
      <c r="B12" s="201" t="s">
        <v>185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129"/>
    </row>
    <row r="13" spans="1:20" ht="23.25" customHeight="1">
      <c r="T13" s="21"/>
    </row>
    <row r="14" spans="1:20" ht="15" thickBot="1">
      <c r="B14" s="62" t="s">
        <v>0</v>
      </c>
      <c r="C14" s="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20" ht="45">
      <c r="B15" s="144" t="s">
        <v>75</v>
      </c>
      <c r="C15" s="121" t="s">
        <v>203</v>
      </c>
      <c r="D15" s="120" t="s">
        <v>76</v>
      </c>
      <c r="E15" s="120" t="s">
        <v>77</v>
      </c>
      <c r="F15" s="120" t="s">
        <v>78</v>
      </c>
      <c r="G15" s="120" t="s">
        <v>79</v>
      </c>
      <c r="H15" s="120" t="s">
        <v>80</v>
      </c>
      <c r="I15" s="120" t="s">
        <v>81</v>
      </c>
      <c r="J15" s="120" t="s">
        <v>82</v>
      </c>
      <c r="K15" s="120" t="s">
        <v>83</v>
      </c>
      <c r="L15" s="120" t="s">
        <v>84</v>
      </c>
      <c r="M15" s="120" t="s">
        <v>85</v>
      </c>
      <c r="N15" s="120" t="s">
        <v>86</v>
      </c>
      <c r="O15" s="120" t="s">
        <v>87</v>
      </c>
      <c r="P15" s="121" t="s">
        <v>101</v>
      </c>
      <c r="Q15" s="122" t="s">
        <v>102</v>
      </c>
      <c r="R15" s="168" t="s">
        <v>103</v>
      </c>
    </row>
    <row r="16" spans="1:20" ht="15.75">
      <c r="B16" s="63">
        <v>2016</v>
      </c>
      <c r="C16" s="64">
        <v>5324631</v>
      </c>
      <c r="D16" s="65">
        <v>21</v>
      </c>
      <c r="E16" s="65">
        <v>11</v>
      </c>
      <c r="F16" s="65">
        <v>13</v>
      </c>
      <c r="G16" s="65">
        <v>12</v>
      </c>
      <c r="H16" s="65">
        <v>13</v>
      </c>
      <c r="I16" s="65">
        <v>21</v>
      </c>
      <c r="J16" s="65">
        <v>8</v>
      </c>
      <c r="K16" s="65">
        <v>13</v>
      </c>
      <c r="L16" s="65">
        <v>13</v>
      </c>
      <c r="M16" s="65">
        <v>15</v>
      </c>
      <c r="N16" s="65">
        <v>7</v>
      </c>
      <c r="O16" s="65">
        <v>20</v>
      </c>
      <c r="P16" s="66">
        <f>SUM(D16:O16)</f>
        <v>167</v>
      </c>
      <c r="Q16" s="171"/>
      <c r="R16" s="169">
        <f xml:space="preserve"> (100000/C16)*(P16/12)*12</f>
        <v>3.136367571762249</v>
      </c>
    </row>
    <row r="17" spans="2:18" ht="24.95" customHeight="1" thickBot="1">
      <c r="B17" s="59">
        <v>2017</v>
      </c>
      <c r="C17" s="60">
        <v>5086296</v>
      </c>
      <c r="D17" s="61">
        <v>18</v>
      </c>
      <c r="E17" s="61">
        <v>21</v>
      </c>
      <c r="F17" s="61">
        <v>25</v>
      </c>
      <c r="G17" s="61">
        <v>12</v>
      </c>
      <c r="H17" s="61">
        <v>21</v>
      </c>
      <c r="I17" s="61">
        <v>20</v>
      </c>
      <c r="J17" s="61">
        <v>19</v>
      </c>
      <c r="K17" s="61">
        <v>17</v>
      </c>
      <c r="L17" s="61">
        <v>11</v>
      </c>
      <c r="M17" s="61">
        <v>16</v>
      </c>
      <c r="N17" s="61">
        <v>14</v>
      </c>
      <c r="O17" s="61">
        <v>15</v>
      </c>
      <c r="P17" s="60">
        <f>SUM(D17:O17)</f>
        <v>209</v>
      </c>
      <c r="Q17" s="172">
        <f>(P17-P16)*100/P16</f>
        <v>25.149700598802394</v>
      </c>
      <c r="R17" s="170">
        <f xml:space="preserve"> (100000/C17)*(P17/12)*12</f>
        <v>4.1090805568531596</v>
      </c>
    </row>
    <row r="18" spans="2:18">
      <c r="B18" s="67" t="s">
        <v>90</v>
      </c>
      <c r="C18" s="7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>
      <c r="B19" s="7"/>
      <c r="C19" s="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2:18" ht="15" thickBot="1">
      <c r="B20" s="62" t="s">
        <v>202</v>
      </c>
      <c r="C20" s="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2:18" ht="45">
      <c r="B21" s="144" t="s">
        <v>75</v>
      </c>
      <c r="C21" s="178" t="s">
        <v>203</v>
      </c>
      <c r="D21" s="120" t="s">
        <v>76</v>
      </c>
      <c r="E21" s="120" t="s">
        <v>77</v>
      </c>
      <c r="F21" s="120" t="s">
        <v>78</v>
      </c>
      <c r="G21" s="120" t="s">
        <v>79</v>
      </c>
      <c r="H21" s="120" t="s">
        <v>80</v>
      </c>
      <c r="I21" s="120" t="s">
        <v>81</v>
      </c>
      <c r="J21" s="120" t="s">
        <v>82</v>
      </c>
      <c r="K21" s="120" t="s">
        <v>83</v>
      </c>
      <c r="L21" s="120" t="s">
        <v>84</v>
      </c>
      <c r="M21" s="120" t="s">
        <v>85</v>
      </c>
      <c r="N21" s="120" t="s">
        <v>86</v>
      </c>
      <c r="O21" s="120" t="s">
        <v>87</v>
      </c>
      <c r="P21" s="121" t="s">
        <v>101</v>
      </c>
      <c r="Q21" s="122" t="s">
        <v>102</v>
      </c>
      <c r="R21" s="175" t="s">
        <v>103</v>
      </c>
    </row>
    <row r="22" spans="2:18" ht="15.75">
      <c r="B22" s="63">
        <v>2016</v>
      </c>
      <c r="C22" s="64">
        <v>1227160</v>
      </c>
      <c r="D22" s="65">
        <v>4</v>
      </c>
      <c r="E22" s="65">
        <v>2</v>
      </c>
      <c r="F22" s="65">
        <v>1</v>
      </c>
      <c r="G22" s="65">
        <v>4</v>
      </c>
      <c r="H22" s="65">
        <v>3</v>
      </c>
      <c r="I22" s="65">
        <v>2</v>
      </c>
      <c r="J22" s="65">
        <v>2</v>
      </c>
      <c r="K22" s="65">
        <v>3</v>
      </c>
      <c r="L22" s="65">
        <v>6</v>
      </c>
      <c r="M22" s="65">
        <v>2</v>
      </c>
      <c r="N22" s="65">
        <v>1</v>
      </c>
      <c r="O22" s="65">
        <v>1</v>
      </c>
      <c r="P22" s="119">
        <f>SUM(D22:O22)</f>
        <v>31</v>
      </c>
      <c r="Q22" s="171"/>
      <c r="R22" s="173">
        <f xml:space="preserve"> (100000/C22)*(P22/12)*12</f>
        <v>2.5261579582124583</v>
      </c>
    </row>
    <row r="23" spans="2:18" ht="24.95" customHeight="1" thickBot="1">
      <c r="B23" s="59">
        <v>2017</v>
      </c>
      <c r="C23" s="60">
        <v>1407155</v>
      </c>
      <c r="D23" s="61">
        <v>4</v>
      </c>
      <c r="E23" s="61">
        <v>5</v>
      </c>
      <c r="F23" s="61">
        <v>7</v>
      </c>
      <c r="G23" s="61">
        <v>3</v>
      </c>
      <c r="H23" s="61">
        <v>3</v>
      </c>
      <c r="I23" s="61">
        <v>5</v>
      </c>
      <c r="J23" s="61">
        <v>5</v>
      </c>
      <c r="K23" s="61">
        <v>2</v>
      </c>
      <c r="L23" s="61">
        <v>1</v>
      </c>
      <c r="M23" s="61">
        <v>3</v>
      </c>
      <c r="N23" s="61">
        <v>4</v>
      </c>
      <c r="O23" s="61">
        <v>2</v>
      </c>
      <c r="P23" s="60">
        <f>SUM(D23:O23)</f>
        <v>44</v>
      </c>
      <c r="Q23" s="172">
        <f>(P23-P22)*100/P22</f>
        <v>41.935483870967744</v>
      </c>
      <c r="R23" s="176">
        <f xml:space="preserve"> (100000/C23)*(P23/12)*12</f>
        <v>3.1268765701006638</v>
      </c>
    </row>
    <row r="24" spans="2:18">
      <c r="B24" s="118" t="s">
        <v>90</v>
      </c>
      <c r="C24" s="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18">
      <c r="B25" s="7"/>
      <c r="C25" s="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18" ht="15" thickBot="1">
      <c r="B26" s="62" t="s">
        <v>61</v>
      </c>
      <c r="C26" s="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18" ht="45.75" thickBot="1">
      <c r="B27" s="235" t="s">
        <v>75</v>
      </c>
      <c r="C27" s="236" t="s">
        <v>203</v>
      </c>
      <c r="D27" s="237" t="s">
        <v>76</v>
      </c>
      <c r="E27" s="237" t="s">
        <v>77</v>
      </c>
      <c r="F27" s="237" t="s">
        <v>78</v>
      </c>
      <c r="G27" s="237" t="s">
        <v>79</v>
      </c>
      <c r="H27" s="237" t="s">
        <v>80</v>
      </c>
      <c r="I27" s="237" t="s">
        <v>81</v>
      </c>
      <c r="J27" s="237" t="s">
        <v>82</v>
      </c>
      <c r="K27" s="237" t="s">
        <v>83</v>
      </c>
      <c r="L27" s="237" t="s">
        <v>84</v>
      </c>
      <c r="M27" s="237" t="s">
        <v>85</v>
      </c>
      <c r="N27" s="237" t="s">
        <v>38</v>
      </c>
      <c r="O27" s="237" t="s">
        <v>39</v>
      </c>
      <c r="P27" s="236" t="s">
        <v>101</v>
      </c>
      <c r="Q27" s="238" t="s">
        <v>102</v>
      </c>
      <c r="R27" s="239" t="s">
        <v>103</v>
      </c>
    </row>
    <row r="28" spans="2:18" ht="15.75">
      <c r="B28" s="63">
        <v>2016</v>
      </c>
      <c r="C28" s="64">
        <v>626344</v>
      </c>
      <c r="D28" s="65">
        <v>1</v>
      </c>
      <c r="E28" s="65">
        <v>0</v>
      </c>
      <c r="F28" s="65">
        <v>1</v>
      </c>
      <c r="G28" s="65">
        <v>1</v>
      </c>
      <c r="H28" s="65">
        <v>1</v>
      </c>
      <c r="I28" s="65">
        <v>1</v>
      </c>
      <c r="J28" s="65">
        <v>0</v>
      </c>
      <c r="K28" s="65">
        <v>1</v>
      </c>
      <c r="L28" s="65">
        <v>2</v>
      </c>
      <c r="M28" s="65">
        <v>0</v>
      </c>
      <c r="N28" s="65">
        <v>1</v>
      </c>
      <c r="O28" s="65">
        <v>1</v>
      </c>
      <c r="P28" s="66">
        <f>SUM(D28:O28)</f>
        <v>10</v>
      </c>
      <c r="Q28" s="174"/>
      <c r="R28" s="169">
        <f xml:space="preserve"> (100000/C28)*(P28/12)*12</f>
        <v>1.5965667428761194</v>
      </c>
    </row>
    <row r="29" spans="2:18" ht="24.95" customHeight="1" thickBot="1">
      <c r="B29" s="59">
        <v>2017</v>
      </c>
      <c r="C29" s="60">
        <v>535896</v>
      </c>
      <c r="D29" s="61">
        <v>1</v>
      </c>
      <c r="E29" s="61">
        <v>2</v>
      </c>
      <c r="F29" s="61">
        <v>4</v>
      </c>
      <c r="G29" s="61">
        <v>2</v>
      </c>
      <c r="H29" s="61">
        <v>4</v>
      </c>
      <c r="I29" s="61">
        <v>1</v>
      </c>
      <c r="J29" s="61">
        <v>0</v>
      </c>
      <c r="K29" s="61">
        <v>1</v>
      </c>
      <c r="L29" s="61">
        <v>0</v>
      </c>
      <c r="M29" s="61">
        <v>0</v>
      </c>
      <c r="N29" s="61">
        <v>1</v>
      </c>
      <c r="O29" s="61">
        <v>1</v>
      </c>
      <c r="P29" s="60">
        <f>SUM(D29:O29)</f>
        <v>17</v>
      </c>
      <c r="Q29" s="177">
        <f>(P29-P28)*100/P28</f>
        <v>70</v>
      </c>
      <c r="R29" s="170">
        <f xml:space="preserve"> (100000/C29)*(P29/12)*12</f>
        <v>3.1722573036559334</v>
      </c>
    </row>
    <row r="30" spans="2:18">
      <c r="B30" s="118" t="s">
        <v>90</v>
      </c>
      <c r="C30" s="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2:18">
      <c r="B31" s="7"/>
      <c r="C31" s="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2:18" ht="15" thickBot="1">
      <c r="B32" s="62" t="s">
        <v>62</v>
      </c>
      <c r="C32" s="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45.75" thickBot="1">
      <c r="B33" s="235" t="s">
        <v>75</v>
      </c>
      <c r="C33" s="236" t="s">
        <v>203</v>
      </c>
      <c r="D33" s="237" t="s">
        <v>76</v>
      </c>
      <c r="E33" s="237" t="s">
        <v>77</v>
      </c>
      <c r="F33" s="237" t="s">
        <v>78</v>
      </c>
      <c r="G33" s="237" t="s">
        <v>79</v>
      </c>
      <c r="H33" s="237" t="s">
        <v>80</v>
      </c>
      <c r="I33" s="237" t="s">
        <v>81</v>
      </c>
      <c r="J33" s="237" t="s">
        <v>82</v>
      </c>
      <c r="K33" s="237" t="s">
        <v>83</v>
      </c>
      <c r="L33" s="237" t="s">
        <v>84</v>
      </c>
      <c r="M33" s="237" t="s">
        <v>85</v>
      </c>
      <c r="N33" s="237" t="s">
        <v>38</v>
      </c>
      <c r="O33" s="237" t="s">
        <v>39</v>
      </c>
      <c r="P33" s="236" t="s">
        <v>101</v>
      </c>
      <c r="Q33" s="236" t="s">
        <v>102</v>
      </c>
      <c r="R33" s="240" t="s">
        <v>103</v>
      </c>
    </row>
    <row r="34" spans="2:18" ht="15.75">
      <c r="B34" s="63">
        <v>2016</v>
      </c>
      <c r="C34" s="64">
        <v>569983</v>
      </c>
      <c r="D34" s="65">
        <v>3</v>
      </c>
      <c r="E34" s="65">
        <v>1</v>
      </c>
      <c r="F34" s="65">
        <v>0</v>
      </c>
      <c r="G34" s="65">
        <v>4</v>
      </c>
      <c r="H34" s="65">
        <v>3</v>
      </c>
      <c r="I34" s="65">
        <v>7</v>
      </c>
      <c r="J34" s="65">
        <v>0</v>
      </c>
      <c r="K34" s="65">
        <v>3</v>
      </c>
      <c r="L34" s="65">
        <v>1</v>
      </c>
      <c r="M34" s="65">
        <v>2</v>
      </c>
      <c r="N34" s="65">
        <v>1</v>
      </c>
      <c r="O34" s="65">
        <v>1</v>
      </c>
      <c r="P34" s="66">
        <f>SUM(D34:O34)</f>
        <v>26</v>
      </c>
      <c r="Q34" s="174"/>
      <c r="R34" s="169">
        <f xml:space="preserve"> (100000/C34)*(P34/12)*12</f>
        <v>4.5615395546884727</v>
      </c>
    </row>
    <row r="35" spans="2:18" ht="24.95" customHeight="1" thickBot="1">
      <c r="B35" s="59">
        <v>2017</v>
      </c>
      <c r="C35" s="60">
        <v>516966</v>
      </c>
      <c r="D35" s="61">
        <v>1</v>
      </c>
      <c r="E35" s="61">
        <v>2</v>
      </c>
      <c r="F35" s="61">
        <v>5</v>
      </c>
      <c r="G35" s="61">
        <v>1</v>
      </c>
      <c r="H35" s="61">
        <v>0</v>
      </c>
      <c r="I35" s="61">
        <v>2</v>
      </c>
      <c r="J35" s="61">
        <v>2</v>
      </c>
      <c r="K35" s="61">
        <v>1</v>
      </c>
      <c r="L35" s="61">
        <v>0</v>
      </c>
      <c r="M35" s="61">
        <v>3</v>
      </c>
      <c r="N35" s="61">
        <v>1</v>
      </c>
      <c r="O35" s="61">
        <v>1</v>
      </c>
      <c r="P35" s="60">
        <f>SUM(D35:O35)</f>
        <v>19</v>
      </c>
      <c r="Q35" s="177">
        <f>(P35-P34)*100/P34</f>
        <v>-26.923076923076923</v>
      </c>
      <c r="R35" s="170">
        <f xml:space="preserve"> (100000/C35)*(P35/12)*12</f>
        <v>3.6752900577600851</v>
      </c>
    </row>
    <row r="36" spans="2:18">
      <c r="B36" s="118" t="s">
        <v>90</v>
      </c>
      <c r="C36" s="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</sheetData>
  <mergeCells count="4">
    <mergeCell ref="B7:R7"/>
    <mergeCell ref="B8:R8"/>
    <mergeCell ref="B9:R9"/>
    <mergeCell ref="B12:R12"/>
  </mergeCells>
  <pageMargins left="0.39370078740157483" right="0.19685039370078741" top="0.39370078740157483" bottom="0.19685039370078741" header="0" footer="0"/>
  <pageSetup scale="6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59"/>
  <sheetViews>
    <sheetView topLeftCell="A8" zoomScaleNormal="100" zoomScaleSheetLayoutView="85" workbookViewId="0">
      <selection activeCell="W60" sqref="W60"/>
    </sheetView>
  </sheetViews>
  <sheetFormatPr baseColWidth="10" defaultColWidth="11.42578125" defaultRowHeight="12.75"/>
  <cols>
    <col min="1" max="1" width="1.7109375" customWidth="1"/>
    <col min="2" max="2" width="0.5703125" style="1" hidden="1" customWidth="1"/>
    <col min="3" max="3" width="24.85546875" style="1" bestFit="1" customWidth="1"/>
    <col min="4" max="4" width="5.42578125" style="1" customWidth="1"/>
    <col min="5" max="5" width="7.28515625" style="1" bestFit="1" customWidth="1"/>
    <col min="6" max="6" width="5" style="1" customWidth="1"/>
    <col min="7" max="7" width="4.7109375" style="1" customWidth="1"/>
    <col min="8" max="8" width="5.28515625" style="1" bestFit="1" customWidth="1"/>
    <col min="9" max="9" width="5.140625" style="1" customWidth="1"/>
    <col min="10" max="10" width="4.42578125" style="1" customWidth="1"/>
    <col min="11" max="11" width="5.85546875" style="1" customWidth="1"/>
    <col min="12" max="12" width="9.85546875" style="1" bestFit="1" customWidth="1"/>
    <col min="13" max="13" width="7.42578125" style="1" bestFit="1" customWidth="1"/>
    <col min="14" max="14" width="9.28515625" style="1" customWidth="1"/>
    <col min="15" max="15" width="8.85546875" style="1" customWidth="1"/>
    <col min="16" max="16" width="5.42578125" style="1" customWidth="1"/>
    <col min="17" max="17" width="19.42578125" style="1" customWidth="1"/>
    <col min="18" max="18" width="1.7109375" style="1" customWidth="1"/>
    <col min="19" max="19" width="6" style="1" customWidth="1"/>
    <col min="20" max="20" width="2.140625" style="1" customWidth="1"/>
    <col min="21" max="21" width="25" bestFit="1" customWidth="1"/>
  </cols>
  <sheetData>
    <row r="5" spans="1:20" ht="15" customHeight="1">
      <c r="B5" s="22"/>
      <c r="C5" s="199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2"/>
      <c r="S5" s="22"/>
      <c r="T5" s="22"/>
    </row>
    <row r="6" spans="1:20" ht="20.25">
      <c r="B6" s="78"/>
      <c r="C6" s="209" t="s">
        <v>1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78"/>
      <c r="S6" s="78"/>
      <c r="T6" s="78"/>
    </row>
    <row r="7" spans="1:20" ht="15.75" customHeight="1">
      <c r="B7" s="162"/>
      <c r="C7" s="200" t="s">
        <v>192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162"/>
      <c r="S7" s="162"/>
      <c r="T7" s="23"/>
    </row>
    <row r="8" spans="1:20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7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s="6" customFormat="1" ht="20.25">
      <c r="A10" s="148"/>
      <c r="B10" s="148"/>
      <c r="C10" s="208" t="s">
        <v>92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148"/>
      <c r="S10" s="148"/>
      <c r="T10" s="129"/>
    </row>
    <row r="11" spans="1:20" ht="9.75" customHeight="1" thickBot="1">
      <c r="A11" s="24"/>
      <c r="B11" s="24"/>
      <c r="C11" s="24"/>
      <c r="D11" s="24"/>
      <c r="E11" s="26"/>
      <c r="F11" s="32"/>
      <c r="G11" s="33"/>
      <c r="H11" s="34"/>
      <c r="I11" s="34"/>
      <c r="J11" s="34"/>
      <c r="K11" s="34"/>
      <c r="L11" s="34"/>
      <c r="M11" s="34"/>
      <c r="N11" s="34"/>
      <c r="O11" s="34"/>
      <c r="P11" s="26"/>
      <c r="Q11" s="24"/>
      <c r="R11" s="24"/>
      <c r="S11" s="24"/>
      <c r="T11" s="24"/>
    </row>
    <row r="12" spans="1:20" s="2" customFormat="1" ht="17.25" customHeight="1">
      <c r="C12" s="205" t="s">
        <v>91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  <c r="R12" s="68"/>
      <c r="S12" s="68"/>
      <c r="T12" s="68"/>
    </row>
    <row r="13" spans="1:20" ht="48" customHeight="1">
      <c r="C13" s="145" t="s">
        <v>116</v>
      </c>
      <c r="D13" s="74" t="s">
        <v>76</v>
      </c>
      <c r="E13" s="74" t="s">
        <v>77</v>
      </c>
      <c r="F13" s="74" t="s">
        <v>78</v>
      </c>
      <c r="G13" s="74" t="s">
        <v>79</v>
      </c>
      <c r="H13" s="74" t="s">
        <v>80</v>
      </c>
      <c r="I13" s="74" t="s">
        <v>81</v>
      </c>
      <c r="J13" s="74" t="s">
        <v>82</v>
      </c>
      <c r="K13" s="74" t="s">
        <v>83</v>
      </c>
      <c r="L13" s="74" t="s">
        <v>84</v>
      </c>
      <c r="M13" s="74" t="s">
        <v>85</v>
      </c>
      <c r="N13" s="74" t="s">
        <v>86</v>
      </c>
      <c r="O13" s="74" t="s">
        <v>87</v>
      </c>
      <c r="P13" s="74" t="s">
        <v>2</v>
      </c>
      <c r="Q13" s="75" t="s">
        <v>103</v>
      </c>
    </row>
    <row r="14" spans="1:20" ht="13.5" customHeight="1">
      <c r="C14" s="165" t="s">
        <v>186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1</v>
      </c>
      <c r="P14" s="73">
        <f>SUM(D14:O14)</f>
        <v>1</v>
      </c>
      <c r="Q14" s="166">
        <f t="shared" ref="Q14:Q24" si="0">(100000/5086296)*(P14/12)*12</f>
        <v>1.9660672520828516E-2</v>
      </c>
    </row>
    <row r="15" spans="1:20" ht="13.5" hidden="1" customHeight="1">
      <c r="C15" s="123" t="s">
        <v>48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>
        <f>SUM(D15:O15)</f>
        <v>0</v>
      </c>
      <c r="Q15" s="166">
        <f t="shared" si="0"/>
        <v>0</v>
      </c>
    </row>
    <row r="16" spans="1:20" ht="13.5">
      <c r="C16" s="77" t="s">
        <v>169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3">
        <f>SUM(D16:O16)</f>
        <v>1</v>
      </c>
      <c r="Q16" s="166">
        <f t="shared" si="0"/>
        <v>1.9660672520828516E-2</v>
      </c>
    </row>
    <row r="17" spans="3:17" ht="13.5">
      <c r="C17" s="77" t="s">
        <v>170</v>
      </c>
      <c r="D17" s="72">
        <v>0</v>
      </c>
      <c r="E17" s="72">
        <v>4</v>
      </c>
      <c r="F17" s="72">
        <v>4</v>
      </c>
      <c r="G17" s="72">
        <v>1</v>
      </c>
      <c r="H17" s="72">
        <v>1</v>
      </c>
      <c r="I17" s="72">
        <v>0</v>
      </c>
      <c r="J17" s="72">
        <v>0</v>
      </c>
      <c r="K17" s="72">
        <v>1</v>
      </c>
      <c r="L17" s="72">
        <v>0</v>
      </c>
      <c r="M17" s="72">
        <v>0</v>
      </c>
      <c r="N17" s="72">
        <v>0</v>
      </c>
      <c r="O17" s="72">
        <v>0</v>
      </c>
      <c r="P17" s="73">
        <f>SUM(D17:O17)</f>
        <v>11</v>
      </c>
      <c r="Q17" s="166">
        <f t="shared" si="0"/>
        <v>0.21626739772911369</v>
      </c>
    </row>
    <row r="18" spans="3:17" ht="13.5" hidden="1">
      <c r="C18" s="77" t="s">
        <v>49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3">
        <f t="shared" ref="P18" si="1">SUM(D18:O18)</f>
        <v>0</v>
      </c>
      <c r="Q18" s="76">
        <f t="shared" si="0"/>
        <v>0</v>
      </c>
    </row>
    <row r="19" spans="3:17" ht="13.5">
      <c r="C19" s="77" t="s">
        <v>172</v>
      </c>
      <c r="D19" s="71">
        <v>2</v>
      </c>
      <c r="E19" s="71">
        <v>0</v>
      </c>
      <c r="F19" s="71">
        <v>1</v>
      </c>
      <c r="G19" s="71">
        <v>0</v>
      </c>
      <c r="H19" s="71">
        <v>1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1</v>
      </c>
      <c r="P19" s="73">
        <f t="shared" ref="P19:P24" si="2">SUM(D19:O19)</f>
        <v>5</v>
      </c>
      <c r="Q19" s="166">
        <f t="shared" si="0"/>
        <v>9.8303362604142588E-2</v>
      </c>
    </row>
    <row r="20" spans="3:17" ht="13.5" hidden="1">
      <c r="C20" s="77" t="s">
        <v>171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3">
        <f t="shared" si="2"/>
        <v>0</v>
      </c>
      <c r="Q20" s="166">
        <f t="shared" si="0"/>
        <v>0</v>
      </c>
    </row>
    <row r="21" spans="3:17" ht="14.25" thickBot="1">
      <c r="C21" s="77" t="s">
        <v>173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2</v>
      </c>
      <c r="K21" s="72">
        <v>0</v>
      </c>
      <c r="L21" s="72">
        <v>0</v>
      </c>
      <c r="M21" s="72">
        <v>0</v>
      </c>
      <c r="N21" s="72">
        <v>0</v>
      </c>
      <c r="O21" s="72">
        <v>1</v>
      </c>
      <c r="P21" s="73">
        <f t="shared" si="2"/>
        <v>3</v>
      </c>
      <c r="Q21" s="166">
        <f t="shared" si="0"/>
        <v>5.8982017562485549E-2</v>
      </c>
    </row>
    <row r="22" spans="3:17" ht="13.5" hidden="1">
      <c r="C22" s="77" t="s">
        <v>50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>
        <f t="shared" si="2"/>
        <v>0</v>
      </c>
      <c r="Q22" s="76">
        <f t="shared" si="0"/>
        <v>0</v>
      </c>
    </row>
    <row r="23" spans="3:17" ht="13.5" hidden="1">
      <c r="C23" s="179" t="s">
        <v>51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>
        <f t="shared" si="2"/>
        <v>0</v>
      </c>
      <c r="Q23" s="180">
        <f t="shared" si="0"/>
        <v>0</v>
      </c>
    </row>
    <row r="24" spans="3:17" ht="18" customHeight="1" thickBot="1">
      <c r="C24" s="181" t="s">
        <v>2</v>
      </c>
      <c r="D24" s="182">
        <f>SUM(D14:D23)</f>
        <v>2</v>
      </c>
      <c r="E24" s="182">
        <f t="shared" ref="E24:O24" si="3">SUM(E14:E23)</f>
        <v>4</v>
      </c>
      <c r="F24" s="182">
        <f t="shared" si="3"/>
        <v>5</v>
      </c>
      <c r="G24" s="182">
        <f t="shared" si="3"/>
        <v>1</v>
      </c>
      <c r="H24" s="182">
        <f t="shared" si="3"/>
        <v>2</v>
      </c>
      <c r="I24" s="182">
        <f t="shared" si="3"/>
        <v>1</v>
      </c>
      <c r="J24" s="182">
        <f t="shared" si="3"/>
        <v>2</v>
      </c>
      <c r="K24" s="182">
        <f t="shared" si="3"/>
        <v>1</v>
      </c>
      <c r="L24" s="182">
        <f t="shared" si="3"/>
        <v>0</v>
      </c>
      <c r="M24" s="182">
        <f t="shared" si="3"/>
        <v>0</v>
      </c>
      <c r="N24" s="182">
        <f t="shared" si="3"/>
        <v>0</v>
      </c>
      <c r="O24" s="182">
        <f t="shared" si="3"/>
        <v>3</v>
      </c>
      <c r="P24" s="182">
        <f t="shared" si="2"/>
        <v>21</v>
      </c>
      <c r="Q24" s="125">
        <f t="shared" si="0"/>
        <v>0.41287412293739889</v>
      </c>
    </row>
    <row r="25" spans="3:17">
      <c r="C25" s="67" t="s">
        <v>90</v>
      </c>
    </row>
    <row r="26" spans="3:17" ht="13.5" thickBot="1"/>
    <row r="27" spans="3:17" ht="13.5">
      <c r="C27" s="205" t="s">
        <v>93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</row>
    <row r="28" spans="3:17" ht="48" customHeight="1">
      <c r="C28" s="145" t="s">
        <v>116</v>
      </c>
      <c r="D28" s="74" t="s">
        <v>76</v>
      </c>
      <c r="E28" s="74" t="s">
        <v>77</v>
      </c>
      <c r="F28" s="74" t="s">
        <v>78</v>
      </c>
      <c r="G28" s="74" t="s">
        <v>79</v>
      </c>
      <c r="H28" s="74" t="s">
        <v>80</v>
      </c>
      <c r="I28" s="74" t="s">
        <v>81</v>
      </c>
      <c r="J28" s="74" t="s">
        <v>82</v>
      </c>
      <c r="K28" s="74" t="s">
        <v>83</v>
      </c>
      <c r="L28" s="74" t="s">
        <v>84</v>
      </c>
      <c r="M28" s="74" t="s">
        <v>85</v>
      </c>
      <c r="N28" s="74" t="s">
        <v>86</v>
      </c>
      <c r="O28" s="74" t="s">
        <v>87</v>
      </c>
      <c r="P28" s="74" t="s">
        <v>2</v>
      </c>
      <c r="Q28" s="75" t="s">
        <v>103</v>
      </c>
    </row>
    <row r="29" spans="3:17" ht="13.5">
      <c r="C29" s="146" t="s">
        <v>105</v>
      </c>
      <c r="D29" s="72">
        <v>0</v>
      </c>
      <c r="E29" s="72">
        <v>1</v>
      </c>
      <c r="F29" s="72">
        <v>1</v>
      </c>
      <c r="G29" s="72">
        <v>2</v>
      </c>
      <c r="H29" s="72">
        <v>0</v>
      </c>
      <c r="I29" s="72">
        <v>0</v>
      </c>
      <c r="J29" s="72">
        <v>0</v>
      </c>
      <c r="K29" s="72">
        <v>1</v>
      </c>
      <c r="L29" s="72">
        <v>0</v>
      </c>
      <c r="M29" s="72">
        <v>0</v>
      </c>
      <c r="N29" s="69">
        <v>0</v>
      </c>
      <c r="O29" s="69">
        <v>1</v>
      </c>
      <c r="P29" s="73">
        <f>SUM(D29:O29)</f>
        <v>6</v>
      </c>
      <c r="Q29" s="76">
        <f>(100000/5086296)*(P29/12)*12</f>
        <v>0.1179640351249711</v>
      </c>
    </row>
    <row r="30" spans="3:17" ht="13.5">
      <c r="C30" s="146" t="s">
        <v>106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69">
        <v>0</v>
      </c>
      <c r="O30" s="69">
        <v>0</v>
      </c>
      <c r="P30" s="73">
        <f t="shared" ref="P30:P37" si="4">SUM(D30:O30)</f>
        <v>0</v>
      </c>
      <c r="Q30" s="76">
        <f t="shared" ref="Q30:Q37" si="5">(100000/5086296)*(P30/12)*12</f>
        <v>0</v>
      </c>
    </row>
    <row r="31" spans="3:17" ht="13.5">
      <c r="C31" s="146" t="s">
        <v>107</v>
      </c>
      <c r="D31" s="72">
        <v>7</v>
      </c>
      <c r="E31" s="72">
        <v>7</v>
      </c>
      <c r="F31" s="72">
        <v>6</v>
      </c>
      <c r="G31" s="72">
        <v>7</v>
      </c>
      <c r="H31" s="72">
        <v>10</v>
      </c>
      <c r="I31" s="72">
        <v>12</v>
      </c>
      <c r="J31" s="72">
        <v>15</v>
      </c>
      <c r="K31" s="72">
        <v>9</v>
      </c>
      <c r="L31" s="72">
        <v>6</v>
      </c>
      <c r="M31" s="72">
        <v>12</v>
      </c>
      <c r="N31" s="70">
        <v>8</v>
      </c>
      <c r="O31" s="70">
        <v>8</v>
      </c>
      <c r="P31" s="73">
        <f t="shared" si="4"/>
        <v>107</v>
      </c>
      <c r="Q31" s="76">
        <f t="shared" si="5"/>
        <v>2.1036919597286512</v>
      </c>
    </row>
    <row r="32" spans="3:17" ht="13.5">
      <c r="C32" s="146" t="s">
        <v>108</v>
      </c>
      <c r="D32" s="72">
        <v>1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2</v>
      </c>
      <c r="M32" s="72">
        <v>0</v>
      </c>
      <c r="N32" s="70">
        <v>1</v>
      </c>
      <c r="O32" s="70">
        <v>0</v>
      </c>
      <c r="P32" s="73">
        <f t="shared" si="4"/>
        <v>4</v>
      </c>
      <c r="Q32" s="76">
        <f t="shared" si="5"/>
        <v>7.8642690083314065E-2</v>
      </c>
    </row>
    <row r="33" spans="1:20" ht="13.5">
      <c r="C33" s="146" t="s">
        <v>109</v>
      </c>
      <c r="D33" s="72">
        <v>0</v>
      </c>
      <c r="E33" s="72">
        <v>1</v>
      </c>
      <c r="F33" s="72">
        <v>3</v>
      </c>
      <c r="G33" s="72">
        <v>1</v>
      </c>
      <c r="H33" s="72">
        <v>2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1">
        <v>1</v>
      </c>
      <c r="O33" s="71">
        <v>0</v>
      </c>
      <c r="P33" s="73">
        <f t="shared" si="4"/>
        <v>8</v>
      </c>
      <c r="Q33" s="76">
        <f t="shared" si="5"/>
        <v>0.15728538016662813</v>
      </c>
    </row>
    <row r="34" spans="1:20" ht="13.5">
      <c r="C34" s="146" t="s">
        <v>110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1">
        <v>0</v>
      </c>
      <c r="O34" s="71">
        <v>0</v>
      </c>
      <c r="P34" s="73">
        <f t="shared" si="4"/>
        <v>0</v>
      </c>
      <c r="Q34" s="76">
        <f t="shared" si="5"/>
        <v>0</v>
      </c>
    </row>
    <row r="35" spans="1:20" ht="13.5">
      <c r="C35" s="146" t="s">
        <v>111</v>
      </c>
      <c r="D35" s="72">
        <v>7</v>
      </c>
      <c r="E35" s="72">
        <v>5</v>
      </c>
      <c r="F35" s="72">
        <v>8</v>
      </c>
      <c r="G35" s="72">
        <v>0</v>
      </c>
      <c r="H35" s="72">
        <v>4</v>
      </c>
      <c r="I35" s="72">
        <v>4</v>
      </c>
      <c r="J35" s="72">
        <v>0</v>
      </c>
      <c r="K35" s="72">
        <v>3</v>
      </c>
      <c r="L35" s="72">
        <v>2</v>
      </c>
      <c r="M35" s="72">
        <v>1</v>
      </c>
      <c r="N35" s="71">
        <v>3</v>
      </c>
      <c r="O35" s="71">
        <v>1</v>
      </c>
      <c r="P35" s="73">
        <f t="shared" si="4"/>
        <v>38</v>
      </c>
      <c r="Q35" s="76">
        <f t="shared" si="5"/>
        <v>0.74710555579148363</v>
      </c>
    </row>
    <row r="36" spans="1:20" ht="13.5">
      <c r="C36" s="146" t="s">
        <v>112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1">
        <v>0</v>
      </c>
      <c r="O36" s="71">
        <v>0</v>
      </c>
      <c r="P36" s="73">
        <f t="shared" si="4"/>
        <v>0</v>
      </c>
      <c r="Q36" s="76">
        <f t="shared" si="5"/>
        <v>0</v>
      </c>
    </row>
    <row r="37" spans="1:20" ht="14.25" thickBot="1">
      <c r="C37" s="184" t="s">
        <v>113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1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24">
        <f t="shared" si="4"/>
        <v>1</v>
      </c>
      <c r="Q37" s="180">
        <f t="shared" si="5"/>
        <v>1.9660672520828516E-2</v>
      </c>
    </row>
    <row r="38" spans="1:20" ht="14.25" thickBot="1">
      <c r="C38" s="181" t="s">
        <v>2</v>
      </c>
      <c r="D38" s="182">
        <f>SUM(D29:D37)</f>
        <v>15</v>
      </c>
      <c r="E38" s="182">
        <f t="shared" ref="E38:O38" si="6">SUM(E29:E37)</f>
        <v>14</v>
      </c>
      <c r="F38" s="182">
        <f t="shared" si="6"/>
        <v>18</v>
      </c>
      <c r="G38" s="182">
        <f t="shared" si="6"/>
        <v>10</v>
      </c>
      <c r="H38" s="182">
        <f t="shared" si="6"/>
        <v>16</v>
      </c>
      <c r="I38" s="182">
        <f t="shared" si="6"/>
        <v>16</v>
      </c>
      <c r="J38" s="182">
        <f t="shared" si="6"/>
        <v>16</v>
      </c>
      <c r="K38" s="182">
        <f t="shared" si="6"/>
        <v>13</v>
      </c>
      <c r="L38" s="182">
        <f t="shared" si="6"/>
        <v>10</v>
      </c>
      <c r="M38" s="182">
        <f t="shared" si="6"/>
        <v>13</v>
      </c>
      <c r="N38" s="182">
        <f t="shared" si="6"/>
        <v>13</v>
      </c>
      <c r="O38" s="182">
        <f t="shared" si="6"/>
        <v>10</v>
      </c>
      <c r="P38" s="182">
        <f>SUM(P29:P37)</f>
        <v>164</v>
      </c>
      <c r="Q38" s="125">
        <f>(100000/5086296)*(P38/12)*12</f>
        <v>3.2243502934158768</v>
      </c>
    </row>
    <row r="39" spans="1:20">
      <c r="C39" s="67" t="s">
        <v>90</v>
      </c>
    </row>
    <row r="40" spans="1:20" ht="13.5" thickBot="1"/>
    <row r="41" spans="1:20" hidden="1"/>
    <row r="42" spans="1:20" ht="18.75" hidden="1">
      <c r="A42" s="210" t="s">
        <v>53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</row>
    <row r="43" spans="1:20" ht="13.5" hidden="1" thickBot="1"/>
    <row r="44" spans="1:20" ht="13.5" hidden="1" thickBot="1">
      <c r="C44" s="13" t="s">
        <v>46</v>
      </c>
      <c r="D44" s="14" t="s">
        <v>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11"/>
      <c r="R44" s="211"/>
      <c r="S44" s="211"/>
      <c r="T44" s="211"/>
    </row>
    <row r="45" spans="1:20" ht="13.5" hidden="1">
      <c r="C45" s="15" t="s">
        <v>54</v>
      </c>
      <c r="D45" s="16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/>
      <c r="R45"/>
      <c r="S45"/>
      <c r="T45"/>
    </row>
    <row r="46" spans="1:20" ht="14.25" hidden="1" thickBot="1">
      <c r="C46" s="17" t="s">
        <v>55</v>
      </c>
      <c r="D46" s="1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/>
      <c r="R46"/>
      <c r="S46"/>
      <c r="T46"/>
    </row>
    <row r="47" spans="1:20" ht="14.25" hidden="1" thickBot="1">
      <c r="C47" s="19" t="s">
        <v>2</v>
      </c>
      <c r="D47" s="20">
        <f>SUM(D45:D46)</f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/>
      <c r="R47"/>
      <c r="S47"/>
      <c r="T47"/>
    </row>
    <row r="48" spans="1:20" ht="13.5" hidden="1" thickBot="1">
      <c r="C48" s="212" t="s">
        <v>52</v>
      </c>
      <c r="D48" s="212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13">
        <f>(100000/10257724)*D47*12</f>
        <v>0</v>
      </c>
      <c r="R48" s="213">
        <f>(100000/9755954)*(Q48/8)*12</f>
        <v>0</v>
      </c>
      <c r="S48" s="213">
        <f>(100000/9755954)*(R48/8)*12</f>
        <v>0</v>
      </c>
      <c r="T48" s="213">
        <f>(100000/9755954)*(S48/8)*12</f>
        <v>0</v>
      </c>
    </row>
    <row r="49" spans="3:20" ht="13.5">
      <c r="C49" s="205" t="s">
        <v>94</v>
      </c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7"/>
    </row>
    <row r="50" spans="3:20" ht="48" customHeight="1" thickBot="1">
      <c r="C50" s="185" t="s">
        <v>116</v>
      </c>
      <c r="D50" s="186" t="s">
        <v>76</v>
      </c>
      <c r="E50" s="186" t="s">
        <v>77</v>
      </c>
      <c r="F50" s="186" t="s">
        <v>78</v>
      </c>
      <c r="G50" s="186" t="s">
        <v>79</v>
      </c>
      <c r="H50" s="186" t="s">
        <v>80</v>
      </c>
      <c r="I50" s="186" t="s">
        <v>81</v>
      </c>
      <c r="J50" s="186" t="s">
        <v>82</v>
      </c>
      <c r="K50" s="186" t="s">
        <v>83</v>
      </c>
      <c r="L50" s="186" t="s">
        <v>84</v>
      </c>
      <c r="M50" s="186" t="s">
        <v>85</v>
      </c>
      <c r="N50" s="186" t="s">
        <v>86</v>
      </c>
      <c r="O50" s="186" t="s">
        <v>87</v>
      </c>
      <c r="P50" s="186" t="s">
        <v>2</v>
      </c>
      <c r="Q50" s="187" t="s">
        <v>103</v>
      </c>
    </row>
    <row r="51" spans="3:20" ht="14.25" thickBot="1">
      <c r="C51" s="188" t="s">
        <v>114</v>
      </c>
      <c r="D51" s="189">
        <v>1</v>
      </c>
      <c r="E51" s="189">
        <v>3</v>
      </c>
      <c r="F51" s="189">
        <v>2</v>
      </c>
      <c r="G51" s="189">
        <v>1</v>
      </c>
      <c r="H51" s="189">
        <v>2</v>
      </c>
      <c r="I51" s="189">
        <v>3</v>
      </c>
      <c r="J51" s="189">
        <v>1</v>
      </c>
      <c r="K51" s="189">
        <v>2</v>
      </c>
      <c r="L51" s="189">
        <v>1</v>
      </c>
      <c r="M51" s="189">
        <v>3</v>
      </c>
      <c r="N51" s="182">
        <v>1</v>
      </c>
      <c r="O51" s="190">
        <v>2</v>
      </c>
      <c r="P51" s="182">
        <f>SUM(D51:O51)</f>
        <v>22</v>
      </c>
      <c r="Q51" s="125">
        <f>(100000/5086296)*(P51/12)*12</f>
        <v>0.43253479545822737</v>
      </c>
    </row>
    <row r="52" spans="3:20">
      <c r="C52" s="67" t="s">
        <v>90</v>
      </c>
    </row>
    <row r="53" spans="3:20" ht="13.5" thickBot="1"/>
    <row r="54" spans="3:20" ht="13.5">
      <c r="C54" s="205" t="s">
        <v>71</v>
      </c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7"/>
    </row>
    <row r="55" spans="3:20" ht="48" customHeight="1" thickBot="1">
      <c r="C55" s="185" t="s">
        <v>116</v>
      </c>
      <c r="D55" s="186" t="s">
        <v>76</v>
      </c>
      <c r="E55" s="186" t="s">
        <v>77</v>
      </c>
      <c r="F55" s="186" t="s">
        <v>78</v>
      </c>
      <c r="G55" s="186" t="s">
        <v>79</v>
      </c>
      <c r="H55" s="186" t="s">
        <v>80</v>
      </c>
      <c r="I55" s="186" t="s">
        <v>81</v>
      </c>
      <c r="J55" s="186" t="s">
        <v>82</v>
      </c>
      <c r="K55" s="186" t="s">
        <v>83</v>
      </c>
      <c r="L55" s="186" t="s">
        <v>84</v>
      </c>
      <c r="M55" s="186" t="s">
        <v>85</v>
      </c>
      <c r="N55" s="186" t="s">
        <v>86</v>
      </c>
      <c r="O55" s="186" t="s">
        <v>87</v>
      </c>
      <c r="P55" s="186" t="s">
        <v>2</v>
      </c>
      <c r="Q55" s="187" t="s">
        <v>47</v>
      </c>
    </row>
    <row r="56" spans="3:20" ht="14.25" thickBot="1">
      <c r="C56" s="188" t="s">
        <v>115</v>
      </c>
      <c r="D56" s="189">
        <v>0</v>
      </c>
      <c r="E56" s="189">
        <v>0</v>
      </c>
      <c r="F56" s="189">
        <v>0</v>
      </c>
      <c r="G56" s="189">
        <v>0</v>
      </c>
      <c r="H56" s="189">
        <v>1</v>
      </c>
      <c r="I56" s="189">
        <v>0</v>
      </c>
      <c r="J56" s="189">
        <v>0</v>
      </c>
      <c r="K56" s="189">
        <v>1</v>
      </c>
      <c r="L56" s="189">
        <v>0</v>
      </c>
      <c r="M56" s="189">
        <v>0</v>
      </c>
      <c r="N56" s="189">
        <v>0</v>
      </c>
      <c r="O56" s="189">
        <v>0</v>
      </c>
      <c r="P56" s="182">
        <f>SUM(D56:O56)</f>
        <v>2</v>
      </c>
      <c r="Q56" s="125">
        <f>(100000/5086296)*(P56/12)*12</f>
        <v>3.9321345041657033E-2</v>
      </c>
    </row>
    <row r="57" spans="3:20" ht="13.5" thickBot="1">
      <c r="C57" s="126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27"/>
      <c r="R57"/>
      <c r="S57"/>
      <c r="T57"/>
    </row>
    <row r="58" spans="3:20" ht="25.5" customHeight="1" thickBot="1">
      <c r="C58" s="202" t="s">
        <v>95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4"/>
      <c r="Q58" s="80">
        <f>(100000/5086296)*(209/12)*12</f>
        <v>4.1090805568531596</v>
      </c>
      <c r="S58" s="183"/>
    </row>
    <row r="59" spans="3:20">
      <c r="C59" s="67" t="s">
        <v>90</v>
      </c>
    </row>
  </sheetData>
  <mergeCells count="13">
    <mergeCell ref="C58:P58"/>
    <mergeCell ref="C12:Q12"/>
    <mergeCell ref="C10:Q10"/>
    <mergeCell ref="C5:Q5"/>
    <mergeCell ref="C6:Q6"/>
    <mergeCell ref="C7:Q7"/>
    <mergeCell ref="C54:Q54"/>
    <mergeCell ref="A42:T42"/>
    <mergeCell ref="Q44:T44"/>
    <mergeCell ref="C27:Q27"/>
    <mergeCell ref="C48:D48"/>
    <mergeCell ref="Q48:T48"/>
    <mergeCell ref="C49:Q49"/>
  </mergeCells>
  <pageMargins left="0.19685039370078741" right="0.19685039370078741" top="0.39370078740157483" bottom="0.19685039370078741" header="0" footer="0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2"/>
  <sheetViews>
    <sheetView topLeftCell="A16" zoomScaleNormal="100" zoomScaleSheetLayoutView="85" workbookViewId="0">
      <selection activeCell="N24" sqref="N24"/>
    </sheetView>
  </sheetViews>
  <sheetFormatPr baseColWidth="10" defaultColWidth="11.42578125" defaultRowHeight="12.75"/>
  <cols>
    <col min="1" max="1" width="13.85546875" customWidth="1"/>
    <col min="2" max="2" width="15.140625" style="1" customWidth="1"/>
    <col min="3" max="3" width="15" style="1" bestFit="1" customWidth="1"/>
    <col min="4" max="4" width="14.140625" style="1" customWidth="1"/>
    <col min="5" max="5" width="7.28515625" style="1" customWidth="1"/>
    <col min="6" max="6" width="11.140625" style="1" customWidth="1"/>
    <col min="7" max="7" width="10.140625" customWidth="1"/>
    <col min="8" max="8" width="1.42578125" customWidth="1"/>
    <col min="9" max="9" width="1.7109375" customWidth="1"/>
    <col min="10" max="10" width="5.42578125" customWidth="1"/>
    <col min="11" max="11" width="2.85546875" customWidth="1"/>
  </cols>
  <sheetData>
    <row r="6" spans="1:10" ht="15" customHeight="1">
      <c r="A6" s="199" t="s">
        <v>0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20.25">
      <c r="A7" s="209" t="s">
        <v>1</v>
      </c>
      <c r="B7" s="209"/>
      <c r="C7" s="209"/>
      <c r="D7" s="209"/>
      <c r="E7" s="209"/>
      <c r="F7" s="209"/>
      <c r="G7" s="209"/>
      <c r="H7" s="209"/>
      <c r="I7" s="209"/>
      <c r="J7" s="209"/>
    </row>
    <row r="8" spans="1:10" ht="15.75" customHeight="1">
      <c r="A8" s="200" t="s">
        <v>192</v>
      </c>
      <c r="B8" s="200"/>
      <c r="C8" s="200"/>
      <c r="D8" s="200"/>
      <c r="E8" s="200"/>
      <c r="F8" s="200"/>
      <c r="G8" s="200"/>
      <c r="H8" s="200"/>
      <c r="I8" s="200"/>
      <c r="J8" s="200"/>
    </row>
    <row r="9" spans="1:10" ht="15">
      <c r="B9" s="3"/>
      <c r="C9" s="3"/>
      <c r="D9" s="3"/>
      <c r="E9" s="3"/>
      <c r="F9" s="3"/>
    </row>
    <row r="10" spans="1:10" ht="12" customHeight="1">
      <c r="A10" s="8"/>
      <c r="B10" s="8"/>
      <c r="C10" s="8"/>
      <c r="D10" s="8"/>
      <c r="E10" s="8"/>
      <c r="F10" s="8"/>
    </row>
    <row r="11" spans="1:10" ht="34.5" customHeight="1">
      <c r="B11" s="208" t="s">
        <v>96</v>
      </c>
      <c r="C11" s="208"/>
      <c r="D11" s="208"/>
      <c r="E11" s="208"/>
      <c r="F11" s="208"/>
      <c r="G11" s="129"/>
      <c r="H11" s="129"/>
      <c r="I11" s="129"/>
      <c r="J11" s="129"/>
    </row>
    <row r="12" spans="1:10" ht="15.75" thickBot="1">
      <c r="B12" s="35"/>
      <c r="C12" s="35"/>
      <c r="D12" s="35"/>
      <c r="E12" s="35"/>
      <c r="F12" s="35"/>
    </row>
    <row r="13" spans="1:10" ht="15">
      <c r="B13" s="82" t="s">
        <v>104</v>
      </c>
      <c r="C13" s="83" t="s">
        <v>56</v>
      </c>
      <c r="D13" s="83" t="s">
        <v>57</v>
      </c>
      <c r="E13" s="83" t="s">
        <v>58</v>
      </c>
      <c r="F13" s="87" t="s">
        <v>2</v>
      </c>
      <c r="J13" s="1"/>
    </row>
    <row r="14" spans="1:10" s="1" customFormat="1" ht="20.100000000000001" customHeight="1">
      <c r="A14"/>
      <c r="B14" s="90" t="s">
        <v>76</v>
      </c>
      <c r="C14" s="81">
        <v>7</v>
      </c>
      <c r="D14" s="81">
        <v>7</v>
      </c>
      <c r="E14" s="81">
        <v>4</v>
      </c>
      <c r="F14" s="84">
        <f>SUM(C14:E14)</f>
        <v>18</v>
      </c>
    </row>
    <row r="15" spans="1:10" s="1" customFormat="1" ht="20.100000000000001" customHeight="1">
      <c r="A15"/>
      <c r="B15" s="90" t="s">
        <v>77</v>
      </c>
      <c r="C15" s="81">
        <v>4</v>
      </c>
      <c r="D15" s="81">
        <v>10</v>
      </c>
      <c r="E15" s="81">
        <v>7</v>
      </c>
      <c r="F15" s="84">
        <f t="shared" ref="F15:F25" si="0">SUM(C15:E15)</f>
        <v>21</v>
      </c>
    </row>
    <row r="16" spans="1:10" s="1" customFormat="1" ht="20.100000000000001" customHeight="1">
      <c r="A16"/>
      <c r="B16" s="90" t="s">
        <v>78</v>
      </c>
      <c r="C16" s="81">
        <v>12</v>
      </c>
      <c r="D16" s="81">
        <v>6</v>
      </c>
      <c r="E16" s="81">
        <v>7</v>
      </c>
      <c r="F16" s="84">
        <f t="shared" si="0"/>
        <v>25</v>
      </c>
    </row>
    <row r="17" spans="1:7" s="1" customFormat="1" ht="20.100000000000001" customHeight="1">
      <c r="A17"/>
      <c r="B17" s="90" t="s">
        <v>79</v>
      </c>
      <c r="C17" s="81">
        <v>6</v>
      </c>
      <c r="D17" s="81">
        <v>2</v>
      </c>
      <c r="E17" s="81">
        <v>4</v>
      </c>
      <c r="F17" s="84">
        <f t="shared" si="0"/>
        <v>12</v>
      </c>
    </row>
    <row r="18" spans="1:7" s="1" customFormat="1" ht="20.100000000000001" customHeight="1">
      <c r="A18"/>
      <c r="B18" s="90" t="s">
        <v>80</v>
      </c>
      <c r="C18" s="81">
        <v>6</v>
      </c>
      <c r="D18" s="81">
        <v>10</v>
      </c>
      <c r="E18" s="81">
        <v>5</v>
      </c>
      <c r="F18" s="84">
        <f t="shared" si="0"/>
        <v>21</v>
      </c>
    </row>
    <row r="19" spans="1:7" s="1" customFormat="1" ht="20.100000000000001" customHeight="1">
      <c r="A19"/>
      <c r="B19" s="90" t="s">
        <v>81</v>
      </c>
      <c r="C19" s="81">
        <v>5</v>
      </c>
      <c r="D19" s="81">
        <v>8</v>
      </c>
      <c r="E19" s="81">
        <v>7</v>
      </c>
      <c r="F19" s="84">
        <f t="shared" si="0"/>
        <v>20</v>
      </c>
    </row>
    <row r="20" spans="1:7" s="1" customFormat="1" ht="20.100000000000001" customHeight="1">
      <c r="A20"/>
      <c r="B20" s="90" t="s">
        <v>82</v>
      </c>
      <c r="C20" s="81">
        <v>8</v>
      </c>
      <c r="D20" s="81">
        <v>7</v>
      </c>
      <c r="E20" s="81">
        <v>4</v>
      </c>
      <c r="F20" s="84">
        <f t="shared" si="0"/>
        <v>19</v>
      </c>
    </row>
    <row r="21" spans="1:7" s="1" customFormat="1" ht="20.100000000000001" customHeight="1">
      <c r="A21"/>
      <c r="B21" s="90" t="s">
        <v>83</v>
      </c>
      <c r="C21" s="81">
        <v>6</v>
      </c>
      <c r="D21" s="81">
        <v>4</v>
      </c>
      <c r="E21" s="81">
        <v>7</v>
      </c>
      <c r="F21" s="84">
        <f t="shared" si="0"/>
        <v>17</v>
      </c>
    </row>
    <row r="22" spans="1:7" s="1" customFormat="1" ht="20.100000000000001" customHeight="1">
      <c r="A22"/>
      <c r="B22" s="90" t="s">
        <v>84</v>
      </c>
      <c r="C22" s="81">
        <v>6</v>
      </c>
      <c r="D22" s="81">
        <v>1</v>
      </c>
      <c r="E22" s="81">
        <v>4</v>
      </c>
      <c r="F22" s="84">
        <f t="shared" si="0"/>
        <v>11</v>
      </c>
    </row>
    <row r="23" spans="1:7" s="1" customFormat="1" ht="20.100000000000001" customHeight="1">
      <c r="A23"/>
      <c r="B23" s="90" t="s">
        <v>85</v>
      </c>
      <c r="C23" s="81">
        <v>8</v>
      </c>
      <c r="D23" s="81">
        <v>2</v>
      </c>
      <c r="E23" s="81">
        <v>6</v>
      </c>
      <c r="F23" s="84">
        <f t="shared" si="0"/>
        <v>16</v>
      </c>
    </row>
    <row r="24" spans="1:7" s="1" customFormat="1" ht="20.100000000000001" customHeight="1">
      <c r="A24"/>
      <c r="B24" s="90" t="s">
        <v>86</v>
      </c>
      <c r="C24" s="81">
        <v>3</v>
      </c>
      <c r="D24" s="81">
        <v>7</v>
      </c>
      <c r="E24" s="81">
        <v>4</v>
      </c>
      <c r="F24" s="84">
        <f t="shared" si="0"/>
        <v>14</v>
      </c>
    </row>
    <row r="25" spans="1:7" s="1" customFormat="1" ht="20.100000000000001" customHeight="1">
      <c r="A25"/>
      <c r="B25" s="90" t="s">
        <v>87</v>
      </c>
      <c r="C25" s="81">
        <v>7</v>
      </c>
      <c r="D25" s="81">
        <v>5</v>
      </c>
      <c r="E25" s="81">
        <v>3</v>
      </c>
      <c r="F25" s="84">
        <f t="shared" si="0"/>
        <v>15</v>
      </c>
    </row>
    <row r="26" spans="1:7" ht="24" customHeight="1" thickBot="1">
      <c r="B26" s="89" t="s">
        <v>2</v>
      </c>
      <c r="C26" s="85">
        <f>SUM(C14:C25)</f>
        <v>78</v>
      </c>
      <c r="D26" s="85">
        <f>SUM(D14:D25)</f>
        <v>69</v>
      </c>
      <c r="E26" s="85">
        <f>SUM(E14:E25)</f>
        <v>62</v>
      </c>
      <c r="F26" s="86">
        <f>SUM(F14:F25)</f>
        <v>209</v>
      </c>
      <c r="G26" s="164"/>
    </row>
    <row r="27" spans="1:7">
      <c r="B27" s="67" t="s">
        <v>97</v>
      </c>
    </row>
    <row r="52" spans="1:1">
      <c r="A52" s="6"/>
    </row>
  </sheetData>
  <mergeCells count="4">
    <mergeCell ref="A6:J6"/>
    <mergeCell ref="A7:J7"/>
    <mergeCell ref="A8:J8"/>
    <mergeCell ref="B11:F11"/>
  </mergeCells>
  <pageMargins left="0.39370078740157483" right="0.19685039370078741" top="0.39370078740157483" bottom="0.19685039370078741" header="0" footer="0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0"/>
  <sheetViews>
    <sheetView topLeftCell="A10" zoomScaleNormal="100" zoomScaleSheetLayoutView="85" workbookViewId="0">
      <selection activeCell="F26" sqref="F26"/>
    </sheetView>
  </sheetViews>
  <sheetFormatPr baseColWidth="10" defaultColWidth="11.42578125" defaultRowHeight="12.75"/>
  <cols>
    <col min="1" max="1" width="19" customWidth="1"/>
    <col min="2" max="2" width="15.140625" style="1" customWidth="1"/>
    <col min="3" max="3" width="16" style="1" customWidth="1"/>
    <col min="4" max="4" width="16.42578125" style="1" bestFit="1" customWidth="1"/>
    <col min="5" max="5" width="14.7109375" style="1" bestFit="1" customWidth="1"/>
    <col min="6" max="6" width="11.140625" style="1" customWidth="1"/>
    <col min="7" max="7" width="10.140625" customWidth="1"/>
    <col min="8" max="8" width="1.42578125" customWidth="1"/>
    <col min="9" max="9" width="1.7109375" customWidth="1"/>
    <col min="10" max="10" width="3.5703125" customWidth="1"/>
    <col min="11" max="11" width="2.85546875" customWidth="1"/>
    <col min="12" max="12" width="12.28515625" bestFit="1" customWidth="1"/>
  </cols>
  <sheetData>
    <row r="6" spans="1:12" ht="15" customHeight="1">
      <c r="A6" s="199" t="s">
        <v>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2"/>
    </row>
    <row r="7" spans="1:12" ht="20.25">
      <c r="A7" s="209" t="s">
        <v>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2" ht="15.75" customHeight="1">
      <c r="A8" s="200" t="s">
        <v>192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2" ht="15">
      <c r="B9" s="3"/>
      <c r="C9" s="3"/>
      <c r="D9" s="3"/>
      <c r="E9" s="3"/>
      <c r="F9" s="3"/>
    </row>
    <row r="10" spans="1:12" ht="12" customHeight="1">
      <c r="A10" s="8"/>
      <c r="B10" s="8"/>
      <c r="C10" s="8"/>
      <c r="D10" s="8"/>
      <c r="E10" s="8"/>
      <c r="F10" s="8"/>
    </row>
    <row r="11" spans="1:12" ht="43.5" customHeight="1">
      <c r="B11" s="208" t="s">
        <v>98</v>
      </c>
      <c r="C11" s="208"/>
      <c r="D11" s="208"/>
      <c r="E11" s="208"/>
      <c r="F11" s="208"/>
      <c r="G11" s="129"/>
      <c r="H11" s="129"/>
      <c r="I11" s="129"/>
      <c r="J11" s="129"/>
    </row>
    <row r="12" spans="1:12" ht="15.75" thickBot="1">
      <c r="B12" s="35"/>
      <c r="C12" s="35"/>
      <c r="D12" s="35"/>
      <c r="E12" s="35"/>
      <c r="F12" s="35"/>
    </row>
    <row r="13" spans="1:12" ht="15">
      <c r="B13" s="82" t="s">
        <v>104</v>
      </c>
      <c r="C13" s="83" t="s">
        <v>59</v>
      </c>
      <c r="D13" s="83" t="s">
        <v>60</v>
      </c>
      <c r="E13" s="83" t="s">
        <v>68</v>
      </c>
      <c r="F13" s="87" t="s">
        <v>2</v>
      </c>
      <c r="J13" s="1"/>
    </row>
    <row r="14" spans="1:12" s="1" customFormat="1" ht="20.100000000000001" customHeight="1">
      <c r="A14"/>
      <c r="B14" s="90" t="s">
        <v>76</v>
      </c>
      <c r="C14" s="128">
        <v>8</v>
      </c>
      <c r="D14" s="128">
        <v>9</v>
      </c>
      <c r="E14" s="128">
        <v>1</v>
      </c>
      <c r="F14" s="84">
        <f>SUM(C14:E14)</f>
        <v>18</v>
      </c>
    </row>
    <row r="15" spans="1:12" s="1" customFormat="1" ht="20.100000000000001" customHeight="1">
      <c r="A15"/>
      <c r="B15" s="90" t="s">
        <v>77</v>
      </c>
      <c r="C15" s="128">
        <v>6</v>
      </c>
      <c r="D15" s="128">
        <v>11</v>
      </c>
      <c r="E15" s="128">
        <v>4</v>
      </c>
      <c r="F15" s="84">
        <f t="shared" ref="F15:F25" si="0">SUM(C15:E15)</f>
        <v>21</v>
      </c>
    </row>
    <row r="16" spans="1:12" s="1" customFormat="1" ht="20.100000000000001" customHeight="1">
      <c r="A16"/>
      <c r="B16" s="90" t="s">
        <v>78</v>
      </c>
      <c r="C16" s="128">
        <v>6</v>
      </c>
      <c r="D16" s="128">
        <v>19</v>
      </c>
      <c r="E16" s="128">
        <v>0</v>
      </c>
      <c r="F16" s="84">
        <f t="shared" si="0"/>
        <v>25</v>
      </c>
    </row>
    <row r="17" spans="1:6" s="1" customFormat="1" ht="20.100000000000001" customHeight="1">
      <c r="A17"/>
      <c r="B17" s="90" t="s">
        <v>79</v>
      </c>
      <c r="C17" s="128">
        <v>6</v>
      </c>
      <c r="D17" s="128">
        <v>5</v>
      </c>
      <c r="E17" s="128">
        <v>1</v>
      </c>
      <c r="F17" s="84">
        <f t="shared" si="0"/>
        <v>12</v>
      </c>
    </row>
    <row r="18" spans="1:6" s="1" customFormat="1" ht="20.100000000000001" customHeight="1">
      <c r="A18"/>
      <c r="B18" s="90" t="s">
        <v>80</v>
      </c>
      <c r="C18" s="128">
        <v>8</v>
      </c>
      <c r="D18" s="128">
        <v>12</v>
      </c>
      <c r="E18" s="128">
        <v>1</v>
      </c>
      <c r="F18" s="84">
        <f t="shared" si="0"/>
        <v>21</v>
      </c>
    </row>
    <row r="19" spans="1:6" s="1" customFormat="1" ht="20.100000000000001" customHeight="1">
      <c r="A19"/>
      <c r="B19" s="90" t="s">
        <v>81</v>
      </c>
      <c r="C19" s="128">
        <v>8</v>
      </c>
      <c r="D19" s="128">
        <v>9</v>
      </c>
      <c r="E19" s="128">
        <v>3</v>
      </c>
      <c r="F19" s="84">
        <f t="shared" si="0"/>
        <v>20</v>
      </c>
    </row>
    <row r="20" spans="1:6" s="1" customFormat="1" ht="20.100000000000001" customHeight="1">
      <c r="A20"/>
      <c r="B20" s="90" t="s">
        <v>82</v>
      </c>
      <c r="C20" s="128">
        <v>11</v>
      </c>
      <c r="D20" s="128">
        <v>8</v>
      </c>
      <c r="E20" s="128">
        <v>0</v>
      </c>
      <c r="F20" s="84">
        <f t="shared" si="0"/>
        <v>19</v>
      </c>
    </row>
    <row r="21" spans="1:6" s="1" customFormat="1" ht="20.100000000000001" customHeight="1">
      <c r="A21"/>
      <c r="B21" s="90" t="s">
        <v>83</v>
      </c>
      <c r="C21" s="128">
        <v>8</v>
      </c>
      <c r="D21" s="128">
        <v>6</v>
      </c>
      <c r="E21" s="128">
        <v>3</v>
      </c>
      <c r="F21" s="84">
        <f t="shared" si="0"/>
        <v>17</v>
      </c>
    </row>
    <row r="22" spans="1:6" s="1" customFormat="1" ht="20.100000000000001" customHeight="1">
      <c r="A22"/>
      <c r="B22" s="90" t="s">
        <v>84</v>
      </c>
      <c r="C22" s="128">
        <v>3</v>
      </c>
      <c r="D22" s="128">
        <v>7</v>
      </c>
      <c r="E22" s="128">
        <v>1</v>
      </c>
      <c r="F22" s="84">
        <f t="shared" si="0"/>
        <v>11</v>
      </c>
    </row>
    <row r="23" spans="1:6" s="1" customFormat="1" ht="20.100000000000001" customHeight="1">
      <c r="A23"/>
      <c r="B23" s="90" t="s">
        <v>85</v>
      </c>
      <c r="C23" s="128">
        <v>8</v>
      </c>
      <c r="D23" s="128">
        <v>8</v>
      </c>
      <c r="E23" s="128">
        <v>0</v>
      </c>
      <c r="F23" s="84">
        <f t="shared" si="0"/>
        <v>16</v>
      </c>
    </row>
    <row r="24" spans="1:6" s="1" customFormat="1" ht="20.100000000000001" customHeight="1">
      <c r="A24"/>
      <c r="B24" s="90" t="s">
        <v>86</v>
      </c>
      <c r="C24" s="81">
        <v>8</v>
      </c>
      <c r="D24" s="81">
        <v>4</v>
      </c>
      <c r="E24" s="81">
        <v>2</v>
      </c>
      <c r="F24" s="84">
        <f t="shared" si="0"/>
        <v>14</v>
      </c>
    </row>
    <row r="25" spans="1:6" s="1" customFormat="1" ht="20.100000000000001" customHeight="1">
      <c r="A25"/>
      <c r="B25" s="90" t="s">
        <v>87</v>
      </c>
      <c r="C25" s="81">
        <v>4</v>
      </c>
      <c r="D25" s="81">
        <v>10</v>
      </c>
      <c r="E25" s="81">
        <v>1</v>
      </c>
      <c r="F25" s="84">
        <f t="shared" si="0"/>
        <v>15</v>
      </c>
    </row>
    <row r="26" spans="1:6" ht="24" customHeight="1" thickBot="1">
      <c r="B26" s="89" t="s">
        <v>2</v>
      </c>
      <c r="C26" s="85">
        <f>SUM(C14:C25)</f>
        <v>84</v>
      </c>
      <c r="D26" s="85">
        <f>SUM(D14:D25)</f>
        <v>108</v>
      </c>
      <c r="E26" s="85">
        <f>SUM(E14:E25)</f>
        <v>17</v>
      </c>
      <c r="F26" s="86">
        <f>SUM(F14:F25)</f>
        <v>209</v>
      </c>
    </row>
    <row r="27" spans="1:6">
      <c r="B27" s="91" t="s">
        <v>99</v>
      </c>
    </row>
    <row r="30" spans="1:6" s="6" customFormat="1">
      <c r="B30" s="149"/>
      <c r="C30" s="149"/>
      <c r="D30" s="149"/>
      <c r="E30" s="149"/>
      <c r="F30" s="149"/>
    </row>
  </sheetData>
  <mergeCells count="4">
    <mergeCell ref="B11:F11"/>
    <mergeCell ref="A6:K6"/>
    <mergeCell ref="A7:K7"/>
    <mergeCell ref="A8:K8"/>
  </mergeCells>
  <pageMargins left="0.39370078740157483" right="0.19685039370078741" top="0.39370078740157483" bottom="0.19685039370078741" header="0" footer="0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opLeftCell="A6" zoomScaleNormal="100" zoomScaleSheetLayoutView="85" workbookViewId="0">
      <selection activeCell="I24" sqref="I24"/>
    </sheetView>
  </sheetViews>
  <sheetFormatPr baseColWidth="10" defaultColWidth="11.42578125" defaultRowHeight="12.75"/>
  <cols>
    <col min="1" max="1" width="7.140625" customWidth="1"/>
    <col min="2" max="2" width="12.5703125" style="149" customWidth="1"/>
    <col min="3" max="3" width="11.140625" style="1" bestFit="1" customWidth="1"/>
    <col min="4" max="6" width="12.28515625" style="1" bestFit="1" customWidth="1"/>
    <col min="7" max="7" width="9.85546875" style="1" bestFit="1" customWidth="1"/>
    <col min="8" max="8" width="14.7109375" style="1" bestFit="1" customWidth="1"/>
    <col min="9" max="9" width="11.140625" style="1" customWidth="1"/>
    <col min="10" max="10" width="7.85546875" customWidth="1"/>
    <col min="11" max="11" width="1.42578125" customWidth="1"/>
    <col min="12" max="12" width="1.7109375" customWidth="1"/>
    <col min="13" max="13" width="2.85546875" customWidth="1"/>
    <col min="14" max="14" width="12.28515625" bestFit="1" customWidth="1"/>
  </cols>
  <sheetData>
    <row r="6" spans="1:12" ht="15" customHeight="1">
      <c r="A6" s="199" t="s">
        <v>0</v>
      </c>
      <c r="B6" s="199"/>
      <c r="C6" s="199"/>
      <c r="D6" s="199"/>
      <c r="E6" s="199"/>
      <c r="F6" s="199"/>
      <c r="G6" s="199"/>
      <c r="H6" s="199"/>
      <c r="I6" s="199"/>
      <c r="J6" s="199"/>
      <c r="K6" s="22"/>
      <c r="L6" s="22"/>
    </row>
    <row r="7" spans="1:12" ht="20.25">
      <c r="A7" s="209" t="s">
        <v>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ht="15.75" customHeight="1">
      <c r="A8" s="200" t="s">
        <v>192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3"/>
    </row>
    <row r="9" spans="1:12" ht="15">
      <c r="B9" s="151"/>
      <c r="C9" s="3"/>
      <c r="D9" s="3"/>
      <c r="E9" s="3"/>
      <c r="F9" s="3"/>
      <c r="G9" s="3"/>
      <c r="H9" s="3"/>
      <c r="I9" s="3"/>
    </row>
    <row r="10" spans="1:12" s="6" customFormat="1" ht="35.25" customHeight="1">
      <c r="B10" s="208" t="s">
        <v>175</v>
      </c>
      <c r="C10" s="208"/>
      <c r="D10" s="208"/>
      <c r="E10" s="208"/>
      <c r="F10" s="208"/>
      <c r="G10" s="208"/>
      <c r="H10" s="208"/>
      <c r="I10" s="208"/>
      <c r="J10" s="129"/>
      <c r="K10" s="129"/>
      <c r="L10" s="129"/>
    </row>
    <row r="11" spans="1:12" ht="15.75" thickBot="1">
      <c r="B11" s="150"/>
      <c r="C11" s="35"/>
      <c r="D11" s="35"/>
      <c r="E11" s="35"/>
      <c r="F11" s="35"/>
      <c r="G11" s="35"/>
      <c r="H11" s="35"/>
      <c r="I11" s="35"/>
    </row>
    <row r="12" spans="1:12" ht="15">
      <c r="B12" s="82" t="s">
        <v>104</v>
      </c>
      <c r="C12" s="83" t="s">
        <v>63</v>
      </c>
      <c r="D12" s="83" t="s">
        <v>64</v>
      </c>
      <c r="E12" s="83" t="s">
        <v>65</v>
      </c>
      <c r="F12" s="83" t="s">
        <v>66</v>
      </c>
      <c r="G12" s="83" t="s">
        <v>67</v>
      </c>
      <c r="H12" s="83" t="s">
        <v>68</v>
      </c>
      <c r="I12" s="87" t="s">
        <v>2</v>
      </c>
    </row>
    <row r="13" spans="1:12" s="1" customFormat="1" ht="20.100000000000001" customHeight="1">
      <c r="A13"/>
      <c r="B13" s="90" t="s">
        <v>76</v>
      </c>
      <c r="C13" s="128">
        <v>0</v>
      </c>
      <c r="D13" s="128">
        <v>10</v>
      </c>
      <c r="E13" s="128">
        <v>7</v>
      </c>
      <c r="F13" s="128">
        <v>0</v>
      </c>
      <c r="G13" s="128">
        <v>0</v>
      </c>
      <c r="H13" s="128">
        <v>1</v>
      </c>
      <c r="I13" s="84">
        <f>SUM(C13:H13)</f>
        <v>18</v>
      </c>
    </row>
    <row r="14" spans="1:12" s="1" customFormat="1" ht="20.100000000000001" customHeight="1">
      <c r="A14"/>
      <c r="B14" s="90" t="s">
        <v>77</v>
      </c>
      <c r="C14" s="128">
        <v>4</v>
      </c>
      <c r="D14" s="128">
        <v>6</v>
      </c>
      <c r="E14" s="128">
        <v>4</v>
      </c>
      <c r="F14" s="128">
        <v>2</v>
      </c>
      <c r="G14" s="128">
        <v>2</v>
      </c>
      <c r="H14" s="128">
        <v>2</v>
      </c>
      <c r="I14" s="84">
        <f t="shared" ref="I14:I22" si="0">SUM(C14:H14)</f>
        <v>20</v>
      </c>
    </row>
    <row r="15" spans="1:12" s="1" customFormat="1" ht="20.100000000000001" customHeight="1">
      <c r="A15"/>
      <c r="B15" s="90" t="s">
        <v>78</v>
      </c>
      <c r="C15" s="128">
        <v>6</v>
      </c>
      <c r="D15" s="128">
        <v>9</v>
      </c>
      <c r="E15" s="128">
        <v>7</v>
      </c>
      <c r="F15" s="128">
        <v>3</v>
      </c>
      <c r="G15" s="128">
        <v>0</v>
      </c>
      <c r="H15" s="128">
        <v>0</v>
      </c>
      <c r="I15" s="84">
        <f t="shared" si="0"/>
        <v>25</v>
      </c>
    </row>
    <row r="16" spans="1:12" s="1" customFormat="1" ht="20.100000000000001" customHeight="1">
      <c r="A16"/>
      <c r="B16" s="90" t="s">
        <v>79</v>
      </c>
      <c r="C16" s="128">
        <v>1</v>
      </c>
      <c r="D16" s="128">
        <v>5</v>
      </c>
      <c r="E16" s="128">
        <v>4</v>
      </c>
      <c r="F16" s="128">
        <v>1</v>
      </c>
      <c r="G16" s="128">
        <v>1</v>
      </c>
      <c r="H16" s="128">
        <v>1</v>
      </c>
      <c r="I16" s="84">
        <f t="shared" si="0"/>
        <v>13</v>
      </c>
    </row>
    <row r="17" spans="1:9" s="1" customFormat="1" ht="20.100000000000001" customHeight="1">
      <c r="A17"/>
      <c r="B17" s="90" t="s">
        <v>80</v>
      </c>
      <c r="C17" s="128">
        <v>3</v>
      </c>
      <c r="D17" s="128">
        <v>9</v>
      </c>
      <c r="E17" s="128">
        <v>6</v>
      </c>
      <c r="F17" s="128">
        <v>0</v>
      </c>
      <c r="G17" s="128">
        <v>1</v>
      </c>
      <c r="H17" s="128">
        <v>1</v>
      </c>
      <c r="I17" s="84">
        <f t="shared" si="0"/>
        <v>20</v>
      </c>
    </row>
    <row r="18" spans="1:9" s="1" customFormat="1" ht="20.100000000000001" customHeight="1">
      <c r="A18"/>
      <c r="B18" s="90" t="s">
        <v>81</v>
      </c>
      <c r="C18" s="128">
        <v>3</v>
      </c>
      <c r="D18" s="128">
        <v>12</v>
      </c>
      <c r="E18" s="128">
        <v>4</v>
      </c>
      <c r="F18" s="128">
        <v>0</v>
      </c>
      <c r="G18" s="128">
        <v>1</v>
      </c>
      <c r="H18" s="128">
        <v>1</v>
      </c>
      <c r="I18" s="84">
        <f t="shared" si="0"/>
        <v>21</v>
      </c>
    </row>
    <row r="19" spans="1:9" s="1" customFormat="1" ht="20.100000000000001" customHeight="1">
      <c r="A19"/>
      <c r="B19" s="90" t="s">
        <v>82</v>
      </c>
      <c r="C19" s="128">
        <v>12</v>
      </c>
      <c r="D19" s="128">
        <v>7</v>
      </c>
      <c r="E19" s="128">
        <v>0</v>
      </c>
      <c r="F19" s="128">
        <v>0</v>
      </c>
      <c r="G19" s="128">
        <v>0</v>
      </c>
      <c r="H19" s="128">
        <v>0</v>
      </c>
      <c r="I19" s="84">
        <f t="shared" si="0"/>
        <v>19</v>
      </c>
    </row>
    <row r="20" spans="1:9" s="1" customFormat="1" ht="20.100000000000001" customHeight="1">
      <c r="A20"/>
      <c r="B20" s="90" t="s">
        <v>83</v>
      </c>
      <c r="C20" s="128">
        <v>0</v>
      </c>
      <c r="D20" s="128">
        <v>17</v>
      </c>
      <c r="E20" s="128">
        <v>0</v>
      </c>
      <c r="F20" s="128">
        <v>0</v>
      </c>
      <c r="G20" s="128">
        <v>0</v>
      </c>
      <c r="H20" s="128">
        <v>0</v>
      </c>
      <c r="I20" s="84">
        <f t="shared" si="0"/>
        <v>17</v>
      </c>
    </row>
    <row r="21" spans="1:9" s="1" customFormat="1" ht="20.100000000000001" customHeight="1">
      <c r="A21"/>
      <c r="B21" s="90" t="s">
        <v>84</v>
      </c>
      <c r="C21" s="128">
        <v>0</v>
      </c>
      <c r="D21" s="128">
        <v>11</v>
      </c>
      <c r="E21" s="128">
        <v>0</v>
      </c>
      <c r="F21" s="128">
        <v>0</v>
      </c>
      <c r="G21" s="128">
        <v>0</v>
      </c>
      <c r="H21" s="128">
        <v>0</v>
      </c>
      <c r="I21" s="84">
        <f t="shared" si="0"/>
        <v>11</v>
      </c>
    </row>
    <row r="22" spans="1:9" s="1" customFormat="1" ht="20.100000000000001" customHeight="1">
      <c r="A22"/>
      <c r="B22" s="90" t="s">
        <v>85</v>
      </c>
      <c r="C22" s="128">
        <v>2</v>
      </c>
      <c r="D22" s="128">
        <v>6</v>
      </c>
      <c r="E22" s="128">
        <v>4</v>
      </c>
      <c r="F22" s="128">
        <v>2</v>
      </c>
      <c r="G22" s="128">
        <v>1</v>
      </c>
      <c r="H22" s="128">
        <v>1</v>
      </c>
      <c r="I22" s="84">
        <f t="shared" si="0"/>
        <v>16</v>
      </c>
    </row>
    <row r="23" spans="1:9" s="1" customFormat="1" ht="20.100000000000001" customHeight="1">
      <c r="A23"/>
      <c r="B23" s="90" t="s">
        <v>86</v>
      </c>
      <c r="C23" s="128">
        <v>1</v>
      </c>
      <c r="D23" s="128">
        <v>6</v>
      </c>
      <c r="E23" s="128">
        <v>3</v>
      </c>
      <c r="F23" s="128">
        <v>1</v>
      </c>
      <c r="G23" s="128">
        <v>0</v>
      </c>
      <c r="H23" s="128">
        <v>3</v>
      </c>
      <c r="I23" s="84">
        <f t="shared" ref="I23:I24" si="1">SUM(C23:H23)</f>
        <v>14</v>
      </c>
    </row>
    <row r="24" spans="1:9" s="1" customFormat="1" ht="20.100000000000001" customHeight="1">
      <c r="A24"/>
      <c r="B24" s="90" t="s">
        <v>87</v>
      </c>
      <c r="C24" s="128">
        <v>3</v>
      </c>
      <c r="D24" s="128">
        <v>7</v>
      </c>
      <c r="E24" s="128">
        <v>2</v>
      </c>
      <c r="F24" s="128">
        <v>3</v>
      </c>
      <c r="G24" s="128">
        <v>0</v>
      </c>
      <c r="H24" s="128">
        <v>0</v>
      </c>
      <c r="I24" s="84">
        <f t="shared" si="1"/>
        <v>15</v>
      </c>
    </row>
    <row r="25" spans="1:9" ht="24" customHeight="1" thickBot="1">
      <c r="B25" s="89" t="s">
        <v>2</v>
      </c>
      <c r="C25" s="85">
        <f t="shared" ref="C25:H25" si="2">SUM(C13:C24)</f>
        <v>35</v>
      </c>
      <c r="D25" s="85">
        <f t="shared" si="2"/>
        <v>105</v>
      </c>
      <c r="E25" s="85">
        <f t="shared" si="2"/>
        <v>41</v>
      </c>
      <c r="F25" s="85">
        <f t="shared" si="2"/>
        <v>12</v>
      </c>
      <c r="G25" s="85">
        <f t="shared" si="2"/>
        <v>6</v>
      </c>
      <c r="H25" s="85">
        <f t="shared" si="2"/>
        <v>10</v>
      </c>
      <c r="I25" s="86">
        <f t="shared" ref="I25" si="3">SUM(I13:I24)</f>
        <v>209</v>
      </c>
    </row>
    <row r="26" spans="1:9">
      <c r="B26" s="153" t="s">
        <v>99</v>
      </c>
    </row>
  </sheetData>
  <mergeCells count="4">
    <mergeCell ref="B10:I10"/>
    <mergeCell ref="A7:L7"/>
    <mergeCell ref="A6:J6"/>
    <mergeCell ref="A8:K8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0"/>
  <sheetViews>
    <sheetView topLeftCell="A22" zoomScaleNormal="100" zoomScaleSheetLayoutView="85" workbookViewId="0">
      <selection activeCell="J25" sqref="J25"/>
    </sheetView>
  </sheetViews>
  <sheetFormatPr baseColWidth="10" defaultColWidth="11.42578125" defaultRowHeight="12.75"/>
  <cols>
    <col min="1" max="1" width="9" customWidth="1"/>
    <col min="2" max="2" width="12.5703125" style="1" customWidth="1"/>
    <col min="3" max="3" width="8.42578125" style="1" customWidth="1"/>
    <col min="4" max="4" width="7.7109375" style="1" customWidth="1"/>
    <col min="5" max="5" width="10.85546875" style="1" customWidth="1"/>
    <col min="6" max="6" width="10" style="1" customWidth="1"/>
    <col min="7" max="7" width="8.5703125" style="1" customWidth="1"/>
    <col min="8" max="8" width="9.7109375" style="1" customWidth="1"/>
    <col min="9" max="9" width="10" style="1" customWidth="1"/>
    <col min="10" max="10" width="11.140625" style="1" customWidth="1"/>
    <col min="11" max="11" width="1.85546875" customWidth="1"/>
  </cols>
  <sheetData>
    <row r="6" spans="1:12" ht="15" customHeight="1">
      <c r="A6" s="199" t="s">
        <v>0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ht="20.25">
      <c r="A7" s="209" t="s">
        <v>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ht="15.75" customHeight="1">
      <c r="A8" s="200" t="s">
        <v>192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ht="15">
      <c r="B9" s="3"/>
      <c r="C9" s="3"/>
      <c r="D9" s="3"/>
      <c r="E9" s="3"/>
      <c r="F9" s="3"/>
      <c r="G9" s="3"/>
      <c r="H9" s="3"/>
      <c r="I9" s="3"/>
      <c r="J9" s="3"/>
    </row>
    <row r="10" spans="1:12" ht="33" customHeight="1">
      <c r="B10" s="208" t="s">
        <v>183</v>
      </c>
      <c r="C10" s="208"/>
      <c r="D10" s="208"/>
      <c r="E10" s="208"/>
      <c r="F10" s="208"/>
      <c r="G10" s="208"/>
      <c r="H10" s="208"/>
      <c r="I10" s="208"/>
      <c r="J10" s="208"/>
    </row>
    <row r="11" spans="1:12" ht="15.75" thickBot="1">
      <c r="B11" s="35"/>
      <c r="C11" s="35"/>
      <c r="D11" s="35"/>
      <c r="E11" s="35"/>
      <c r="F11" s="35"/>
      <c r="G11" s="35"/>
      <c r="H11" s="35"/>
      <c r="I11" s="35"/>
      <c r="J11" s="35"/>
    </row>
    <row r="12" spans="1:12" s="6" customFormat="1" ht="18" customHeight="1">
      <c r="B12" s="82" t="s">
        <v>104</v>
      </c>
      <c r="C12" s="83" t="s">
        <v>176</v>
      </c>
      <c r="D12" s="83" t="s">
        <v>177</v>
      </c>
      <c r="E12" s="83" t="s">
        <v>178</v>
      </c>
      <c r="F12" s="83" t="s">
        <v>179</v>
      </c>
      <c r="G12" s="83" t="s">
        <v>180</v>
      </c>
      <c r="H12" s="83" t="s">
        <v>181</v>
      </c>
      <c r="I12" s="83" t="s">
        <v>182</v>
      </c>
      <c r="J12" s="87" t="s">
        <v>2</v>
      </c>
    </row>
    <row r="13" spans="1:12" s="1" customFormat="1" ht="20.100000000000001" customHeight="1">
      <c r="A13"/>
      <c r="B13" s="90" t="s">
        <v>76</v>
      </c>
      <c r="C13" s="128">
        <v>1</v>
      </c>
      <c r="D13" s="128">
        <v>4</v>
      </c>
      <c r="E13" s="128">
        <v>2</v>
      </c>
      <c r="F13" s="128">
        <v>2</v>
      </c>
      <c r="G13" s="128">
        <v>0</v>
      </c>
      <c r="H13" s="128">
        <v>2</v>
      </c>
      <c r="I13" s="128">
        <v>7</v>
      </c>
      <c r="J13" s="84">
        <f>SUM(C13:I13)</f>
        <v>18</v>
      </c>
    </row>
    <row r="14" spans="1:12" s="1" customFormat="1" ht="20.100000000000001" customHeight="1">
      <c r="A14"/>
      <c r="B14" s="90" t="s">
        <v>77</v>
      </c>
      <c r="C14" s="128">
        <v>4</v>
      </c>
      <c r="D14" s="128">
        <v>1</v>
      </c>
      <c r="E14" s="128">
        <v>3</v>
      </c>
      <c r="F14" s="128">
        <v>2</v>
      </c>
      <c r="G14" s="128">
        <v>1</v>
      </c>
      <c r="H14" s="128">
        <v>5</v>
      </c>
      <c r="I14" s="128">
        <v>5</v>
      </c>
      <c r="J14" s="84">
        <f t="shared" ref="J14:J24" si="0">SUM(C14:I14)</f>
        <v>21</v>
      </c>
    </row>
    <row r="15" spans="1:12" s="1" customFormat="1" ht="20.100000000000001" customHeight="1">
      <c r="A15"/>
      <c r="B15" s="90" t="s">
        <v>78</v>
      </c>
      <c r="C15" s="128">
        <v>6</v>
      </c>
      <c r="D15" s="128">
        <v>3</v>
      </c>
      <c r="E15" s="128">
        <v>4</v>
      </c>
      <c r="F15" s="128">
        <v>3</v>
      </c>
      <c r="G15" s="128">
        <v>2</v>
      </c>
      <c r="H15" s="128">
        <v>2</v>
      </c>
      <c r="I15" s="128">
        <v>5</v>
      </c>
      <c r="J15" s="84">
        <f t="shared" si="0"/>
        <v>25</v>
      </c>
    </row>
    <row r="16" spans="1:12" s="1" customFormat="1" ht="20.100000000000001" customHeight="1">
      <c r="A16"/>
      <c r="B16" s="90" t="s">
        <v>79</v>
      </c>
      <c r="C16" s="128">
        <v>0</v>
      </c>
      <c r="D16" s="128">
        <v>1</v>
      </c>
      <c r="E16" s="128">
        <v>3</v>
      </c>
      <c r="F16" s="128">
        <v>1</v>
      </c>
      <c r="G16" s="128">
        <v>1</v>
      </c>
      <c r="H16" s="128">
        <v>4</v>
      </c>
      <c r="I16" s="128">
        <v>2</v>
      </c>
      <c r="J16" s="84">
        <f t="shared" si="0"/>
        <v>12</v>
      </c>
    </row>
    <row r="17" spans="1:10" s="1" customFormat="1" ht="20.100000000000001" customHeight="1">
      <c r="A17"/>
      <c r="B17" s="90" t="s">
        <v>80</v>
      </c>
      <c r="C17" s="128">
        <v>2</v>
      </c>
      <c r="D17" s="128">
        <v>2</v>
      </c>
      <c r="E17" s="128">
        <v>1</v>
      </c>
      <c r="F17" s="128">
        <v>4</v>
      </c>
      <c r="G17" s="128">
        <v>1</v>
      </c>
      <c r="H17" s="128">
        <v>4</v>
      </c>
      <c r="I17" s="128">
        <v>7</v>
      </c>
      <c r="J17" s="84">
        <f t="shared" si="0"/>
        <v>21</v>
      </c>
    </row>
    <row r="18" spans="1:10" s="1" customFormat="1" ht="20.100000000000001" customHeight="1">
      <c r="A18"/>
      <c r="B18" s="90" t="s">
        <v>81</v>
      </c>
      <c r="C18" s="128">
        <v>3</v>
      </c>
      <c r="D18" s="128">
        <v>2</v>
      </c>
      <c r="E18" s="128">
        <v>1</v>
      </c>
      <c r="F18" s="128">
        <v>3</v>
      </c>
      <c r="G18" s="128">
        <v>5</v>
      </c>
      <c r="H18" s="128">
        <v>3</v>
      </c>
      <c r="I18" s="128">
        <v>3</v>
      </c>
      <c r="J18" s="84">
        <f t="shared" si="0"/>
        <v>20</v>
      </c>
    </row>
    <row r="19" spans="1:10" s="1" customFormat="1" ht="20.100000000000001" customHeight="1">
      <c r="A19"/>
      <c r="B19" s="90" t="s">
        <v>82</v>
      </c>
      <c r="C19" s="128">
        <v>2</v>
      </c>
      <c r="D19" s="128">
        <v>4</v>
      </c>
      <c r="E19" s="128">
        <v>1</v>
      </c>
      <c r="F19" s="128">
        <v>2</v>
      </c>
      <c r="G19" s="128">
        <v>2</v>
      </c>
      <c r="H19" s="128">
        <v>4</v>
      </c>
      <c r="I19" s="128">
        <v>4</v>
      </c>
      <c r="J19" s="84">
        <f t="shared" si="0"/>
        <v>19</v>
      </c>
    </row>
    <row r="20" spans="1:10" s="1" customFormat="1" ht="20.100000000000001" customHeight="1">
      <c r="A20"/>
      <c r="B20" s="90" t="s">
        <v>83</v>
      </c>
      <c r="C20" s="128">
        <v>1</v>
      </c>
      <c r="D20" s="128">
        <v>3</v>
      </c>
      <c r="E20" s="128">
        <v>3</v>
      </c>
      <c r="F20" s="128">
        <v>3</v>
      </c>
      <c r="G20" s="128">
        <v>3</v>
      </c>
      <c r="H20" s="128">
        <v>3</v>
      </c>
      <c r="I20" s="128">
        <v>1</v>
      </c>
      <c r="J20" s="84">
        <f t="shared" si="0"/>
        <v>17</v>
      </c>
    </row>
    <row r="21" spans="1:10" s="1" customFormat="1" ht="20.100000000000001" customHeight="1">
      <c r="A21"/>
      <c r="B21" s="90" t="s">
        <v>84</v>
      </c>
      <c r="C21" s="128">
        <v>3</v>
      </c>
      <c r="D21" s="128">
        <v>1</v>
      </c>
      <c r="E21" s="128">
        <v>1</v>
      </c>
      <c r="F21" s="128">
        <v>0</v>
      </c>
      <c r="G21" s="128">
        <v>3</v>
      </c>
      <c r="H21" s="128">
        <v>0</v>
      </c>
      <c r="I21" s="128">
        <v>3</v>
      </c>
      <c r="J21" s="84">
        <f t="shared" si="0"/>
        <v>11</v>
      </c>
    </row>
    <row r="22" spans="1:10" s="1" customFormat="1" ht="20.100000000000001" customHeight="1">
      <c r="A22"/>
      <c r="B22" s="90" t="s">
        <v>85</v>
      </c>
      <c r="C22" s="128">
        <v>2</v>
      </c>
      <c r="D22" s="128">
        <v>4</v>
      </c>
      <c r="E22" s="128">
        <v>2</v>
      </c>
      <c r="F22" s="128">
        <v>4</v>
      </c>
      <c r="G22" s="128">
        <v>0</v>
      </c>
      <c r="H22" s="128">
        <v>4</v>
      </c>
      <c r="I22" s="128">
        <v>0</v>
      </c>
      <c r="J22" s="84">
        <f t="shared" si="0"/>
        <v>16</v>
      </c>
    </row>
    <row r="23" spans="1:10" s="1" customFormat="1" ht="20.100000000000001" customHeight="1">
      <c r="A23"/>
      <c r="B23" s="90" t="s">
        <v>86</v>
      </c>
      <c r="C23" s="128">
        <v>3</v>
      </c>
      <c r="D23" s="128">
        <v>1</v>
      </c>
      <c r="E23" s="128">
        <v>1</v>
      </c>
      <c r="F23" s="128">
        <v>2</v>
      </c>
      <c r="G23" s="128">
        <v>1</v>
      </c>
      <c r="H23" s="128">
        <v>3</v>
      </c>
      <c r="I23" s="128">
        <v>3</v>
      </c>
      <c r="J23" s="84">
        <f t="shared" si="0"/>
        <v>14</v>
      </c>
    </row>
    <row r="24" spans="1:10" s="1" customFormat="1" ht="20.100000000000001" customHeight="1">
      <c r="A24"/>
      <c r="B24" s="90" t="s">
        <v>87</v>
      </c>
      <c r="C24" s="128">
        <v>2</v>
      </c>
      <c r="D24" s="128"/>
      <c r="E24" s="128">
        <v>1</v>
      </c>
      <c r="F24" s="128">
        <v>1</v>
      </c>
      <c r="G24" s="128">
        <v>2</v>
      </c>
      <c r="H24" s="128">
        <v>5</v>
      </c>
      <c r="I24" s="128">
        <v>4</v>
      </c>
      <c r="J24" s="84">
        <f t="shared" si="0"/>
        <v>15</v>
      </c>
    </row>
    <row r="25" spans="1:10" ht="24" customHeight="1" thickBot="1">
      <c r="B25" s="89" t="s">
        <v>2</v>
      </c>
      <c r="C25" s="85">
        <f>SUM(C13:C24)</f>
        <v>29</v>
      </c>
      <c r="D25" s="85">
        <f t="shared" ref="D25:J25" si="1">SUM(D13:D24)</f>
        <v>26</v>
      </c>
      <c r="E25" s="85">
        <f t="shared" si="1"/>
        <v>23</v>
      </c>
      <c r="F25" s="85">
        <f t="shared" si="1"/>
        <v>27</v>
      </c>
      <c r="G25" s="85">
        <f t="shared" si="1"/>
        <v>21</v>
      </c>
      <c r="H25" s="85">
        <f t="shared" si="1"/>
        <v>39</v>
      </c>
      <c r="I25" s="85">
        <f t="shared" si="1"/>
        <v>44</v>
      </c>
      <c r="J25" s="86">
        <f t="shared" si="1"/>
        <v>209</v>
      </c>
    </row>
    <row r="26" spans="1:10">
      <c r="B26" s="91" t="s">
        <v>99</v>
      </c>
    </row>
    <row r="60" spans="9:9">
      <c r="I60" s="1">
        <v>5</v>
      </c>
    </row>
  </sheetData>
  <mergeCells count="4">
    <mergeCell ref="B10:J10"/>
    <mergeCell ref="A6:L6"/>
    <mergeCell ref="A7:L7"/>
    <mergeCell ref="A8:L8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6"/>
  <sheetViews>
    <sheetView topLeftCell="A7" zoomScaleNormal="100" zoomScaleSheetLayoutView="85" workbookViewId="0">
      <selection activeCell="G22" sqref="G22"/>
    </sheetView>
  </sheetViews>
  <sheetFormatPr baseColWidth="10" defaultColWidth="11.42578125" defaultRowHeight="12.75"/>
  <cols>
    <col min="1" max="1" width="36.28515625" customWidth="1"/>
    <col min="2" max="2" width="14.28515625" customWidth="1"/>
    <col min="3" max="3" width="18.42578125" style="1" customWidth="1"/>
    <col min="4" max="4" width="38" style="1" customWidth="1"/>
  </cols>
  <sheetData>
    <row r="6" spans="1:7" ht="15" customHeight="1">
      <c r="A6" s="199" t="s">
        <v>0</v>
      </c>
      <c r="B6" s="199"/>
      <c r="C6" s="199"/>
      <c r="D6" s="199"/>
      <c r="E6" s="22"/>
      <c r="F6" s="22"/>
      <c r="G6" s="22"/>
    </row>
    <row r="7" spans="1:7" ht="20.25">
      <c r="A7" s="209" t="s">
        <v>1</v>
      </c>
      <c r="B7" s="209"/>
      <c r="C7" s="209"/>
      <c r="D7" s="209"/>
      <c r="E7" s="78"/>
      <c r="F7" s="78"/>
      <c r="G7" s="78"/>
    </row>
    <row r="8" spans="1:7" ht="15.75" customHeight="1">
      <c r="A8" s="200" t="s">
        <v>192</v>
      </c>
      <c r="B8" s="200"/>
      <c r="C8" s="200"/>
      <c r="D8" s="200"/>
      <c r="E8" s="23"/>
      <c r="F8" s="23"/>
      <c r="G8" s="23"/>
    </row>
    <row r="9" spans="1:7" ht="15">
      <c r="C9" s="3"/>
      <c r="D9" s="3"/>
    </row>
    <row r="10" spans="1:7" s="6" customFormat="1" ht="30.75" customHeight="1">
      <c r="A10" s="208" t="s">
        <v>184</v>
      </c>
      <c r="B10" s="208"/>
      <c r="C10" s="208"/>
      <c r="D10" s="208"/>
      <c r="E10" s="152"/>
      <c r="F10" s="152"/>
      <c r="G10" s="152"/>
    </row>
    <row r="11" spans="1:7" ht="15.75" thickBot="1">
      <c r="C11" s="35"/>
      <c r="D11" s="35"/>
    </row>
    <row r="12" spans="1:7" ht="18.75" customHeight="1">
      <c r="B12" s="82" t="s">
        <v>196</v>
      </c>
      <c r="C12" s="87" t="s">
        <v>2</v>
      </c>
    </row>
    <row r="13" spans="1:7" s="1" customFormat="1" ht="20.100000000000001" customHeight="1">
      <c r="A13"/>
      <c r="B13" s="90" t="s">
        <v>117</v>
      </c>
      <c r="C13" s="84">
        <v>20</v>
      </c>
    </row>
    <row r="14" spans="1:7" s="1" customFormat="1" ht="20.100000000000001" customHeight="1">
      <c r="A14"/>
      <c r="B14" s="90" t="s">
        <v>195</v>
      </c>
      <c r="C14" s="84">
        <v>2</v>
      </c>
    </row>
    <row r="15" spans="1:7" s="1" customFormat="1" ht="20.100000000000001" customHeight="1">
      <c r="A15"/>
      <c r="B15" s="90" t="s">
        <v>118</v>
      </c>
      <c r="C15" s="84">
        <v>1</v>
      </c>
    </row>
    <row r="16" spans="1:7" s="1" customFormat="1" ht="20.100000000000001" customHeight="1">
      <c r="A16"/>
      <c r="B16" s="90" t="s">
        <v>119</v>
      </c>
      <c r="C16" s="84">
        <v>186</v>
      </c>
    </row>
    <row r="17" spans="1:3" s="1" customFormat="1" ht="20.100000000000001" hidden="1" customHeight="1">
      <c r="A17"/>
      <c r="B17" s="88" t="s">
        <v>86</v>
      </c>
      <c r="C17" s="84" t="e">
        <f>SUM(#REF!)</f>
        <v>#REF!</v>
      </c>
    </row>
    <row r="18" spans="1:3" s="1" customFormat="1" ht="20.100000000000001" hidden="1" customHeight="1">
      <c r="A18"/>
      <c r="B18" s="88" t="s">
        <v>87</v>
      </c>
      <c r="C18" s="84" t="e">
        <f>SUM(#REF!)</f>
        <v>#REF!</v>
      </c>
    </row>
    <row r="19" spans="1:3" ht="24" customHeight="1" thickBot="1">
      <c r="B19" s="89" t="s">
        <v>2</v>
      </c>
      <c r="C19" s="86">
        <f>SUM(C13:C16)</f>
        <v>209</v>
      </c>
    </row>
    <row r="20" spans="1:3" ht="21" customHeight="1">
      <c r="B20" s="214" t="s">
        <v>99</v>
      </c>
      <c r="C20" s="214"/>
    </row>
    <row r="21" spans="1:3">
      <c r="B21" s="215"/>
      <c r="C21" s="215"/>
    </row>
    <row r="66" spans="7:7">
      <c r="G66" s="1"/>
    </row>
  </sheetData>
  <mergeCells count="5">
    <mergeCell ref="B20:C21"/>
    <mergeCell ref="A6:D6"/>
    <mergeCell ref="A10:D10"/>
    <mergeCell ref="A7:D7"/>
    <mergeCell ref="A8:D8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opLeftCell="C10" zoomScale="85" zoomScaleNormal="85" workbookViewId="0">
      <pane xSplit="2" ySplit="4" topLeftCell="G14" activePane="bottomRight" state="frozen"/>
      <selection activeCell="C10" sqref="C10"/>
      <selection pane="topRight" activeCell="E10" sqref="E10"/>
      <selection pane="bottomLeft" activeCell="C14" sqref="C14"/>
      <selection pane="bottomRight" activeCell="G25" sqref="G25:AB25"/>
    </sheetView>
  </sheetViews>
  <sheetFormatPr baseColWidth="10" defaultColWidth="11.42578125" defaultRowHeight="12.75"/>
  <cols>
    <col min="1" max="1" width="0.28515625" hidden="1" customWidth="1"/>
    <col min="2" max="2" width="2.85546875" hidden="1" customWidth="1"/>
    <col min="3" max="3" width="1.5703125" customWidth="1"/>
    <col min="4" max="4" width="15" style="5" customWidth="1"/>
    <col min="5" max="5" width="8.42578125" style="1" customWidth="1"/>
    <col min="6" max="8" width="8.5703125" style="1" customWidth="1"/>
    <col min="9" max="9" width="8" style="1" customWidth="1"/>
    <col min="10" max="12" width="8.5703125" style="1" customWidth="1"/>
    <col min="13" max="13" width="7.85546875" style="1" customWidth="1"/>
    <col min="14" max="24" width="8.5703125" style="1" customWidth="1"/>
    <col min="25" max="25" width="8.7109375" style="1" customWidth="1"/>
    <col min="26" max="26" width="8.42578125" style="1" customWidth="1"/>
    <col min="27" max="27" width="8" style="1" customWidth="1"/>
    <col min="28" max="28" width="9.140625" style="1" customWidth="1"/>
    <col min="29" max="29" width="7.5703125" customWidth="1"/>
    <col min="30" max="30" width="4.28515625" hidden="1" customWidth="1"/>
    <col min="31" max="31" width="7.5703125" hidden="1" customWidth="1"/>
    <col min="32" max="32" width="1" customWidth="1"/>
    <col min="33" max="33" width="4.42578125" customWidth="1"/>
    <col min="34" max="34" width="3.7109375" customWidth="1"/>
  </cols>
  <sheetData>
    <row r="1" spans="1:33" ht="12.95" customHeight="1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33" ht="12.95" customHeight="1"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3" ht="12.95" customHeigh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33" ht="12.95" customHeight="1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33" ht="12.95" customHeight="1"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33" ht="15">
      <c r="A6" s="131"/>
      <c r="B6" s="131"/>
      <c r="C6" s="131"/>
      <c r="D6" s="220" t="s">
        <v>0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131"/>
      <c r="AE6" s="131"/>
      <c r="AF6" s="131"/>
      <c r="AG6" s="131"/>
    </row>
    <row r="7" spans="1:33" ht="18.75">
      <c r="B7" s="130"/>
      <c r="C7" s="130"/>
      <c r="D7" s="221" t="s">
        <v>1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130"/>
    </row>
    <row r="8" spans="1:33" ht="12.95" customHeight="1">
      <c r="A8" s="135"/>
      <c r="B8" s="135"/>
      <c r="C8" s="135"/>
      <c r="D8" s="217" t="s">
        <v>192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135"/>
      <c r="AE8" s="135"/>
      <c r="AF8" s="135"/>
      <c r="AG8" s="135"/>
    </row>
    <row r="9" spans="1:33" ht="12.95" customHeight="1">
      <c r="D9" s="4"/>
    </row>
    <row r="10" spans="1:33" s="6" customFormat="1" ht="15.75" customHeight="1">
      <c r="A10" s="132"/>
      <c r="B10" s="132"/>
      <c r="C10" s="132"/>
      <c r="D10" s="222" t="s">
        <v>197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132"/>
    </row>
    <row r="11" spans="1:33" ht="16.5" thickBo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s="6" customFormat="1" ht="21" customHeight="1">
      <c r="A12" s="133"/>
      <c r="B12" s="133"/>
      <c r="C12" s="133"/>
      <c r="D12" s="227" t="s">
        <v>122</v>
      </c>
      <c r="E12" s="216" t="s">
        <v>76</v>
      </c>
      <c r="F12" s="216"/>
      <c r="G12" s="216" t="s">
        <v>77</v>
      </c>
      <c r="H12" s="216"/>
      <c r="I12" s="216" t="s">
        <v>78</v>
      </c>
      <c r="J12" s="216"/>
      <c r="K12" s="216" t="s">
        <v>79</v>
      </c>
      <c r="L12" s="216"/>
      <c r="M12" s="216" t="s">
        <v>80</v>
      </c>
      <c r="N12" s="216"/>
      <c r="O12" s="216" t="s">
        <v>81</v>
      </c>
      <c r="P12" s="216"/>
      <c r="Q12" s="216" t="s">
        <v>82</v>
      </c>
      <c r="R12" s="216"/>
      <c r="S12" s="216" t="s">
        <v>83</v>
      </c>
      <c r="T12" s="216"/>
      <c r="U12" s="216" t="s">
        <v>84</v>
      </c>
      <c r="V12" s="216"/>
      <c r="W12" s="216" t="s">
        <v>85</v>
      </c>
      <c r="X12" s="216"/>
      <c r="Y12" s="216" t="s">
        <v>86</v>
      </c>
      <c r="Z12" s="216"/>
      <c r="AA12" s="216" t="s">
        <v>87</v>
      </c>
      <c r="AB12" s="216"/>
      <c r="AC12" s="218" t="s">
        <v>2</v>
      </c>
      <c r="AD12" s="223" t="s">
        <v>40</v>
      </c>
      <c r="AE12" s="225" t="s">
        <v>44</v>
      </c>
    </row>
    <row r="13" spans="1:33" s="6" customFormat="1" ht="30.75" customHeight="1">
      <c r="A13" s="133"/>
      <c r="B13" s="133"/>
      <c r="C13" s="133"/>
      <c r="D13" s="228"/>
      <c r="E13" s="134" t="s">
        <v>121</v>
      </c>
      <c r="F13" s="134" t="s">
        <v>120</v>
      </c>
      <c r="G13" s="134" t="s">
        <v>121</v>
      </c>
      <c r="H13" s="134" t="s">
        <v>120</v>
      </c>
      <c r="I13" s="134" t="s">
        <v>121</v>
      </c>
      <c r="J13" s="134" t="s">
        <v>120</v>
      </c>
      <c r="K13" s="134" t="s">
        <v>121</v>
      </c>
      <c r="L13" s="134" t="s">
        <v>120</v>
      </c>
      <c r="M13" s="134" t="s">
        <v>121</v>
      </c>
      <c r="N13" s="134" t="s">
        <v>120</v>
      </c>
      <c r="O13" s="134" t="s">
        <v>121</v>
      </c>
      <c r="P13" s="134" t="s">
        <v>120</v>
      </c>
      <c r="Q13" s="134" t="s">
        <v>121</v>
      </c>
      <c r="R13" s="134" t="s">
        <v>120</v>
      </c>
      <c r="S13" s="134" t="s">
        <v>121</v>
      </c>
      <c r="T13" s="134" t="s">
        <v>120</v>
      </c>
      <c r="U13" s="134" t="s">
        <v>121</v>
      </c>
      <c r="V13" s="134" t="s">
        <v>120</v>
      </c>
      <c r="W13" s="134" t="s">
        <v>121</v>
      </c>
      <c r="X13" s="134" t="s">
        <v>120</v>
      </c>
      <c r="Y13" s="134" t="s">
        <v>121</v>
      </c>
      <c r="Z13" s="134" t="s">
        <v>120</v>
      </c>
      <c r="AA13" s="134" t="s">
        <v>121</v>
      </c>
      <c r="AB13" s="134" t="s">
        <v>120</v>
      </c>
      <c r="AC13" s="219"/>
      <c r="AD13" s="224"/>
      <c r="AE13" s="226"/>
    </row>
    <row r="14" spans="1:33" s="6" customFormat="1" ht="17.45" customHeight="1">
      <c r="D14" s="136" t="s">
        <v>6</v>
      </c>
      <c r="E14" s="96">
        <v>0</v>
      </c>
      <c r="F14" s="96">
        <v>1</v>
      </c>
      <c r="G14" s="96">
        <v>2</v>
      </c>
      <c r="H14" s="96">
        <v>0</v>
      </c>
      <c r="I14" s="96">
        <v>0</v>
      </c>
      <c r="J14" s="96">
        <v>4</v>
      </c>
      <c r="K14" s="96">
        <v>1</v>
      </c>
      <c r="L14" s="96">
        <v>1</v>
      </c>
      <c r="M14" s="96">
        <v>2</v>
      </c>
      <c r="N14" s="96">
        <v>2</v>
      </c>
      <c r="O14" s="97">
        <v>0</v>
      </c>
      <c r="P14" s="97">
        <v>1</v>
      </c>
      <c r="Q14" s="96">
        <v>0</v>
      </c>
      <c r="R14" s="96">
        <v>0</v>
      </c>
      <c r="S14" s="96">
        <v>0</v>
      </c>
      <c r="T14" s="96">
        <v>1</v>
      </c>
      <c r="U14" s="96">
        <v>0</v>
      </c>
      <c r="V14" s="96">
        <v>0</v>
      </c>
      <c r="W14" s="96">
        <v>0</v>
      </c>
      <c r="X14" s="96">
        <v>0</v>
      </c>
      <c r="Y14" s="96">
        <v>1</v>
      </c>
      <c r="Z14" s="96">
        <v>0</v>
      </c>
      <c r="AA14" s="96">
        <v>1</v>
      </c>
      <c r="AB14" s="96">
        <v>0</v>
      </c>
      <c r="AC14" s="98">
        <f>SUM(E14:AB14)</f>
        <v>17</v>
      </c>
      <c r="AD14" s="11">
        <f t="shared" ref="AD14:AD45" si="0">E14+G14+I14+K14+M14+O14+Q14+S14+U14+W14+Y14</f>
        <v>6</v>
      </c>
      <c r="AE14" s="9">
        <f>AC14-AD14</f>
        <v>11</v>
      </c>
    </row>
    <row r="15" spans="1:33" s="6" customFormat="1" ht="17.45" customHeight="1">
      <c r="D15" s="136" t="s">
        <v>7</v>
      </c>
      <c r="E15" s="96">
        <v>1</v>
      </c>
      <c r="F15" s="96">
        <v>3</v>
      </c>
      <c r="G15" s="96">
        <v>2</v>
      </c>
      <c r="H15" s="96">
        <v>3</v>
      </c>
      <c r="I15" s="96">
        <v>1</v>
      </c>
      <c r="J15" s="96">
        <v>6</v>
      </c>
      <c r="K15" s="96">
        <v>2</v>
      </c>
      <c r="L15" s="96">
        <v>1</v>
      </c>
      <c r="M15" s="96">
        <v>1</v>
      </c>
      <c r="N15" s="96">
        <v>2</v>
      </c>
      <c r="O15" s="97">
        <v>4</v>
      </c>
      <c r="P15" s="97">
        <v>1</v>
      </c>
      <c r="Q15" s="96">
        <v>5</v>
      </c>
      <c r="R15" s="96">
        <v>0</v>
      </c>
      <c r="S15" s="96">
        <v>0</v>
      </c>
      <c r="T15" s="96">
        <v>2</v>
      </c>
      <c r="U15" s="96">
        <v>0</v>
      </c>
      <c r="V15" s="96">
        <v>1</v>
      </c>
      <c r="W15" s="96">
        <v>2</v>
      </c>
      <c r="X15" s="96">
        <v>1</v>
      </c>
      <c r="Y15" s="96">
        <v>3</v>
      </c>
      <c r="Z15" s="96">
        <v>1</v>
      </c>
      <c r="AA15" s="96">
        <v>2</v>
      </c>
      <c r="AB15" s="96">
        <v>0</v>
      </c>
      <c r="AC15" s="98">
        <f>SUM(E15:AB15)</f>
        <v>44</v>
      </c>
      <c r="AD15" s="11">
        <f t="shared" si="0"/>
        <v>21</v>
      </c>
      <c r="AE15" s="9">
        <f t="shared" ref="AE15:AE44" si="1">AC15-AD15</f>
        <v>23</v>
      </c>
    </row>
    <row r="16" spans="1:33" ht="17.45" customHeight="1">
      <c r="D16" s="136" t="s">
        <v>8</v>
      </c>
      <c r="E16" s="96">
        <v>0</v>
      </c>
      <c r="F16" s="96">
        <v>1</v>
      </c>
      <c r="G16" s="96">
        <v>0</v>
      </c>
      <c r="H16" s="96">
        <v>2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7">
        <v>0</v>
      </c>
      <c r="P16" s="97">
        <v>0</v>
      </c>
      <c r="Q16" s="96">
        <v>1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1</v>
      </c>
      <c r="Y16" s="96">
        <v>0</v>
      </c>
      <c r="Z16" s="96">
        <v>0</v>
      </c>
      <c r="AA16" s="96">
        <v>0</v>
      </c>
      <c r="AB16" s="96">
        <v>0</v>
      </c>
      <c r="AC16" s="98">
        <f t="shared" ref="AC16:AC45" si="2">SUM(E16:AB16)</f>
        <v>5</v>
      </c>
      <c r="AD16" s="11">
        <f t="shared" si="0"/>
        <v>1</v>
      </c>
      <c r="AE16" s="9">
        <f t="shared" si="1"/>
        <v>4</v>
      </c>
    </row>
    <row r="17" spans="4:31" ht="17.45" customHeight="1">
      <c r="D17" s="136" t="s">
        <v>9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1</v>
      </c>
      <c r="O17" s="97">
        <v>0</v>
      </c>
      <c r="P17" s="97">
        <v>0</v>
      </c>
      <c r="Q17" s="96">
        <v>0</v>
      </c>
      <c r="R17" s="96">
        <v>0</v>
      </c>
      <c r="S17" s="96">
        <v>1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8">
        <f t="shared" si="2"/>
        <v>2</v>
      </c>
      <c r="AD17" s="11">
        <f t="shared" si="0"/>
        <v>1</v>
      </c>
      <c r="AE17" s="9">
        <f t="shared" si="1"/>
        <v>1</v>
      </c>
    </row>
    <row r="18" spans="4:31" ht="17.45" customHeight="1">
      <c r="D18" s="136" t="s">
        <v>10</v>
      </c>
      <c r="E18" s="96">
        <v>0</v>
      </c>
      <c r="F18" s="96">
        <v>0</v>
      </c>
      <c r="G18" s="96">
        <v>1</v>
      </c>
      <c r="H18" s="96">
        <v>1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7">
        <v>0</v>
      </c>
      <c r="P18" s="97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8">
        <f t="shared" si="2"/>
        <v>2</v>
      </c>
      <c r="AD18" s="11">
        <f t="shared" si="0"/>
        <v>1</v>
      </c>
      <c r="AE18" s="9">
        <f t="shared" si="1"/>
        <v>1</v>
      </c>
    </row>
    <row r="19" spans="4:31" ht="17.45" customHeight="1">
      <c r="D19" s="136" t="s">
        <v>11</v>
      </c>
      <c r="E19" s="96">
        <v>0</v>
      </c>
      <c r="F19" s="96">
        <v>1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7">
        <v>0</v>
      </c>
      <c r="P19" s="97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8">
        <f t="shared" si="2"/>
        <v>1</v>
      </c>
      <c r="AD19" s="11">
        <f t="shared" si="0"/>
        <v>0</v>
      </c>
      <c r="AE19" s="9">
        <f t="shared" si="1"/>
        <v>1</v>
      </c>
    </row>
    <row r="20" spans="4:31" ht="17.45" customHeight="1">
      <c r="D20" s="136" t="s">
        <v>12</v>
      </c>
      <c r="E20" s="96">
        <v>0</v>
      </c>
      <c r="F20" s="96">
        <v>0</v>
      </c>
      <c r="G20" s="96">
        <v>0</v>
      </c>
      <c r="H20" s="96">
        <v>1</v>
      </c>
      <c r="I20" s="96">
        <v>0</v>
      </c>
      <c r="J20" s="96">
        <v>0</v>
      </c>
      <c r="K20" s="96">
        <v>1</v>
      </c>
      <c r="L20" s="96">
        <v>0</v>
      </c>
      <c r="M20" s="96">
        <v>0</v>
      </c>
      <c r="N20" s="96">
        <v>1</v>
      </c>
      <c r="O20" s="97">
        <v>0</v>
      </c>
      <c r="P20" s="97">
        <v>0</v>
      </c>
      <c r="Q20" s="96">
        <v>1</v>
      </c>
      <c r="R20" s="96">
        <v>0</v>
      </c>
      <c r="S20" s="96">
        <v>0</v>
      </c>
      <c r="T20" s="96">
        <v>1</v>
      </c>
      <c r="U20" s="96">
        <v>1</v>
      </c>
      <c r="V20" s="96">
        <v>0</v>
      </c>
      <c r="W20" s="96">
        <v>0</v>
      </c>
      <c r="X20" s="96">
        <v>0</v>
      </c>
      <c r="Y20" s="96">
        <v>1</v>
      </c>
      <c r="Z20" s="96">
        <v>0</v>
      </c>
      <c r="AA20" s="96">
        <v>0</v>
      </c>
      <c r="AB20" s="96">
        <v>0</v>
      </c>
      <c r="AC20" s="98">
        <f t="shared" si="2"/>
        <v>7</v>
      </c>
      <c r="AD20" s="11">
        <f t="shared" si="0"/>
        <v>4</v>
      </c>
      <c r="AE20" s="9">
        <f t="shared" si="1"/>
        <v>3</v>
      </c>
    </row>
    <row r="21" spans="4:31" ht="17.45" customHeight="1">
      <c r="D21" s="136" t="s">
        <v>13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1</v>
      </c>
      <c r="M21" s="96">
        <v>0</v>
      </c>
      <c r="N21" s="96">
        <v>1</v>
      </c>
      <c r="O21" s="97">
        <v>0</v>
      </c>
      <c r="P21" s="97">
        <v>0</v>
      </c>
      <c r="Q21" s="96">
        <v>1</v>
      </c>
      <c r="R21" s="96">
        <v>0</v>
      </c>
      <c r="S21" s="96">
        <v>0</v>
      </c>
      <c r="T21" s="96">
        <v>0</v>
      </c>
      <c r="U21" s="96">
        <v>0</v>
      </c>
      <c r="V21" s="96">
        <v>1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8">
        <f t="shared" si="2"/>
        <v>4</v>
      </c>
      <c r="AD21" s="11">
        <f t="shared" si="0"/>
        <v>1</v>
      </c>
      <c r="AE21" s="9">
        <f t="shared" si="1"/>
        <v>3</v>
      </c>
    </row>
    <row r="22" spans="4:31" ht="17.45" customHeight="1">
      <c r="D22" s="136" t="s">
        <v>14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7">
        <v>0</v>
      </c>
      <c r="P22" s="97">
        <v>0</v>
      </c>
      <c r="Q22" s="96">
        <v>0</v>
      </c>
      <c r="R22" s="96">
        <v>0</v>
      </c>
      <c r="S22" s="96">
        <v>0</v>
      </c>
      <c r="T22" s="96">
        <v>1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8">
        <f t="shared" si="2"/>
        <v>1</v>
      </c>
      <c r="AD22" s="11">
        <f t="shared" si="0"/>
        <v>0</v>
      </c>
      <c r="AE22" s="9">
        <f t="shared" si="1"/>
        <v>1</v>
      </c>
    </row>
    <row r="23" spans="4:31" ht="17.45" customHeight="1">
      <c r="D23" s="136" t="s">
        <v>15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7">
        <v>0</v>
      </c>
      <c r="P23" s="97">
        <v>0</v>
      </c>
      <c r="Q23" s="96">
        <v>0</v>
      </c>
      <c r="R23" s="96">
        <v>1</v>
      </c>
      <c r="S23" s="96">
        <v>0</v>
      </c>
      <c r="T23" s="96">
        <v>0</v>
      </c>
      <c r="U23" s="96">
        <v>0</v>
      </c>
      <c r="V23" s="96">
        <v>0</v>
      </c>
      <c r="W23" s="96">
        <v>1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8">
        <f t="shared" si="2"/>
        <v>2</v>
      </c>
      <c r="AD23" s="11">
        <f t="shared" si="0"/>
        <v>1</v>
      </c>
      <c r="AE23" s="9">
        <f t="shared" si="1"/>
        <v>1</v>
      </c>
    </row>
    <row r="24" spans="4:31" ht="17.45" customHeight="1">
      <c r="D24" s="136" t="s">
        <v>16</v>
      </c>
      <c r="E24" s="96">
        <v>0</v>
      </c>
      <c r="F24" s="96">
        <v>1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  <c r="P24" s="97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8">
        <f t="shared" si="2"/>
        <v>1</v>
      </c>
      <c r="AD24" s="11">
        <f t="shared" si="0"/>
        <v>0</v>
      </c>
      <c r="AE24" s="9">
        <f t="shared" si="1"/>
        <v>1</v>
      </c>
    </row>
    <row r="25" spans="4:31" s="6" customFormat="1" ht="17.25" customHeight="1">
      <c r="D25" s="136" t="s">
        <v>17</v>
      </c>
      <c r="E25" s="96">
        <v>0</v>
      </c>
      <c r="F25" s="96">
        <v>1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7">
        <v>0</v>
      </c>
      <c r="P25" s="97">
        <v>1</v>
      </c>
      <c r="Q25" s="96">
        <v>0</v>
      </c>
      <c r="R25" s="96">
        <v>0</v>
      </c>
      <c r="S25" s="96">
        <v>0</v>
      </c>
      <c r="T25" s="96">
        <v>0</v>
      </c>
      <c r="U25" s="96">
        <v>1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8">
        <f t="shared" si="2"/>
        <v>3</v>
      </c>
      <c r="AD25" s="11">
        <f t="shared" si="0"/>
        <v>1</v>
      </c>
      <c r="AE25" s="9">
        <f t="shared" si="1"/>
        <v>2</v>
      </c>
    </row>
    <row r="26" spans="4:31" ht="17.45" customHeight="1">
      <c r="D26" s="136" t="s">
        <v>18</v>
      </c>
      <c r="E26" s="96">
        <v>0</v>
      </c>
      <c r="F26" s="96">
        <v>2</v>
      </c>
      <c r="G26" s="96">
        <v>0</v>
      </c>
      <c r="H26" s="96">
        <v>0</v>
      </c>
      <c r="I26" s="96">
        <v>0</v>
      </c>
      <c r="J26" s="96">
        <v>1</v>
      </c>
      <c r="K26" s="96">
        <v>1</v>
      </c>
      <c r="L26" s="96">
        <v>0</v>
      </c>
      <c r="M26" s="96">
        <v>0</v>
      </c>
      <c r="N26" s="96">
        <v>1</v>
      </c>
      <c r="O26" s="97">
        <v>2</v>
      </c>
      <c r="P26" s="97">
        <v>0</v>
      </c>
      <c r="Q26" s="96">
        <v>2</v>
      </c>
      <c r="R26" s="96">
        <v>0</v>
      </c>
      <c r="S26" s="96">
        <v>2</v>
      </c>
      <c r="T26" s="96">
        <v>1</v>
      </c>
      <c r="U26" s="96">
        <v>0</v>
      </c>
      <c r="V26" s="96">
        <v>1</v>
      </c>
      <c r="W26" s="96">
        <v>0</v>
      </c>
      <c r="X26" s="96">
        <v>0</v>
      </c>
      <c r="Y26" s="96">
        <v>0</v>
      </c>
      <c r="Z26" s="96">
        <v>1</v>
      </c>
      <c r="AA26" s="96">
        <v>0</v>
      </c>
      <c r="AB26" s="96">
        <v>1</v>
      </c>
      <c r="AC26" s="98">
        <f t="shared" si="2"/>
        <v>15</v>
      </c>
      <c r="AD26" s="11">
        <f t="shared" si="0"/>
        <v>7</v>
      </c>
      <c r="AE26" s="9">
        <f t="shared" si="1"/>
        <v>8</v>
      </c>
    </row>
    <row r="27" spans="4:31" s="6" customFormat="1" ht="17.45" customHeight="1">
      <c r="D27" s="136" t="s">
        <v>19</v>
      </c>
      <c r="E27" s="96">
        <v>0</v>
      </c>
      <c r="F27" s="96">
        <v>0</v>
      </c>
      <c r="G27" s="96">
        <v>1</v>
      </c>
      <c r="H27" s="96">
        <v>0</v>
      </c>
      <c r="I27" s="96">
        <v>0</v>
      </c>
      <c r="J27" s="96">
        <v>1</v>
      </c>
      <c r="K27" s="96">
        <v>0</v>
      </c>
      <c r="L27" s="96">
        <v>0</v>
      </c>
      <c r="M27" s="96">
        <v>0</v>
      </c>
      <c r="N27" s="96">
        <v>0</v>
      </c>
      <c r="O27" s="97">
        <v>0</v>
      </c>
      <c r="P27" s="97">
        <v>2</v>
      </c>
      <c r="Q27" s="96">
        <v>0</v>
      </c>
      <c r="R27" s="96">
        <v>0</v>
      </c>
      <c r="S27" s="96">
        <v>1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1</v>
      </c>
      <c r="AB27" s="96">
        <v>0</v>
      </c>
      <c r="AC27" s="98">
        <f t="shared" si="2"/>
        <v>6</v>
      </c>
      <c r="AD27" s="11">
        <f t="shared" si="0"/>
        <v>2</v>
      </c>
      <c r="AE27" s="9">
        <f t="shared" si="1"/>
        <v>4</v>
      </c>
    </row>
    <row r="28" spans="4:31" ht="17.45" customHeight="1">
      <c r="D28" s="136" t="s">
        <v>20</v>
      </c>
      <c r="E28" s="96">
        <v>1</v>
      </c>
      <c r="F28" s="96">
        <v>0</v>
      </c>
      <c r="G28" s="96">
        <v>0</v>
      </c>
      <c r="H28" s="96">
        <v>3</v>
      </c>
      <c r="I28" s="96">
        <v>0</v>
      </c>
      <c r="J28" s="96">
        <v>0</v>
      </c>
      <c r="K28" s="96">
        <v>0</v>
      </c>
      <c r="L28" s="96">
        <v>0</v>
      </c>
      <c r="M28" s="96">
        <v>1</v>
      </c>
      <c r="N28" s="96">
        <v>0</v>
      </c>
      <c r="O28" s="97">
        <v>2</v>
      </c>
      <c r="P28" s="97">
        <v>0</v>
      </c>
      <c r="Q28" s="96">
        <v>0</v>
      </c>
      <c r="R28" s="96">
        <v>0</v>
      </c>
      <c r="S28" s="96">
        <v>1</v>
      </c>
      <c r="T28" s="96">
        <v>0</v>
      </c>
      <c r="U28" s="96">
        <v>1</v>
      </c>
      <c r="V28" s="96">
        <v>0</v>
      </c>
      <c r="W28" s="96">
        <v>0</v>
      </c>
      <c r="X28" s="96">
        <v>0</v>
      </c>
      <c r="Y28" s="96">
        <v>1</v>
      </c>
      <c r="Z28" s="96">
        <v>0</v>
      </c>
      <c r="AA28" s="96">
        <v>0</v>
      </c>
      <c r="AB28" s="96">
        <v>1</v>
      </c>
      <c r="AC28" s="98">
        <f t="shared" si="2"/>
        <v>11</v>
      </c>
      <c r="AD28" s="11">
        <f t="shared" si="0"/>
        <v>7</v>
      </c>
      <c r="AE28" s="9">
        <f t="shared" si="1"/>
        <v>4</v>
      </c>
    </row>
    <row r="29" spans="4:31" ht="17.45" customHeight="1">
      <c r="D29" s="136" t="s">
        <v>21</v>
      </c>
      <c r="E29" s="96">
        <v>0</v>
      </c>
      <c r="F29" s="96">
        <v>0</v>
      </c>
      <c r="G29" s="96">
        <v>0</v>
      </c>
      <c r="H29" s="96">
        <v>1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7">
        <v>0</v>
      </c>
      <c r="P29" s="97">
        <v>0</v>
      </c>
      <c r="Q29" s="96">
        <v>0</v>
      </c>
      <c r="R29" s="96">
        <v>0</v>
      </c>
      <c r="S29" s="96">
        <v>1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1</v>
      </c>
      <c r="AB29" s="96">
        <v>0</v>
      </c>
      <c r="AC29" s="98">
        <f t="shared" si="2"/>
        <v>3</v>
      </c>
      <c r="AD29" s="11">
        <f t="shared" si="0"/>
        <v>1</v>
      </c>
      <c r="AE29" s="9">
        <f t="shared" si="1"/>
        <v>2</v>
      </c>
    </row>
    <row r="30" spans="4:31" s="6" customFormat="1" ht="17.45" customHeight="1">
      <c r="D30" s="136" t="s">
        <v>22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7">
        <v>0</v>
      </c>
      <c r="P30" s="97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2</v>
      </c>
      <c r="AC30" s="98">
        <f t="shared" si="2"/>
        <v>3</v>
      </c>
      <c r="AD30" s="11">
        <f t="shared" si="0"/>
        <v>1</v>
      </c>
      <c r="AE30" s="9">
        <f t="shared" si="1"/>
        <v>2</v>
      </c>
    </row>
    <row r="31" spans="4:31" ht="17.45" customHeight="1">
      <c r="D31" s="136" t="s">
        <v>23</v>
      </c>
      <c r="E31" s="96">
        <v>1</v>
      </c>
      <c r="F31" s="96">
        <v>0</v>
      </c>
      <c r="G31" s="96">
        <v>0</v>
      </c>
      <c r="H31" s="96">
        <v>0</v>
      </c>
      <c r="I31" s="96">
        <v>2</v>
      </c>
      <c r="J31" s="96">
        <v>1</v>
      </c>
      <c r="K31" s="96">
        <v>0</v>
      </c>
      <c r="L31" s="96">
        <v>0</v>
      </c>
      <c r="M31" s="96">
        <v>0</v>
      </c>
      <c r="N31" s="96">
        <v>0</v>
      </c>
      <c r="O31" s="97">
        <v>1</v>
      </c>
      <c r="P31" s="97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1</v>
      </c>
      <c r="AA31" s="96">
        <v>0</v>
      </c>
      <c r="AB31" s="96">
        <v>0</v>
      </c>
      <c r="AC31" s="98">
        <f t="shared" si="2"/>
        <v>6</v>
      </c>
      <c r="AD31" s="11">
        <f t="shared" si="0"/>
        <v>4</v>
      </c>
      <c r="AE31" s="9">
        <f t="shared" si="1"/>
        <v>2</v>
      </c>
    </row>
    <row r="32" spans="4:31" ht="17.45" customHeight="1">
      <c r="D32" s="136" t="s">
        <v>24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1</v>
      </c>
      <c r="M32" s="96">
        <v>0</v>
      </c>
      <c r="N32" s="96">
        <v>0</v>
      </c>
      <c r="O32" s="97">
        <v>1</v>
      </c>
      <c r="P32" s="97">
        <v>0</v>
      </c>
      <c r="Q32" s="96">
        <v>0</v>
      </c>
      <c r="R32" s="96">
        <v>0</v>
      </c>
      <c r="S32" s="96">
        <v>0</v>
      </c>
      <c r="T32" s="96">
        <v>0</v>
      </c>
      <c r="U32" s="96">
        <v>1</v>
      </c>
      <c r="V32" s="96">
        <v>2</v>
      </c>
      <c r="W32" s="96">
        <v>1</v>
      </c>
      <c r="X32" s="96">
        <v>1</v>
      </c>
      <c r="Y32" s="96">
        <v>0</v>
      </c>
      <c r="Z32" s="96">
        <v>0</v>
      </c>
      <c r="AA32" s="96">
        <v>0</v>
      </c>
      <c r="AB32" s="96">
        <v>0</v>
      </c>
      <c r="AC32" s="98">
        <f t="shared" si="2"/>
        <v>7</v>
      </c>
      <c r="AD32" s="11">
        <f t="shared" si="0"/>
        <v>3</v>
      </c>
      <c r="AE32" s="9">
        <f t="shared" si="1"/>
        <v>4</v>
      </c>
    </row>
    <row r="33" spans="4:31" s="6" customFormat="1" ht="17.45" customHeight="1">
      <c r="D33" s="136" t="s">
        <v>25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7">
        <v>0</v>
      </c>
      <c r="P33" s="97">
        <v>0</v>
      </c>
      <c r="Q33" s="96">
        <v>0</v>
      </c>
      <c r="R33" s="96">
        <v>0</v>
      </c>
      <c r="S33" s="96">
        <v>0</v>
      </c>
      <c r="T33" s="96">
        <v>1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8">
        <f t="shared" si="2"/>
        <v>1</v>
      </c>
      <c r="AD33" s="11">
        <f t="shared" si="0"/>
        <v>0</v>
      </c>
      <c r="AE33" s="9">
        <f t="shared" si="1"/>
        <v>1</v>
      </c>
    </row>
    <row r="34" spans="4:31" ht="17.45" customHeight="1">
      <c r="D34" s="136" t="s">
        <v>26</v>
      </c>
      <c r="E34" s="96">
        <v>0</v>
      </c>
      <c r="F34" s="96">
        <v>0</v>
      </c>
      <c r="G34" s="96">
        <v>1</v>
      </c>
      <c r="H34" s="96">
        <v>0</v>
      </c>
      <c r="I34" s="96">
        <v>0</v>
      </c>
      <c r="J34" s="96">
        <v>0</v>
      </c>
      <c r="K34" s="96">
        <v>0</v>
      </c>
      <c r="L34" s="96">
        <v>1</v>
      </c>
      <c r="M34" s="96">
        <v>1</v>
      </c>
      <c r="N34" s="96">
        <v>0</v>
      </c>
      <c r="O34" s="97">
        <v>1</v>
      </c>
      <c r="P34" s="97">
        <v>0</v>
      </c>
      <c r="Q34" s="96">
        <v>1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1</v>
      </c>
      <c r="AC34" s="98">
        <f t="shared" si="2"/>
        <v>6</v>
      </c>
      <c r="AD34" s="11">
        <f t="shared" si="0"/>
        <v>4</v>
      </c>
      <c r="AE34" s="9">
        <f t="shared" si="1"/>
        <v>2</v>
      </c>
    </row>
    <row r="35" spans="4:31" ht="17.45" customHeight="1">
      <c r="D35" s="136" t="s">
        <v>27</v>
      </c>
      <c r="E35" s="96">
        <v>1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1</v>
      </c>
      <c r="N35" s="96">
        <v>1</v>
      </c>
      <c r="O35" s="97">
        <v>0</v>
      </c>
      <c r="P35" s="97">
        <v>1</v>
      </c>
      <c r="Q35" s="96">
        <v>0</v>
      </c>
      <c r="R35" s="96">
        <v>0</v>
      </c>
      <c r="S35" s="96">
        <v>1</v>
      </c>
      <c r="T35" s="96">
        <v>0</v>
      </c>
      <c r="U35" s="96">
        <v>0</v>
      </c>
      <c r="V35" s="96">
        <v>0</v>
      </c>
      <c r="W35" s="96">
        <v>0</v>
      </c>
      <c r="X35" s="96">
        <v>1</v>
      </c>
      <c r="Y35" s="96">
        <v>0</v>
      </c>
      <c r="Z35" s="96">
        <v>1</v>
      </c>
      <c r="AA35" s="96">
        <v>0</v>
      </c>
      <c r="AB35" s="96">
        <v>0</v>
      </c>
      <c r="AC35" s="98">
        <f t="shared" si="2"/>
        <v>7</v>
      </c>
      <c r="AD35" s="11">
        <f t="shared" si="0"/>
        <v>3</v>
      </c>
      <c r="AE35" s="9">
        <f t="shared" si="1"/>
        <v>4</v>
      </c>
    </row>
    <row r="36" spans="4:31" ht="17.45" customHeight="1">
      <c r="D36" s="136" t="s">
        <v>28</v>
      </c>
      <c r="E36" s="96">
        <v>0</v>
      </c>
      <c r="F36" s="96">
        <v>0</v>
      </c>
      <c r="G36" s="96">
        <v>0</v>
      </c>
      <c r="H36" s="96">
        <v>0</v>
      </c>
      <c r="I36" s="96">
        <v>1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7">
        <v>0</v>
      </c>
      <c r="P36" s="97">
        <v>0</v>
      </c>
      <c r="Q36" s="96">
        <v>0</v>
      </c>
      <c r="R36" s="96">
        <v>1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8">
        <f t="shared" si="2"/>
        <v>2</v>
      </c>
      <c r="AD36" s="11">
        <f t="shared" si="0"/>
        <v>1</v>
      </c>
      <c r="AE36" s="9">
        <f t="shared" si="1"/>
        <v>1</v>
      </c>
    </row>
    <row r="37" spans="4:31" ht="17.45" customHeight="1">
      <c r="D37" s="136" t="s">
        <v>29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7">
        <v>0</v>
      </c>
      <c r="P37" s="97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8">
        <f t="shared" si="2"/>
        <v>0</v>
      </c>
      <c r="AD37" s="11">
        <f t="shared" si="0"/>
        <v>0</v>
      </c>
      <c r="AE37" s="9">
        <f t="shared" si="1"/>
        <v>0</v>
      </c>
    </row>
    <row r="38" spans="4:31" ht="17.45" customHeight="1">
      <c r="D38" s="136" t="s">
        <v>30</v>
      </c>
      <c r="E38" s="96">
        <v>1</v>
      </c>
      <c r="F38" s="96">
        <v>0</v>
      </c>
      <c r="G38" s="96">
        <v>0</v>
      </c>
      <c r="H38" s="96">
        <v>1</v>
      </c>
      <c r="I38" s="96">
        <v>1</v>
      </c>
      <c r="J38" s="96">
        <v>1</v>
      </c>
      <c r="K38" s="96">
        <v>0</v>
      </c>
      <c r="L38" s="96">
        <v>0</v>
      </c>
      <c r="M38" s="96">
        <v>1</v>
      </c>
      <c r="N38" s="96">
        <v>0</v>
      </c>
      <c r="O38" s="97">
        <v>0</v>
      </c>
      <c r="P38" s="97">
        <v>0</v>
      </c>
      <c r="Q38" s="96">
        <v>1</v>
      </c>
      <c r="R38" s="96">
        <v>0</v>
      </c>
      <c r="S38" s="96">
        <v>1</v>
      </c>
      <c r="T38" s="96">
        <v>0</v>
      </c>
      <c r="U38" s="96">
        <v>0</v>
      </c>
      <c r="V38" s="96">
        <v>0</v>
      </c>
      <c r="W38" s="96">
        <v>1</v>
      </c>
      <c r="X38" s="96">
        <v>0</v>
      </c>
      <c r="Y38" s="96">
        <v>1</v>
      </c>
      <c r="Z38" s="96">
        <v>0</v>
      </c>
      <c r="AA38" s="96">
        <v>1</v>
      </c>
      <c r="AB38" s="96">
        <v>0</v>
      </c>
      <c r="AC38" s="98">
        <f t="shared" si="2"/>
        <v>10</v>
      </c>
      <c r="AD38" s="11">
        <f t="shared" si="0"/>
        <v>7</v>
      </c>
      <c r="AE38" s="9">
        <f t="shared" si="1"/>
        <v>3</v>
      </c>
    </row>
    <row r="39" spans="4:31" ht="17.45" customHeight="1">
      <c r="D39" s="136" t="s">
        <v>31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1</v>
      </c>
      <c r="N39" s="96">
        <v>1</v>
      </c>
      <c r="O39" s="97">
        <v>0</v>
      </c>
      <c r="P39" s="97">
        <v>0</v>
      </c>
      <c r="Q39" s="96">
        <v>1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8">
        <f t="shared" si="2"/>
        <v>3</v>
      </c>
      <c r="AD39" s="11">
        <f t="shared" si="0"/>
        <v>2</v>
      </c>
      <c r="AE39" s="9">
        <f t="shared" si="1"/>
        <v>1</v>
      </c>
    </row>
    <row r="40" spans="4:31" ht="17.45" customHeight="1">
      <c r="D40" s="136" t="s">
        <v>32</v>
      </c>
      <c r="E40" s="96">
        <v>0</v>
      </c>
      <c r="F40" s="96">
        <v>1</v>
      </c>
      <c r="G40" s="96">
        <v>0</v>
      </c>
      <c r="H40" s="96">
        <v>0</v>
      </c>
      <c r="I40" s="96">
        <v>1</v>
      </c>
      <c r="J40" s="96">
        <v>0</v>
      </c>
      <c r="K40" s="96">
        <v>1</v>
      </c>
      <c r="L40" s="96">
        <v>0</v>
      </c>
      <c r="M40" s="96">
        <v>0</v>
      </c>
      <c r="N40" s="96">
        <v>0</v>
      </c>
      <c r="O40" s="97">
        <v>0</v>
      </c>
      <c r="P40" s="97">
        <v>0</v>
      </c>
      <c r="Q40" s="96">
        <v>1</v>
      </c>
      <c r="R40" s="96">
        <v>1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1</v>
      </c>
      <c r="AA40" s="96">
        <v>0</v>
      </c>
      <c r="AB40" s="96">
        <v>1</v>
      </c>
      <c r="AC40" s="98">
        <f t="shared" si="2"/>
        <v>7</v>
      </c>
      <c r="AD40" s="11">
        <f t="shared" si="0"/>
        <v>3</v>
      </c>
      <c r="AE40" s="9">
        <f t="shared" si="1"/>
        <v>4</v>
      </c>
    </row>
    <row r="41" spans="4:31" s="6" customFormat="1" ht="17.45" customHeight="1">
      <c r="D41" s="136" t="s">
        <v>33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1</v>
      </c>
      <c r="N41" s="96">
        <v>1</v>
      </c>
      <c r="O41" s="97">
        <v>0</v>
      </c>
      <c r="P41" s="97">
        <v>1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2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8">
        <f t="shared" si="2"/>
        <v>5</v>
      </c>
      <c r="AD41" s="11">
        <f t="shared" si="0"/>
        <v>3</v>
      </c>
      <c r="AE41" s="9">
        <f t="shared" si="1"/>
        <v>2</v>
      </c>
    </row>
    <row r="42" spans="4:31" ht="17.45" customHeight="1">
      <c r="D42" s="136" t="s">
        <v>34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1</v>
      </c>
      <c r="N42" s="96">
        <v>0</v>
      </c>
      <c r="O42" s="97">
        <v>0</v>
      </c>
      <c r="P42" s="97">
        <v>0</v>
      </c>
      <c r="Q42" s="96">
        <v>0</v>
      </c>
      <c r="R42" s="96">
        <v>0</v>
      </c>
      <c r="S42" s="96">
        <v>0</v>
      </c>
      <c r="T42" s="96">
        <v>1</v>
      </c>
      <c r="U42" s="96">
        <v>2</v>
      </c>
      <c r="V42" s="96">
        <v>0</v>
      </c>
      <c r="W42" s="96">
        <v>1</v>
      </c>
      <c r="X42" s="96">
        <v>0</v>
      </c>
      <c r="Y42" s="96">
        <v>0</v>
      </c>
      <c r="Z42" s="96">
        <v>0</v>
      </c>
      <c r="AA42" s="96">
        <v>0</v>
      </c>
      <c r="AB42" s="96">
        <v>1</v>
      </c>
      <c r="AC42" s="98">
        <f t="shared" si="2"/>
        <v>6</v>
      </c>
      <c r="AD42" s="11">
        <f t="shared" si="0"/>
        <v>4</v>
      </c>
      <c r="AE42" s="9">
        <f t="shared" si="1"/>
        <v>2</v>
      </c>
    </row>
    <row r="43" spans="4:31" ht="17.45" customHeight="1">
      <c r="D43" s="136" t="s">
        <v>35</v>
      </c>
      <c r="E43" s="96">
        <v>1</v>
      </c>
      <c r="F43" s="96">
        <v>0</v>
      </c>
      <c r="G43" s="96">
        <v>0</v>
      </c>
      <c r="H43" s="96">
        <v>2</v>
      </c>
      <c r="I43" s="96">
        <v>0</v>
      </c>
      <c r="J43" s="96">
        <v>5</v>
      </c>
      <c r="K43" s="96">
        <v>1</v>
      </c>
      <c r="L43" s="96">
        <v>0</v>
      </c>
      <c r="M43" s="96">
        <v>0</v>
      </c>
      <c r="N43" s="96">
        <v>0</v>
      </c>
      <c r="O43" s="97">
        <v>1</v>
      </c>
      <c r="P43" s="97">
        <v>1</v>
      </c>
      <c r="Q43" s="96">
        <v>1</v>
      </c>
      <c r="R43" s="96">
        <v>1</v>
      </c>
      <c r="S43" s="96">
        <v>1</v>
      </c>
      <c r="T43" s="96">
        <v>0</v>
      </c>
      <c r="U43" s="96">
        <v>0</v>
      </c>
      <c r="V43" s="96">
        <v>0</v>
      </c>
      <c r="W43" s="96">
        <v>3</v>
      </c>
      <c r="X43" s="96">
        <v>0</v>
      </c>
      <c r="Y43" s="96">
        <v>0</v>
      </c>
      <c r="Z43" s="96">
        <v>1</v>
      </c>
      <c r="AA43" s="96">
        <v>1</v>
      </c>
      <c r="AB43" s="96">
        <v>0</v>
      </c>
      <c r="AC43" s="98">
        <f t="shared" si="2"/>
        <v>19</v>
      </c>
      <c r="AD43" s="11">
        <f t="shared" si="0"/>
        <v>8</v>
      </c>
      <c r="AE43" s="9">
        <f t="shared" si="1"/>
        <v>11</v>
      </c>
    </row>
    <row r="44" spans="4:31" ht="17.45" customHeight="1">
      <c r="D44" s="136" t="s">
        <v>36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7">
        <v>0</v>
      </c>
      <c r="P44" s="97">
        <v>0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8">
        <f t="shared" si="2"/>
        <v>0</v>
      </c>
      <c r="AD44" s="11">
        <f t="shared" si="0"/>
        <v>0</v>
      </c>
      <c r="AE44" s="9">
        <f t="shared" si="1"/>
        <v>0</v>
      </c>
    </row>
    <row r="45" spans="4:31" ht="17.45" customHeight="1">
      <c r="D45" s="136" t="s">
        <v>37</v>
      </c>
      <c r="E45" s="96">
        <v>1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7">
        <v>0</v>
      </c>
      <c r="P45" s="97">
        <v>0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1</v>
      </c>
      <c r="Z45" s="96">
        <v>0</v>
      </c>
      <c r="AA45" s="96">
        <v>1</v>
      </c>
      <c r="AB45" s="96">
        <v>0</v>
      </c>
      <c r="AC45" s="98">
        <f t="shared" si="2"/>
        <v>3</v>
      </c>
      <c r="AD45" s="11">
        <f t="shared" si="0"/>
        <v>2</v>
      </c>
      <c r="AE45" s="9">
        <f>AC45-AD45</f>
        <v>1</v>
      </c>
    </row>
    <row r="46" spans="4:31" ht="17.45" customHeight="1" thickBot="1">
      <c r="D46" s="137" t="s">
        <v>88</v>
      </c>
      <c r="E46" s="94">
        <f>SUM(E14:E45)</f>
        <v>7</v>
      </c>
      <c r="F46" s="94">
        <f t="shared" ref="F46:X46" si="3">SUM(F14:F45)</f>
        <v>11</v>
      </c>
      <c r="G46" s="94">
        <f t="shared" si="3"/>
        <v>7</v>
      </c>
      <c r="H46" s="94">
        <f t="shared" si="3"/>
        <v>14</v>
      </c>
      <c r="I46" s="94">
        <f t="shared" si="3"/>
        <v>6</v>
      </c>
      <c r="J46" s="94">
        <f t="shared" si="3"/>
        <v>19</v>
      </c>
      <c r="K46" s="94">
        <f t="shared" si="3"/>
        <v>7</v>
      </c>
      <c r="L46" s="94">
        <f t="shared" si="3"/>
        <v>5</v>
      </c>
      <c r="M46" s="94">
        <f t="shared" si="3"/>
        <v>10</v>
      </c>
      <c r="N46" s="94">
        <f t="shared" si="3"/>
        <v>11</v>
      </c>
      <c r="O46" s="94">
        <f t="shared" si="3"/>
        <v>12</v>
      </c>
      <c r="P46" s="94">
        <f t="shared" si="3"/>
        <v>8</v>
      </c>
      <c r="Q46" s="94">
        <f t="shared" si="3"/>
        <v>15</v>
      </c>
      <c r="R46" s="94">
        <f t="shared" si="3"/>
        <v>4</v>
      </c>
      <c r="S46" s="94">
        <f t="shared" si="3"/>
        <v>9</v>
      </c>
      <c r="T46" s="94">
        <f t="shared" si="3"/>
        <v>8</v>
      </c>
      <c r="U46" s="94">
        <f t="shared" si="3"/>
        <v>6</v>
      </c>
      <c r="V46" s="94">
        <f t="shared" si="3"/>
        <v>5</v>
      </c>
      <c r="W46" s="94">
        <f t="shared" si="3"/>
        <v>12</v>
      </c>
      <c r="X46" s="94">
        <f t="shared" si="3"/>
        <v>4</v>
      </c>
      <c r="Y46" s="94">
        <f>SUM(Y14:Y45)</f>
        <v>8</v>
      </c>
      <c r="Z46" s="94">
        <f t="shared" ref="Z46:AB46" si="4">SUM(Z14:Z45)</f>
        <v>6</v>
      </c>
      <c r="AA46" s="94">
        <f t="shared" si="4"/>
        <v>8</v>
      </c>
      <c r="AB46" s="94">
        <f t="shared" si="4"/>
        <v>7</v>
      </c>
      <c r="AC46" s="95">
        <f>SUM(AC14:AC45)</f>
        <v>209</v>
      </c>
      <c r="AD46" s="12">
        <f>SUM(AD14:AD45)</f>
        <v>99</v>
      </c>
      <c r="AE46" s="10">
        <f>SUM(AE14:AE45)</f>
        <v>110</v>
      </c>
    </row>
    <row r="47" spans="4:31">
      <c r="D47" s="91" t="s">
        <v>99</v>
      </c>
    </row>
  </sheetData>
  <mergeCells count="20">
    <mergeCell ref="AA12:AB12"/>
    <mergeCell ref="D8:AC8"/>
    <mergeCell ref="AC12:AC13"/>
    <mergeCell ref="D6:AC6"/>
    <mergeCell ref="D7:AF7"/>
    <mergeCell ref="D10:AF10"/>
    <mergeCell ref="AD12:AD13"/>
    <mergeCell ref="AE12:AE13"/>
    <mergeCell ref="O12:P12"/>
    <mergeCell ref="Q12:R12"/>
    <mergeCell ref="S12:T12"/>
    <mergeCell ref="U12:V12"/>
    <mergeCell ref="W12:X12"/>
    <mergeCell ref="Y12:Z12"/>
    <mergeCell ref="D12:D13"/>
    <mergeCell ref="E12:F12"/>
    <mergeCell ref="G12:H12"/>
    <mergeCell ref="I12:J12"/>
    <mergeCell ref="K12:L12"/>
    <mergeCell ref="M12:N12"/>
  </mergeCells>
  <pageMargins left="0.11811023622047245" right="0.11811023622047245" top="0.39370078740157483" bottom="0.31496062992125984" header="0.39370078740157483" footer="0.31496062992125984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República Dominicana</vt:lpstr>
      <vt:lpstr>VARIACION </vt:lpstr>
      <vt:lpstr>CIRCUNSTANCIAS</vt:lpstr>
      <vt:lpstr>ARMAS</vt:lpstr>
      <vt:lpstr>HORA</vt:lpstr>
      <vt:lpstr>EDADES</vt:lpstr>
      <vt:lpstr>DIAS</vt:lpstr>
      <vt:lpstr>NACIONALIDAD</vt:lpstr>
      <vt:lpstr>FEMINICIDIOS DISTR</vt:lpstr>
      <vt:lpstr>SANTO DOMINGO</vt:lpstr>
      <vt:lpstr>DISTRITO NACIONAL</vt:lpstr>
      <vt:lpstr>SANTIAGO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Jonathan Munoz Paulino</cp:lastModifiedBy>
  <cp:lastPrinted>2018-03-01T14:06:53Z</cp:lastPrinted>
  <dcterms:created xsi:type="dcterms:W3CDTF">2006-12-08T13:44:00Z</dcterms:created>
  <dcterms:modified xsi:type="dcterms:W3CDTF">2018-11-07T19:36:49Z</dcterms:modified>
</cp:coreProperties>
</file>