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unoz\Desktop\TRABAJO CUADRE FEMINICIDIOS\"/>
    </mc:Choice>
  </mc:AlternateContent>
  <bookViews>
    <workbookView xWindow="0" yWindow="0" windowWidth="20490" windowHeight="7755" tabRatio="867" firstSheet="4" activeTab="8"/>
    <workbookView xWindow="0" yWindow="0" windowWidth="20490" windowHeight="7155" firstSheet="8" activeTab="8"/>
  </bookViews>
  <sheets>
    <sheet name="República Dominicana" sheetId="48" r:id="rId1"/>
    <sheet name="VARIACION" sheetId="41" r:id="rId2"/>
    <sheet name="CIRCUNSTANCIAS" sheetId="36" r:id="rId3"/>
    <sheet name="ARMAS" sheetId="37" r:id="rId4"/>
    <sheet name="HORA" sheetId="38" r:id="rId5"/>
    <sheet name="EDADES" sheetId="43" r:id="rId6"/>
    <sheet name="DIAS" sheetId="39" r:id="rId7"/>
    <sheet name="Nacionalidad Feminicidio (2)" sheetId="47" r:id="rId8"/>
    <sheet name="feminicidio INTIMO 2016" sheetId="35" r:id="rId9"/>
    <sheet name="SANTO DOMINGO" sheetId="44" r:id="rId10"/>
    <sheet name="DISTRITO NACIONAL" sheetId="45" r:id="rId11"/>
    <sheet name="SANTIAGO" sheetId="46" r:id="rId12"/>
  </sheets>
  <externalReferences>
    <externalReference r:id="rId13"/>
  </externalReferences>
  <definedNames>
    <definedName name="_xlnm._FilterDatabase" localSheetId="3" hidden="1">ARMAS!#REF!</definedName>
    <definedName name="_xlnm._FilterDatabase" localSheetId="2" hidden="1">CIRCUNSTANCIAS!#REF!</definedName>
    <definedName name="_xlnm._FilterDatabase" localSheetId="6" hidden="1">DIAS!#REF!</definedName>
    <definedName name="_xlnm._FilterDatabase" localSheetId="10" hidden="1">'DISTRITO NACIONAL'!$B$13:$O$17</definedName>
    <definedName name="_xlnm._FilterDatabase" localSheetId="5" hidden="1">EDADES!#REF!</definedName>
    <definedName name="_xlnm._FilterDatabase" localSheetId="4" hidden="1">HORA!#REF!</definedName>
    <definedName name="_xlnm._FilterDatabase" localSheetId="0" hidden="1">'República Dominicana'!#REF!</definedName>
    <definedName name="_xlnm._FilterDatabase" localSheetId="11" hidden="1">SANTIAGO!$B$13:$O$15</definedName>
    <definedName name="_xlnm._FilterDatabase" localSheetId="9" hidden="1">'SANTO DOMINGO'!$B$13:$O$15</definedName>
    <definedName name="_xlnm._FilterDatabase" localSheetId="1" hidden="1">VARIACION!#REF!</definedName>
  </definedNames>
  <calcPr calcId="152511"/>
</workbook>
</file>

<file path=xl/calcChain.xml><?xml version="1.0" encoding="utf-8"?>
<calcChain xmlns="http://schemas.openxmlformats.org/spreadsheetml/2006/main">
  <c r="D58" i="48" l="1"/>
  <c r="E58" i="48"/>
  <c r="F58" i="48"/>
  <c r="G58" i="48"/>
  <c r="H58" i="48"/>
  <c r="I58" i="48"/>
  <c r="J58" i="48"/>
  <c r="K58" i="48"/>
  <c r="L58" i="48"/>
  <c r="M58" i="48"/>
  <c r="N58" i="48"/>
  <c r="C58" i="48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G46" i="35"/>
  <c r="AE15" i="35"/>
  <c r="AE16" i="35"/>
  <c r="AE17" i="35"/>
  <c r="AE18" i="35"/>
  <c r="AE19" i="35"/>
  <c r="AE20" i="35"/>
  <c r="AE21" i="35"/>
  <c r="AE22" i="35"/>
  <c r="AE23" i="35"/>
  <c r="AE24" i="35"/>
  <c r="AE25" i="35"/>
  <c r="AE26" i="35"/>
  <c r="AE27" i="35"/>
  <c r="AE28" i="35"/>
  <c r="AE29" i="35"/>
  <c r="AE30" i="35"/>
  <c r="AE31" i="35"/>
  <c r="AE32" i="35"/>
  <c r="AE33" i="35"/>
  <c r="AE34" i="35"/>
  <c r="AE35" i="35"/>
  <c r="AE36" i="35"/>
  <c r="AE37" i="35"/>
  <c r="AE38" i="35"/>
  <c r="AE39" i="35"/>
  <c r="AE40" i="35"/>
  <c r="AE41" i="35"/>
  <c r="AE42" i="35"/>
  <c r="AE43" i="35"/>
  <c r="AE44" i="35"/>
  <c r="AE45" i="35"/>
  <c r="AE14" i="35"/>
  <c r="AE46" i="35" l="1"/>
  <c r="O15" i="46"/>
  <c r="O16" i="46"/>
  <c r="O17" i="46"/>
  <c r="O18" i="46"/>
  <c r="O19" i="46"/>
  <c r="O20" i="46"/>
  <c r="O21" i="46"/>
  <c r="O22" i="46"/>
  <c r="O23" i="46"/>
  <c r="O24" i="46"/>
  <c r="O25" i="46"/>
  <c r="O26" i="46"/>
  <c r="O27" i="46"/>
  <c r="O28" i="46"/>
  <c r="O29" i="46"/>
  <c r="O30" i="46"/>
  <c r="O14" i="46"/>
  <c r="D31" i="46"/>
  <c r="E31" i="46"/>
  <c r="F31" i="46"/>
  <c r="G31" i="46"/>
  <c r="H31" i="46"/>
  <c r="I31" i="46"/>
  <c r="J31" i="46"/>
  <c r="K31" i="46"/>
  <c r="L31" i="46"/>
  <c r="M31" i="46"/>
  <c r="N31" i="46"/>
  <c r="O15" i="45"/>
  <c r="O16" i="45"/>
  <c r="O17" i="45"/>
  <c r="O18" i="45"/>
  <c r="O19" i="45"/>
  <c r="O20" i="45"/>
  <c r="O21" i="45"/>
  <c r="O22" i="45"/>
  <c r="O23" i="45"/>
  <c r="O14" i="45"/>
  <c r="O26" i="44"/>
  <c r="O31" i="44"/>
  <c r="O34" i="44"/>
  <c r="O23" i="44"/>
  <c r="O27" i="44"/>
  <c r="Q16" i="41" l="1"/>
  <c r="P16" i="39"/>
  <c r="P28" i="36" l="1"/>
  <c r="Q60" i="36"/>
  <c r="Q65" i="36"/>
  <c r="Q67" i="36"/>
  <c r="Q43" i="36"/>
  <c r="Q35" i="36"/>
  <c r="Q37" i="36"/>
  <c r="Q38" i="36"/>
  <c r="Q39" i="36"/>
  <c r="Q41" i="36"/>
  <c r="Q42" i="36"/>
  <c r="Q34" i="36"/>
  <c r="Q29" i="36"/>
  <c r="Q21" i="36"/>
  <c r="Q22" i="36"/>
  <c r="Q23" i="36"/>
  <c r="Q24" i="36"/>
  <c r="Q25" i="36"/>
  <c r="Q26" i="36"/>
  <c r="Q27" i="36"/>
  <c r="Q20" i="36"/>
  <c r="Q35" i="41" l="1"/>
  <c r="Q29" i="41"/>
  <c r="Q17" i="41"/>
  <c r="D38" i="44" l="1"/>
  <c r="E38" i="44"/>
  <c r="F38" i="44"/>
  <c r="G38" i="44"/>
  <c r="H38" i="44"/>
  <c r="I38" i="44"/>
  <c r="J38" i="44"/>
  <c r="K38" i="44"/>
  <c r="L38" i="44"/>
  <c r="M38" i="44"/>
  <c r="N38" i="44"/>
  <c r="C38" i="44"/>
  <c r="O38" i="44" l="1"/>
  <c r="C31" i="46"/>
  <c r="K24" i="45"/>
  <c r="O24" i="45"/>
  <c r="O14" i="44"/>
  <c r="O25" i="44"/>
  <c r="O22" i="44"/>
  <c r="O32" i="48" l="1"/>
  <c r="O28" i="44" l="1"/>
  <c r="O29" i="44"/>
  <c r="I24" i="45" l="1"/>
  <c r="O30" i="44"/>
  <c r="O35" i="44"/>
  <c r="P38" i="36"/>
  <c r="O58" i="48" l="1"/>
  <c r="O57" i="48"/>
  <c r="O56" i="48"/>
  <c r="O55" i="48"/>
  <c r="O54" i="48"/>
  <c r="O53" i="48"/>
  <c r="O52" i="48"/>
  <c r="O51" i="48"/>
  <c r="O50" i="48"/>
  <c r="O49" i="48"/>
  <c r="O48" i="48"/>
  <c r="O47" i="48"/>
  <c r="O43" i="48"/>
  <c r="O42" i="48"/>
  <c r="O41" i="48"/>
  <c r="O40" i="48"/>
  <c r="O39" i="48"/>
  <c r="O38" i="48"/>
  <c r="O37" i="48"/>
  <c r="O36" i="48"/>
  <c r="O35" i="48"/>
  <c r="O34" i="48"/>
  <c r="O33" i="48"/>
  <c r="O28" i="48"/>
  <c r="O27" i="48"/>
  <c r="O26" i="48"/>
  <c r="F25" i="48"/>
  <c r="E25" i="48"/>
  <c r="D25" i="48"/>
  <c r="C25" i="48"/>
  <c r="O25" i="48" s="1"/>
  <c r="N24" i="48"/>
  <c r="M24" i="48"/>
  <c r="L24" i="48"/>
  <c r="K24" i="48"/>
  <c r="J24" i="48"/>
  <c r="I24" i="48"/>
  <c r="H24" i="48"/>
  <c r="G24" i="48"/>
  <c r="F24" i="48"/>
  <c r="E24" i="48"/>
  <c r="D24" i="48"/>
  <c r="C24" i="48"/>
  <c r="O24" i="48" s="1"/>
  <c r="N23" i="48"/>
  <c r="M23" i="48"/>
  <c r="L23" i="48"/>
  <c r="K23" i="48"/>
  <c r="J23" i="48"/>
  <c r="I23" i="48"/>
  <c r="H23" i="48"/>
  <c r="G23" i="48"/>
  <c r="F23" i="48"/>
  <c r="E23" i="48"/>
  <c r="D23" i="48"/>
  <c r="C23" i="48"/>
  <c r="O23" i="48" s="1"/>
  <c r="N22" i="48"/>
  <c r="M22" i="48"/>
  <c r="L22" i="48"/>
  <c r="K22" i="48"/>
  <c r="J22" i="48"/>
  <c r="I22" i="48"/>
  <c r="H22" i="48"/>
  <c r="G22" i="48"/>
  <c r="F22" i="48"/>
  <c r="E22" i="48"/>
  <c r="D22" i="48"/>
  <c r="C22" i="48"/>
  <c r="O22" i="48" s="1"/>
  <c r="N21" i="48"/>
  <c r="M21" i="48"/>
  <c r="L21" i="48"/>
  <c r="K21" i="48"/>
  <c r="J21" i="48"/>
  <c r="I21" i="48"/>
  <c r="H21" i="48"/>
  <c r="G21" i="48"/>
  <c r="F21" i="48"/>
  <c r="E21" i="48"/>
  <c r="D21" i="48"/>
  <c r="C21" i="48"/>
  <c r="O21" i="48" s="1"/>
  <c r="N20" i="48"/>
  <c r="M20" i="48"/>
  <c r="L20" i="48"/>
  <c r="K20" i="48"/>
  <c r="J20" i="48"/>
  <c r="I20" i="48"/>
  <c r="H20" i="48"/>
  <c r="G20" i="48"/>
  <c r="F20" i="48"/>
  <c r="E20" i="48"/>
  <c r="D20" i="48"/>
  <c r="C20" i="48"/>
  <c r="O20" i="48" s="1"/>
  <c r="N19" i="48"/>
  <c r="M19" i="48"/>
  <c r="L19" i="48"/>
  <c r="K19" i="48"/>
  <c r="J19" i="48"/>
  <c r="I19" i="48"/>
  <c r="H19" i="48"/>
  <c r="G19" i="48"/>
  <c r="F19" i="48"/>
  <c r="E19" i="48"/>
  <c r="D19" i="48"/>
  <c r="C19" i="48"/>
  <c r="O19" i="48" s="1"/>
  <c r="N18" i="48"/>
  <c r="M18" i="48"/>
  <c r="L18" i="48"/>
  <c r="K18" i="48"/>
  <c r="J18" i="48"/>
  <c r="I18" i="48"/>
  <c r="H18" i="48"/>
  <c r="G18" i="48"/>
  <c r="F18" i="48"/>
  <c r="E18" i="48"/>
  <c r="D18" i="48"/>
  <c r="C18" i="48"/>
  <c r="O18" i="48" s="1"/>
  <c r="N17" i="48"/>
  <c r="M17" i="48"/>
  <c r="L17" i="48"/>
  <c r="K17" i="48"/>
  <c r="J17" i="48"/>
  <c r="I17" i="48"/>
  <c r="H17" i="48"/>
  <c r="G17" i="48"/>
  <c r="F17" i="48"/>
  <c r="E17" i="48"/>
  <c r="D17" i="48"/>
  <c r="C17" i="48"/>
  <c r="O17" i="48" s="1"/>
  <c r="H24" i="45" l="1"/>
  <c r="G24" i="45" l="1"/>
  <c r="F24" i="45"/>
  <c r="E24" i="45"/>
  <c r="C24" i="45"/>
  <c r="O18" i="44"/>
  <c r="O32" i="44"/>
  <c r="H20" i="36" l="1"/>
  <c r="I20" i="36"/>
  <c r="J20" i="36"/>
  <c r="K20" i="36"/>
  <c r="L20" i="36"/>
  <c r="M20" i="36"/>
  <c r="N20" i="36"/>
  <c r="O20" i="36"/>
  <c r="P18" i="36" l="1"/>
  <c r="P19" i="36"/>
  <c r="P21" i="36"/>
  <c r="P22" i="36"/>
  <c r="P23" i="36"/>
  <c r="P24" i="36"/>
  <c r="P25" i="36"/>
  <c r="P26" i="36"/>
  <c r="P27" i="36"/>
  <c r="P17" i="36"/>
  <c r="O24" i="44" l="1"/>
  <c r="O21" i="44"/>
  <c r="D24" i="45" l="1"/>
  <c r="J24" i="45"/>
  <c r="L24" i="45"/>
  <c r="M24" i="45"/>
  <c r="N24" i="45"/>
  <c r="D22" i="43" l="1"/>
  <c r="P16" i="41"/>
  <c r="P22" i="41"/>
  <c r="Q22" i="41" s="1"/>
  <c r="P23" i="41" l="1"/>
  <c r="Q23" i="41" s="1"/>
  <c r="P29" i="41"/>
  <c r="P28" i="41"/>
  <c r="Q28" i="41" s="1"/>
  <c r="P35" i="41"/>
  <c r="P34" i="41"/>
  <c r="Q34" i="41" s="1"/>
  <c r="R22" i="41" l="1"/>
  <c r="R34" i="41"/>
  <c r="R28" i="41"/>
  <c r="O20" i="44"/>
  <c r="O16" i="44"/>
  <c r="O33" i="44"/>
  <c r="O31" i="46" l="1"/>
  <c r="O37" i="44"/>
  <c r="O15" i="44"/>
  <c r="O36" i="44"/>
  <c r="E30" i="47"/>
  <c r="E20" i="38"/>
  <c r="F20" i="38"/>
  <c r="G20" i="38"/>
  <c r="H20" i="38"/>
  <c r="I20" i="38"/>
  <c r="J20" i="38"/>
  <c r="K20" i="38"/>
  <c r="L20" i="38"/>
  <c r="M20" i="38"/>
  <c r="N20" i="38"/>
  <c r="O20" i="38"/>
  <c r="O14" i="37"/>
  <c r="D46" i="36"/>
  <c r="E20" i="36"/>
  <c r="E28" i="36" s="1"/>
  <c r="F20" i="36"/>
  <c r="F28" i="36" s="1"/>
  <c r="G20" i="36"/>
  <c r="G28" i="36" s="1"/>
  <c r="H28" i="36"/>
  <c r="I28" i="36"/>
  <c r="J28" i="36"/>
  <c r="K28" i="36"/>
  <c r="L28" i="36"/>
  <c r="M28" i="36"/>
  <c r="N28" i="36"/>
  <c r="O28" i="36"/>
  <c r="D20" i="36"/>
  <c r="D28" i="36" l="1"/>
  <c r="P20" i="36"/>
  <c r="O17" i="44"/>
  <c r="O19" i="44"/>
  <c r="P19" i="38" l="1"/>
  <c r="P17" i="38"/>
  <c r="P18" i="38"/>
  <c r="D20" i="38"/>
  <c r="P20" i="38" l="1"/>
  <c r="E46" i="36"/>
  <c r="H23" i="39"/>
  <c r="I23" i="39"/>
  <c r="J23" i="39"/>
  <c r="K23" i="39"/>
  <c r="L23" i="39"/>
  <c r="M23" i="39"/>
  <c r="N23" i="39"/>
  <c r="O23" i="39"/>
  <c r="P17" i="39"/>
  <c r="P18" i="39"/>
  <c r="P19" i="39"/>
  <c r="P20" i="39"/>
  <c r="P21" i="39"/>
  <c r="P22" i="39"/>
  <c r="D23" i="39"/>
  <c r="E23" i="39"/>
  <c r="F23" i="39"/>
  <c r="G23" i="39"/>
  <c r="E22" i="43"/>
  <c r="F22" i="43"/>
  <c r="G22" i="43"/>
  <c r="H22" i="43"/>
  <c r="I22" i="43"/>
  <c r="J22" i="43"/>
  <c r="K22" i="43"/>
  <c r="L22" i="43"/>
  <c r="M22" i="43"/>
  <c r="N22" i="43"/>
  <c r="O22" i="43"/>
  <c r="P17" i="43"/>
  <c r="P18" i="43"/>
  <c r="P19" i="43"/>
  <c r="P20" i="43"/>
  <c r="P21" i="43"/>
  <c r="P16" i="43"/>
  <c r="K17" i="37"/>
  <c r="L17" i="37"/>
  <c r="M17" i="37"/>
  <c r="N17" i="37"/>
  <c r="O15" i="37"/>
  <c r="O16" i="37"/>
  <c r="I17" i="37"/>
  <c r="J17" i="37"/>
  <c r="D17" i="37"/>
  <c r="E17" i="37"/>
  <c r="F17" i="37"/>
  <c r="G17" i="37"/>
  <c r="H17" i="37"/>
  <c r="AF14" i="35"/>
  <c r="AF15" i="35"/>
  <c r="AF16" i="35"/>
  <c r="AF17" i="35"/>
  <c r="AF18" i="35"/>
  <c r="AF19" i="35"/>
  <c r="AF20" i="35"/>
  <c r="AF21" i="35"/>
  <c r="AF22" i="35"/>
  <c r="AF23" i="35"/>
  <c r="AF24" i="35"/>
  <c r="AF25" i="35"/>
  <c r="AF26" i="35"/>
  <c r="AF27" i="35"/>
  <c r="AF28" i="35"/>
  <c r="AF29" i="35"/>
  <c r="AF30" i="35"/>
  <c r="AF31" i="35"/>
  <c r="AF32" i="35"/>
  <c r="AF33" i="35"/>
  <c r="AF34" i="35"/>
  <c r="AF35" i="35"/>
  <c r="AF36" i="35"/>
  <c r="AF37" i="35"/>
  <c r="AF38" i="35"/>
  <c r="AF39" i="35"/>
  <c r="AF40" i="35"/>
  <c r="AF41" i="35"/>
  <c r="AF42" i="35"/>
  <c r="AF43" i="35"/>
  <c r="AF44" i="35"/>
  <c r="AF45" i="35"/>
  <c r="C17" i="37"/>
  <c r="P16" i="36"/>
  <c r="P34" i="36"/>
  <c r="P35" i="36"/>
  <c r="P36" i="36"/>
  <c r="Q36" i="36" s="1"/>
  <c r="P37" i="36"/>
  <c r="P39" i="36"/>
  <c r="P40" i="36"/>
  <c r="Q40" i="36" s="1"/>
  <c r="P41" i="36"/>
  <c r="P42" i="36"/>
  <c r="P43" i="36"/>
  <c r="P44" i="36"/>
  <c r="Q44" i="36" s="1"/>
  <c r="P45" i="36"/>
  <c r="Q45" i="36" s="1"/>
  <c r="F46" i="36"/>
  <c r="G46" i="36"/>
  <c r="H46" i="36"/>
  <c r="I46" i="36"/>
  <c r="J46" i="36"/>
  <c r="K46" i="36"/>
  <c r="L46" i="36"/>
  <c r="M46" i="36"/>
  <c r="N46" i="36"/>
  <c r="O46" i="36"/>
  <c r="D54" i="36"/>
  <c r="Q55" i="36" s="1"/>
  <c r="R55" i="36" s="1"/>
  <c r="S55" i="36" s="1"/>
  <c r="T55" i="36" s="1"/>
  <c r="P59" i="36"/>
  <c r="P64" i="36"/>
  <c r="P17" i="41"/>
  <c r="R16" i="41" l="1"/>
  <c r="O17" i="37"/>
  <c r="AG37" i="35"/>
  <c r="AG23" i="35"/>
  <c r="P23" i="39"/>
  <c r="AG22" i="35"/>
  <c r="AG18" i="35"/>
  <c r="AG16" i="35"/>
  <c r="AG17" i="35"/>
  <c r="AG20" i="35"/>
  <c r="AG28" i="35"/>
  <c r="AG45" i="35"/>
  <c r="AG39" i="35"/>
  <c r="AG36" i="35"/>
  <c r="AG35" i="35"/>
  <c r="AG33" i="35"/>
  <c r="AG25" i="35"/>
  <c r="AG24" i="35"/>
  <c r="AG40" i="35"/>
  <c r="AG27" i="35"/>
  <c r="AG15" i="35"/>
  <c r="AG43" i="35"/>
  <c r="AG41" i="35"/>
  <c r="AG34" i="35"/>
  <c r="AG31" i="35"/>
  <c r="AG29" i="35"/>
  <c r="AG26" i="35"/>
  <c r="AG21" i="35"/>
  <c r="AG19" i="35"/>
  <c r="AG14" i="35"/>
  <c r="AG30" i="35"/>
  <c r="AG44" i="35"/>
  <c r="AG32" i="35"/>
  <c r="AG38" i="35"/>
  <c r="AG42" i="35"/>
  <c r="AF46" i="35"/>
  <c r="P22" i="43"/>
  <c r="AG46" i="35" l="1"/>
  <c r="P46" i="36"/>
  <c r="Q47" i="36" s="1"/>
</calcChain>
</file>

<file path=xl/sharedStrings.xml><?xml version="1.0" encoding="utf-8"?>
<sst xmlns="http://schemas.openxmlformats.org/spreadsheetml/2006/main" count="566" uniqueCount="227">
  <si>
    <t>REPÚBLICA DOMINICANA</t>
  </si>
  <si>
    <t>PROCURADURÍA GENERAL DE LA REPÚBLICA</t>
  </si>
  <si>
    <t>AÑO</t>
  </si>
  <si>
    <t>TOTAL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</si>
  <si>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</si>
  <si>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</si>
  <si>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</si>
  <si>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</si>
  <si>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</si>
  <si>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</si>
  <si>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</si>
  <si>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</si>
  <si>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</si>
  <si>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</si>
  <si>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</si>
  <si>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ener.</t>
  </si>
  <si>
    <t>2008</t>
  </si>
  <si>
    <t>2009</t>
  </si>
  <si>
    <t>PROCURADURÍA GENERAL DE LA REPUBLICA</t>
  </si>
  <si>
    <t>NACIONALIDAD</t>
  </si>
  <si>
    <t>TOTAL VICTIMA</t>
  </si>
  <si>
    <t>HAITIANA</t>
  </si>
  <si>
    <t>IRLANDES</t>
  </si>
  <si>
    <t>CHINA</t>
  </si>
  <si>
    <t>ESPAÑOLA</t>
  </si>
  <si>
    <t>FRANCESA</t>
  </si>
  <si>
    <t>ALEMANA</t>
  </si>
  <si>
    <t>DOMINICANA</t>
  </si>
  <si>
    <t>CANTIDAD</t>
  </si>
  <si>
    <t>JURISDICCIÓN</t>
  </si>
  <si>
    <t>Distrito Nacional</t>
  </si>
  <si>
    <t>Santo Domingo</t>
  </si>
  <si>
    <t>Azua</t>
  </si>
  <si>
    <t>Bahoruco</t>
  </si>
  <si>
    <t>Barahona</t>
  </si>
  <si>
    <t>Dajabon</t>
  </si>
  <si>
    <t>Duarte</t>
  </si>
  <si>
    <t>El Seybo</t>
  </si>
  <si>
    <t>Elias Piña</t>
  </si>
  <si>
    <t>Espaillat</t>
  </si>
  <si>
    <t>Hato Mayor</t>
  </si>
  <si>
    <t>Independencia</t>
  </si>
  <si>
    <t>La Altagracia</t>
  </si>
  <si>
    <t>La Romana</t>
  </si>
  <si>
    <t>La Vega</t>
  </si>
  <si>
    <t>María Trinidad S.</t>
  </si>
  <si>
    <t>Monseñor Nouel</t>
  </si>
  <si>
    <t>Montecristi</t>
  </si>
  <si>
    <t>Monte Plata</t>
  </si>
  <si>
    <t>Pedernales</t>
  </si>
  <si>
    <t>Peravia</t>
  </si>
  <si>
    <t>Puerto Plata</t>
  </si>
  <si>
    <t>Salcedo</t>
  </si>
  <si>
    <t>Samaná</t>
  </si>
  <si>
    <t>San Cristobal</t>
  </si>
  <si>
    <t>San José de Ocoa</t>
  </si>
  <si>
    <t>San Juan</t>
  </si>
  <si>
    <t>San Pedro De M.</t>
  </si>
  <si>
    <t>Sánchez Ramírez</t>
  </si>
  <si>
    <t>Santiago</t>
  </si>
  <si>
    <t>Santiago  R.</t>
  </si>
  <si>
    <t>Valverde</t>
  </si>
  <si>
    <t>TOTALES</t>
  </si>
  <si>
    <t>JULIO</t>
  </si>
  <si>
    <t>AGOSTO</t>
  </si>
  <si>
    <t>SEPTIEMBRE</t>
  </si>
  <si>
    <t>OCTUBRE</t>
  </si>
  <si>
    <t>NOVIEMBRE</t>
  </si>
  <si>
    <t>DICIEMBRE</t>
  </si>
  <si>
    <t>FEMINICIDIOS</t>
  </si>
  <si>
    <t>2010</t>
  </si>
  <si>
    <t>2011</t>
  </si>
  <si>
    <t>ENERO</t>
  </si>
  <si>
    <t>FEBRERO</t>
  </si>
  <si>
    <t>MARZO</t>
  </si>
  <si>
    <t>ABRIL</t>
  </si>
  <si>
    <t>MAYO</t>
  </si>
  <si>
    <t>JUNIO</t>
  </si>
  <si>
    <t>2012</t>
  </si>
  <si>
    <t>Departamento de Estadísticas</t>
  </si>
  <si>
    <t>HOMICIDIOS DE MUJERES Y FEMINICIDIOS</t>
  </si>
  <si>
    <t>HOMICIDIOS DE MUJERES</t>
  </si>
  <si>
    <t>VARIACION PORCENTUAL</t>
  </si>
  <si>
    <t>2013</t>
  </si>
  <si>
    <t>CIRCUNSTANCIA</t>
  </si>
  <si>
    <t>TASA HOMICIDIOS POR CADA 100 MIL HABITANTES</t>
  </si>
  <si>
    <t>ROBO</t>
  </si>
  <si>
    <t>DESPOJO DE ARMA DE FUEGO</t>
  </si>
  <si>
    <t>DESPOJO DE MOTOCICLETA</t>
  </si>
  <si>
    <t>DESPOJO DE VEHÍCULOS</t>
  </si>
  <si>
    <t>VICTIMA DE ROBO O ATRACO</t>
  </si>
  <si>
    <t>LINCHAMIENTO</t>
  </si>
  <si>
    <t>TRATANDO DE ROBAR O ATRACAR</t>
  </si>
  <si>
    <t>SERVICIO POLICIAL</t>
  </si>
  <si>
    <t>RELACIONADAS CON DROGAS</t>
  </si>
  <si>
    <t>SECUESTRO</t>
  </si>
  <si>
    <t>SICARIATO</t>
  </si>
  <si>
    <t>VIOLACIÓN SEXUAL</t>
  </si>
  <si>
    <t>TOTAL DE LA TASA</t>
  </si>
  <si>
    <t>TASA</t>
  </si>
  <si>
    <t>ACCIDENTAL</t>
  </si>
  <si>
    <t>BALA PERDIDA</t>
  </si>
  <si>
    <t>FEMINICIDIO  INTIMO</t>
  </si>
  <si>
    <t>VIOLENCIA INTRAFAMILIAR</t>
  </si>
  <si>
    <t>HOMBRE MUERTO POR SU PAREJA</t>
  </si>
  <si>
    <t>RIÑA PERSONAL</t>
  </si>
  <si>
    <t>RIÑA EN TRANSITO</t>
  </si>
  <si>
    <t>RIÑA EN CARCEL</t>
  </si>
  <si>
    <t>RIÑAS EN CENTRO DE DIVERSIÓN</t>
  </si>
  <si>
    <t>RIÑA TRANSITO</t>
  </si>
  <si>
    <t>ACCIÓN P.N.  -  F.A.  -  D.N.C.D.</t>
  </si>
  <si>
    <t>ACCIÓN P.N.</t>
  </si>
  <si>
    <t>ACCIÓN DNCD</t>
  </si>
  <si>
    <t>DESCONOCIDA</t>
  </si>
  <si>
    <t>TOTAL GENERAL DE LA TASA</t>
  </si>
  <si>
    <t>FEMINICIDIOS RELACIONADOS DIRECTAMENTE CON LA DELINCUENCIA</t>
  </si>
  <si>
    <t>FEMINICIDIOS NO RELACIONADOS DIRECTAMENTE CON LA DELINCUENCIA</t>
  </si>
  <si>
    <t>TIPO ARMA</t>
  </si>
  <si>
    <t>Armas de Fuego</t>
  </si>
  <si>
    <t>Armas Blancas</t>
  </si>
  <si>
    <t>Otras</t>
  </si>
  <si>
    <t>6:00 AM-5:59 PM</t>
  </si>
  <si>
    <t>6:00 PM-5:59 AM</t>
  </si>
  <si>
    <t>HORAS</t>
  </si>
  <si>
    <t>LUNES</t>
  </si>
  <si>
    <t>MARTES</t>
  </si>
  <si>
    <t>MIÉRCOLES</t>
  </si>
  <si>
    <t>JUEVES</t>
  </si>
  <si>
    <t>VIERNES</t>
  </si>
  <si>
    <t>SÁBADO</t>
  </si>
  <si>
    <t>DOMINGO</t>
  </si>
  <si>
    <t>HABITANTES</t>
  </si>
  <si>
    <t>SANTO DOMINGO</t>
  </si>
  <si>
    <t>DISTRITO NACIONAL</t>
  </si>
  <si>
    <t>SANTIAGO</t>
  </si>
  <si>
    <t>TOTAL HOMICIDIOS DE MUJERES Y FEMINICIDIOS</t>
  </si>
  <si>
    <t>TASA DE HOMICIDIOS DE MUJERES Y FEMINICIDIOS POR CADA 100,000/HAB.</t>
  </si>
  <si>
    <t>0 a 17 años</t>
  </si>
  <si>
    <t>18 a 34 años</t>
  </si>
  <si>
    <t>35 a 51 años</t>
  </si>
  <si>
    <t>52 a 68 años</t>
  </si>
  <si>
    <t>Más de 68</t>
  </si>
  <si>
    <t>Indeterminados</t>
  </si>
  <si>
    <t>2014</t>
  </si>
  <si>
    <t>2015</t>
  </si>
  <si>
    <t>INFANTICIDIO</t>
  </si>
  <si>
    <t>ACCION LEGAL</t>
  </si>
  <si>
    <t>AÑO 2015</t>
  </si>
  <si>
    <t xml:space="preserve">DIAS </t>
  </si>
  <si>
    <t>"Año del Fomento de la Vivienda"</t>
  </si>
  <si>
    <t>2016</t>
  </si>
  <si>
    <t>AÑO 2016</t>
  </si>
  <si>
    <t>REPUBLICA DOMINICANA</t>
  </si>
  <si>
    <t>PROV. SANTO DOMINGO</t>
  </si>
  <si>
    <t>SECTOR</t>
  </si>
  <si>
    <t>ENS. OZAMA</t>
  </si>
  <si>
    <t>HERRERA</t>
  </si>
  <si>
    <t>VILLA MELLA</t>
  </si>
  <si>
    <t>PROV. SANTIAGO</t>
  </si>
  <si>
    <t>ALMA ROSA I</t>
  </si>
  <si>
    <t>AREA DE LOS MOTELES</t>
  </si>
  <si>
    <t>VILLAS AGRICOLAS</t>
  </si>
  <si>
    <t>CIEN FUEGO</t>
  </si>
  <si>
    <t>VELLA VISTA</t>
  </si>
  <si>
    <t>BARRIO EL PLAY</t>
  </si>
  <si>
    <t>PADRE LAS CASAS</t>
  </si>
  <si>
    <t xml:space="preserve">LOS CAMINOS 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</si>
  <si>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Cantidad de habitantes publicada por la ONE</t>
    </r>
  </si>
  <si>
    <t>AMERICANA</t>
  </si>
  <si>
    <t>DISTRIBUCIÓN DE LOS HOMICIDIOS DE MUJERES Y FEMINICIDIOS  A NIVEL NACIONAL, SEGÚN LA EDAD DE LA VICTIMA</t>
  </si>
  <si>
    <t xml:space="preserve">DISTRIBUCIÓN DE LOS HOMICIDIOS DE MUJERES Y FEMINICIDIOS A NIVEL NACIONAL, SEGÚN LA HORA DE COMISIÓN (DIURNA O NOCTURNA) </t>
  </si>
  <si>
    <t>DISTRIBUCIÓN DE LOS HOMICIDIOS DE MUJERES Y FEMINICIDIOS  A NIVEL NACIONAL, SEGÚN TIPOS DE ARMAS</t>
  </si>
  <si>
    <t>DISTRIBUCIÓN DE LOS HOMICIDIOS DE MUJERES Y FEMINICIDIOS  A NIVEL NACIONAL, SEGÚN LAS CIRCUNSTANCIAS</t>
  </si>
  <si>
    <t>DISTRIBUCIÓN DE LOS HOMICIDIOS DE MUJERES Y FEMINICIDIOS  A NIVEL NACIONAL, SEGÚN LA NACIONALIDAD DE LA VICTIMA</t>
  </si>
  <si>
    <r>
      <t xml:space="preserve">DISTRIBUCIÓN DE LOS HOMICIDIOS DE </t>
    </r>
    <r>
      <rPr>
        <b/>
        <i/>
        <sz val="14"/>
        <color rgb="FF1F497D"/>
        <rFont val="Times New Roman"/>
        <family val="1"/>
      </rPr>
      <t>MUJERES Y FEMINICIDIOS  A NIVEL NACIONAL, SEGÚN EL DIA DE OCURRENCIA</t>
    </r>
  </si>
  <si>
    <t>DISTRIBUCIÓN DE LOS HOMICIDIOS DE MUJERES Y FEMINICIDIOS  A NIVEL NACIONAL, SEGÚN LAS PROVINCIAS</t>
  </si>
  <si>
    <t>DISTRIBUCIÓN DE LOS HOMICIDIOS DE MUJERES Y FEMINICIDIOS  A NIVEL NACIONAL, SEGÚN LOS SECTORES</t>
  </si>
  <si>
    <t>DISTRIBUCIÓN DE LOS HOMICIDIOS DE MUJERES Y FEMINICIDIOS  A NIVEL NACIONAL, SEGÙN EL TIPO</t>
  </si>
  <si>
    <t>LOS MINAS</t>
  </si>
  <si>
    <t>BRISAS DEL ESTE</t>
  </si>
  <si>
    <t>HIPODROMO V CENTENARIO</t>
  </si>
  <si>
    <t>HONDURAS</t>
  </si>
  <si>
    <t>BELLA VSITA</t>
  </si>
  <si>
    <t>LOS CIRCULITOS</t>
  </si>
  <si>
    <t>VILLA LIBERACION</t>
  </si>
  <si>
    <t>LA VICTORIA</t>
  </si>
  <si>
    <t>LOS MAMEYES</t>
  </si>
  <si>
    <t>SAN MIGUEL</t>
  </si>
  <si>
    <t>LA HERRADURA</t>
  </si>
  <si>
    <t>LICEY AL MEDIO</t>
  </si>
  <si>
    <t>INVIVIENDA</t>
  </si>
  <si>
    <t>BAYONA</t>
  </si>
  <si>
    <t>VILLA FRANCISCA</t>
  </si>
  <si>
    <t>YAGUITA</t>
  </si>
  <si>
    <t>LOS LLANOS DE GURABO</t>
  </si>
  <si>
    <t xml:space="preserve">VILLA LIBERACION </t>
  </si>
  <si>
    <t>BO. LA ALTAGRACIA</t>
  </si>
  <si>
    <t>CENTRO CIUDAD</t>
  </si>
  <si>
    <t>VIOLENCIA SEXUAL</t>
  </si>
  <si>
    <t>VILLA FARO</t>
  </si>
  <si>
    <t>LOS PRADOS II</t>
  </si>
  <si>
    <t>ANDRES BOCACHICA</t>
  </si>
  <si>
    <t>LOS FRAILES</t>
  </si>
  <si>
    <t>LOS PERALEJOS</t>
  </si>
  <si>
    <t>LOS GUANDULES</t>
  </si>
  <si>
    <t xml:space="preserve">DESCONOCIDO </t>
  </si>
  <si>
    <t>EL ALMIRANTE</t>
  </si>
  <si>
    <t>HAINAMOSA</t>
  </si>
  <si>
    <t>GUALEY</t>
  </si>
  <si>
    <t>MATA HAMBRE</t>
  </si>
  <si>
    <t>LA MINA</t>
  </si>
  <si>
    <t>DISTRIBUCIÓN DE LOS HOMICIDIOS DE MUJERES Y FEMINICIDIOS  A NIVEL NACIONAL, SEGÚN FRECUENCIAS, TASAS Y VARIACIÓN PORCENTUAL 2015-16 ENERO-DICIEMBRE</t>
  </si>
  <si>
    <t>INFORME HOMICIDIOS DE MUJERES Y FEMINICIDIOS DICIEMBRE 2016</t>
  </si>
  <si>
    <t>INFORME HOMICIDIOS DE MUJERES Y FEMINICIDIOS  DICIEMBRE 2016</t>
  </si>
  <si>
    <t>BELGA</t>
  </si>
  <si>
    <t>SUIZA</t>
  </si>
  <si>
    <t>TAIWANESA</t>
  </si>
  <si>
    <t>VENEZOLANA</t>
  </si>
  <si>
    <t>LOS GUARICANOS</t>
  </si>
  <si>
    <t>LOS ALCARRIZOS</t>
  </si>
  <si>
    <t>PERLA ANTILLANA</t>
  </si>
  <si>
    <t>SAN LUIS</t>
  </si>
  <si>
    <t>BELLA VISTAS</t>
  </si>
  <si>
    <t>ENS. QUISQUEYA</t>
  </si>
  <si>
    <t>VILLA GONZALEZ</t>
  </si>
  <si>
    <t>NAVARRETE</t>
  </si>
  <si>
    <t>HOMICIDIOS DE MUJERES Y FEMINICIDIOS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</si>
</sst>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63">
    <font>
      <sz val="10"/>
      <name val="Arial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7"/>
      <name val="Arial"/>
      <family val="2"/>
    </font>
    <font>
      <b/>
      <sz val="11"/>
      <name val="Book Antiqua"/>
      <family val="1"/>
    </font>
    <font>
      <b/>
      <sz val="14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11"/>
      <name val="AvantGarde Bk BT"/>
      <family val="2"/>
    </font>
    <font>
      <sz val="11"/>
      <name val="Times New Roman"/>
      <family val="1"/>
    </font>
    <font>
      <sz val="12"/>
      <name val="Times New Roman"/>
      <family val="1"/>
    </font>
    <font>
      <b/>
      <u/>
      <sz val="11"/>
      <name val="Book Antiqua"/>
      <family val="1"/>
    </font>
    <font>
      <b/>
      <sz val="10"/>
      <name val="Trebuchet MS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8"/>
      <name val="Trebuchet MS"/>
      <family val="2"/>
    </font>
    <font>
      <b/>
      <u/>
      <sz val="10"/>
      <name val="Book Antiqua"/>
      <family val="1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b/>
      <i/>
      <sz val="9"/>
      <name val="Arial"/>
      <family val="2"/>
    </font>
    <font>
      <b/>
      <sz val="7"/>
      <name val="Trebuchet MS"/>
      <family val="2"/>
    </font>
    <font>
      <sz val="7"/>
      <name val="Trebuchet MS"/>
      <family val="2"/>
    </font>
    <font>
      <b/>
      <sz val="13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7"/>
      <name val="Trebuchet MS"/>
      <family val="2"/>
    </font>
    <font>
      <b/>
      <sz val="8"/>
      <name val="Trebuchet MS"/>
      <family val="2"/>
    </font>
    <font>
      <b/>
      <sz val="7"/>
      <name val="Arial"/>
      <family val="2"/>
    </font>
    <font>
      <b/>
      <i/>
      <sz val="14"/>
      <color indexed="10"/>
      <name val="Trebuchet MS"/>
      <family val="2"/>
    </font>
    <font>
      <b/>
      <sz val="10"/>
      <name val="Gill Sans MT"/>
      <family val="2"/>
    </font>
    <font>
      <i/>
      <sz val="11"/>
      <name val="Times New Roman"/>
      <family val="1"/>
    </font>
    <font>
      <b/>
      <sz val="9"/>
      <name val="Gill Sans MT"/>
      <family val="2"/>
    </font>
    <font>
      <sz val="9"/>
      <name val="Gill Sans MT"/>
      <family val="2"/>
    </font>
    <font>
      <b/>
      <i/>
      <sz val="11"/>
      <color indexed="12"/>
      <name val="AvantGarde Bk BT"/>
    </font>
    <font>
      <sz val="9"/>
      <name val="Arial"/>
      <family val="2"/>
    </font>
    <font>
      <b/>
      <sz val="8"/>
      <color theme="1"/>
      <name val="Century Gothic"/>
      <family val="2"/>
    </font>
    <font>
      <b/>
      <i/>
      <sz val="16"/>
      <color theme="3"/>
      <name val="Times New Roman"/>
      <family val="1"/>
    </font>
    <font>
      <b/>
      <i/>
      <sz val="14"/>
      <color rgb="FF0070C0"/>
      <name val="Trebuchet MS"/>
      <family val="2"/>
    </font>
    <font>
      <b/>
      <sz val="10"/>
      <color rgb="FF0070C0"/>
      <name val="Century Gothic"/>
      <family val="2"/>
    </font>
    <font>
      <b/>
      <sz val="10"/>
      <color theme="1"/>
      <name val="Gill Sans MT"/>
      <family val="2"/>
    </font>
    <font>
      <b/>
      <i/>
      <sz val="14"/>
      <color theme="3"/>
      <name val="Times New Roman"/>
      <family val="1"/>
    </font>
    <font>
      <b/>
      <sz val="14"/>
      <color rgb="FFFF0000"/>
      <name val="Gill Sans MT"/>
      <family val="2"/>
    </font>
    <font>
      <b/>
      <sz val="16"/>
      <color theme="3"/>
      <name val="Times New Roman"/>
      <family val="1"/>
    </font>
    <font>
      <b/>
      <sz val="14"/>
      <color theme="9" tint="-0.499984740745262"/>
      <name val="Trebuchet MS"/>
      <family val="2"/>
    </font>
    <font>
      <b/>
      <sz val="14"/>
      <color theme="2" tint="-0.499984740745262"/>
      <name val="Trebuchet MS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Trebuchet MS"/>
      <family val="2"/>
    </font>
    <font>
      <b/>
      <sz val="11"/>
      <name val="Trebuchet MS"/>
      <family val="2"/>
    </font>
    <font>
      <b/>
      <i/>
      <sz val="14"/>
      <color rgb="FF1F497D"/>
      <name val="Times New Roman"/>
      <family val="1"/>
    </font>
    <font>
      <b/>
      <i/>
      <sz val="12"/>
      <color rgb="FF1F497D"/>
      <name val="Times New Roman"/>
      <family val="1"/>
    </font>
    <font>
      <b/>
      <sz val="12"/>
      <color rgb="FF1F497D"/>
      <name val="Times New Roman"/>
      <family val="1"/>
    </font>
    <font>
      <b/>
      <sz val="14"/>
      <color theme="3"/>
      <name val="Gill Sans MT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3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medium">
        <color indexed="63"/>
      </right>
      <top style="hair">
        <color indexed="63"/>
      </top>
      <bottom/>
      <diagonal/>
    </border>
    <border>
      <left style="medium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3"/>
      </right>
      <top/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4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1" fillId="0" borderId="0"/>
  </cellStyleXfs>
  <cellXfs count="3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21" fillId="0" borderId="0" xfId="0" applyFont="1"/>
    <xf numFmtId="0" fontId="27" fillId="0" borderId="0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 textRotation="90" wrapText="1"/>
    </xf>
    <xf numFmtId="0" fontId="22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/>
    <xf numFmtId="2" fontId="30" fillId="3" borderId="6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right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right" vertical="center"/>
    </xf>
    <xf numFmtId="0" fontId="30" fillId="2" borderId="6" xfId="0" applyFont="1" applyFill="1" applyBorder="1" applyAlignment="1">
      <alignment horizontal="center" vertical="center"/>
    </xf>
    <xf numFmtId="0" fontId="31" fillId="0" borderId="8" xfId="0" applyFont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right" vertical="center" wrapText="1"/>
    </xf>
    <xf numFmtId="0" fontId="35" fillId="2" borderId="13" xfId="0" applyFont="1" applyFill="1" applyBorder="1" applyAlignment="1">
      <alignment horizontal="center" vertical="center"/>
    </xf>
    <xf numFmtId="0" fontId="45" fillId="0" borderId="0" xfId="0" applyFont="1" applyBorder="1" applyAlignment="1">
      <alignment wrapText="1"/>
    </xf>
    <xf numFmtId="0" fontId="24" fillId="0" borderId="0" xfId="0" applyFont="1" applyAlignment="1"/>
    <xf numFmtId="0" fontId="28" fillId="0" borderId="0" xfId="0" applyFont="1" applyAlignment="1"/>
    <xf numFmtId="0" fontId="32" fillId="0" borderId="0" xfId="0" applyFont="1" applyBorder="1" applyAlignment="1">
      <alignment wrapText="1"/>
    </xf>
    <xf numFmtId="0" fontId="31" fillId="0" borderId="14" xfId="0" applyFont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2" fontId="30" fillId="3" borderId="15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vertical="center" wrapText="1"/>
    </xf>
    <xf numFmtId="0" fontId="31" fillId="0" borderId="16" xfId="0" applyFont="1" applyBorder="1" applyAlignment="1">
      <alignment vertical="center"/>
    </xf>
    <xf numFmtId="0" fontId="35" fillId="0" borderId="17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right" vertical="center"/>
    </xf>
    <xf numFmtId="0" fontId="35" fillId="0" borderId="1" xfId="0" applyFont="1" applyBorder="1" applyAlignment="1">
      <alignment horizontal="center" vertical="center"/>
    </xf>
    <xf numFmtId="0" fontId="31" fillId="0" borderId="14" xfId="0" applyFont="1" applyBorder="1" applyAlignment="1">
      <alignment horizontal="left" vertical="center"/>
    </xf>
    <xf numFmtId="0" fontId="45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13" fillId="2" borderId="19" xfId="0" applyFont="1" applyFill="1" applyBorder="1" applyAlignment="1"/>
    <xf numFmtId="0" fontId="13" fillId="2" borderId="2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/>
    <xf numFmtId="0" fontId="13" fillId="2" borderId="18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36" fillId="0" borderId="6" xfId="0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/>
    <xf numFmtId="0" fontId="13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/>
    </xf>
    <xf numFmtId="0" fontId="13" fillId="2" borderId="16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horizontal="center" wrapText="1"/>
    </xf>
    <xf numFmtId="0" fontId="47" fillId="0" borderId="0" xfId="0" applyFont="1"/>
    <xf numFmtId="0" fontId="21" fillId="0" borderId="0" xfId="0" applyFont="1" applyAlignment="1">
      <alignment horizontal="center"/>
    </xf>
    <xf numFmtId="0" fontId="38" fillId="2" borderId="19" xfId="0" applyFont="1" applyFill="1" applyBorder="1" applyAlignment="1">
      <alignment horizontal="center" wrapText="1"/>
    </xf>
    <xf numFmtId="0" fontId="38" fillId="2" borderId="24" xfId="0" applyFont="1" applyFill="1" applyBorder="1" applyAlignment="1">
      <alignment horizontal="center"/>
    </xf>
    <xf numFmtId="0" fontId="38" fillId="2" borderId="24" xfId="0" applyFont="1" applyFill="1" applyBorder="1" applyAlignment="1">
      <alignment horizontal="center" textRotation="90"/>
    </xf>
    <xf numFmtId="0" fontId="38" fillId="2" borderId="20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left" vertical="center" wrapText="1"/>
    </xf>
    <xf numFmtId="3" fontId="38" fillId="0" borderId="1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center" wrapText="1"/>
    </xf>
    <xf numFmtId="3" fontId="38" fillId="0" borderId="17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35" fillId="0" borderId="2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31" fillId="0" borderId="26" xfId="0" applyFont="1" applyBorder="1" applyAlignment="1">
      <alignment vertical="center"/>
    </xf>
    <xf numFmtId="0" fontId="35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 vertical="center"/>
    </xf>
    <xf numFmtId="3" fontId="48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35" fillId="0" borderId="15" xfId="0" applyFont="1" applyFill="1" applyBorder="1" applyAlignment="1">
      <alignment horizontal="center" vertical="center"/>
    </xf>
    <xf numFmtId="2" fontId="30" fillId="3" borderId="28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2" fontId="30" fillId="3" borderId="32" xfId="0" applyNumberFormat="1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textRotation="90"/>
    </xf>
    <xf numFmtId="0" fontId="30" fillId="2" borderId="6" xfId="0" applyFont="1" applyFill="1" applyBorder="1" applyAlignment="1">
      <alignment horizontal="center" wrapText="1"/>
    </xf>
    <xf numFmtId="0" fontId="13" fillId="2" borderId="24" xfId="0" applyFont="1" applyFill="1" applyBorder="1" applyAlignment="1">
      <alignment horizontal="center" textRotation="90"/>
    </xf>
    <xf numFmtId="0" fontId="13" fillId="2" borderId="35" xfId="0" applyFont="1" applyFill="1" applyBorder="1" applyAlignment="1">
      <alignment horizontal="center" textRotation="90"/>
    </xf>
    <xf numFmtId="0" fontId="13" fillId="2" borderId="20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9" fontId="0" fillId="0" borderId="0" xfId="2" applyFont="1" applyAlignment="1">
      <alignment horizontal="center"/>
    </xf>
    <xf numFmtId="9" fontId="0" fillId="0" borderId="0" xfId="0" applyNumberFormat="1" applyAlignment="1">
      <alignment horizontal="center"/>
    </xf>
    <xf numFmtId="2" fontId="30" fillId="4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21" fillId="0" borderId="0" xfId="3"/>
    <xf numFmtId="0" fontId="21" fillId="0" borderId="0" xfId="3" applyAlignment="1">
      <alignment horizontal="center"/>
    </xf>
    <xf numFmtId="0" fontId="21" fillId="0" borderId="0" xfId="3" applyNumberFormat="1" applyAlignment="1">
      <alignment horizontal="center"/>
    </xf>
    <xf numFmtId="0" fontId="54" fillId="0" borderId="0" xfId="3" applyFont="1" applyAlignment="1">
      <alignment horizontal="center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21" fillId="0" borderId="1" xfId="3" applyFont="1" applyFill="1" applyBorder="1" applyAlignment="1" applyProtection="1">
      <alignment horizontal="center"/>
      <protection locked="0"/>
    </xf>
    <xf numFmtId="0" fontId="21" fillId="0" borderId="1" xfId="3" applyFill="1" applyBorder="1" applyAlignment="1" applyProtection="1">
      <alignment horizontal="center"/>
      <protection locked="0"/>
    </xf>
    <xf numFmtId="0" fontId="21" fillId="0" borderId="1" xfId="3" applyNumberFormat="1" applyFill="1" applyBorder="1" applyAlignment="1" applyProtection="1">
      <alignment horizontal="center"/>
      <protection locked="0"/>
    </xf>
    <xf numFmtId="1" fontId="21" fillId="0" borderId="1" xfId="3" applyNumberFormat="1" applyFill="1" applyBorder="1" applyAlignment="1" applyProtection="1">
      <alignment horizontal="center"/>
      <protection locked="0"/>
    </xf>
    <xf numFmtId="0" fontId="15" fillId="0" borderId="15" xfId="3" applyFont="1" applyFill="1" applyBorder="1" applyAlignment="1" applyProtection="1">
      <alignment horizontal="center"/>
    </xf>
    <xf numFmtId="0" fontId="7" fillId="0" borderId="1" xfId="3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50" fillId="0" borderId="0" xfId="0" applyFont="1" applyAlignment="1"/>
    <xf numFmtId="0" fontId="33" fillId="0" borderId="0" xfId="0" applyFont="1" applyBorder="1" applyAlignment="1">
      <alignment vertical="center" wrapText="1"/>
    </xf>
    <xf numFmtId="17" fontId="8" fillId="0" borderId="0" xfId="3" applyNumberFormat="1" applyFont="1" applyAlignment="1">
      <alignment vertic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2" fillId="0" borderId="0" xfId="3" applyFont="1" applyFill="1" applyBorder="1" applyAlignment="1">
      <alignment vertical="center"/>
    </xf>
    <xf numFmtId="0" fontId="8" fillId="0" borderId="0" xfId="3" applyFont="1" applyBorder="1" applyAlignment="1"/>
    <xf numFmtId="0" fontId="7" fillId="0" borderId="30" xfId="3" applyFont="1" applyFill="1" applyBorder="1" applyAlignment="1" applyProtection="1">
      <alignment horizontal="center" vertical="center"/>
      <protection locked="0"/>
    </xf>
    <xf numFmtId="0" fontId="56" fillId="2" borderId="6" xfId="3" applyFont="1" applyFill="1" applyBorder="1" applyAlignment="1" applyProtection="1">
      <alignment horizontal="left"/>
      <protection locked="0"/>
    </xf>
    <xf numFmtId="1" fontId="13" fillId="2" borderId="6" xfId="3" applyNumberFormat="1" applyFont="1" applyFill="1" applyBorder="1" applyAlignment="1" applyProtection="1">
      <alignment horizontal="center" vertical="center"/>
    </xf>
    <xf numFmtId="0" fontId="13" fillId="2" borderId="6" xfId="3" applyFont="1" applyFill="1" applyBorder="1" applyAlignment="1" applyProtection="1">
      <alignment horizontal="right" vertical="center"/>
      <protection locked="0"/>
    </xf>
    <xf numFmtId="0" fontId="13" fillId="0" borderId="49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right"/>
    </xf>
    <xf numFmtId="0" fontId="13" fillId="2" borderId="54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 wrapText="1"/>
    </xf>
    <xf numFmtId="0" fontId="7" fillId="0" borderId="61" xfId="3" applyFont="1" applyFill="1" applyBorder="1" applyAlignment="1" applyProtection="1">
      <alignment horizontal="center" vertical="center"/>
      <protection locked="0"/>
    </xf>
    <xf numFmtId="0" fontId="7" fillId="0" borderId="39" xfId="3" applyFont="1" applyFill="1" applyBorder="1" applyAlignment="1" applyProtection="1">
      <alignment horizontal="center" vertical="center"/>
      <protection locked="0"/>
    </xf>
    <xf numFmtId="0" fontId="7" fillId="0" borderId="4" xfId="3" applyFont="1" applyFill="1" applyBorder="1" applyAlignment="1" applyProtection="1">
      <alignment horizontal="center" vertical="center"/>
      <protection locked="0"/>
    </xf>
    <xf numFmtId="0" fontId="13" fillId="2" borderId="63" xfId="3" applyFont="1" applyFill="1" applyBorder="1" applyAlignment="1" applyProtection="1">
      <alignment horizontal="right" vertical="center"/>
      <protection locked="0"/>
    </xf>
    <xf numFmtId="0" fontId="13" fillId="0" borderId="64" xfId="3" applyFont="1" applyFill="1" applyBorder="1" applyAlignment="1" applyProtection="1">
      <alignment vertical="center"/>
      <protection locked="0"/>
    </xf>
    <xf numFmtId="0" fontId="13" fillId="0" borderId="28" xfId="3" applyFont="1" applyFill="1" applyBorder="1" applyAlignment="1" applyProtection="1">
      <alignment vertical="center"/>
      <protection locked="0"/>
    </xf>
    <xf numFmtId="0" fontId="13" fillId="0" borderId="62" xfId="3" applyFont="1" applyFill="1" applyBorder="1" applyAlignment="1" applyProtection="1">
      <alignment vertical="center"/>
      <protection locked="0"/>
    </xf>
    <xf numFmtId="0" fontId="7" fillId="0" borderId="4" xfId="3" applyFont="1" applyFill="1" applyBorder="1" applyAlignment="1" applyProtection="1">
      <alignment horizontal="center"/>
      <protection locked="0"/>
    </xf>
    <xf numFmtId="0" fontId="22" fillId="0" borderId="44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5" borderId="4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2" fontId="30" fillId="4" borderId="6" xfId="0" applyNumberFormat="1" applyFont="1" applyFill="1" applyBorder="1" applyAlignment="1">
      <alignment horizontal="center" vertical="center" wrapText="1"/>
    </xf>
    <xf numFmtId="0" fontId="15" fillId="0" borderId="18" xfId="3" applyFont="1" applyFill="1" applyBorder="1" applyAlignment="1" applyProtection="1">
      <alignment horizontal="center"/>
    </xf>
    <xf numFmtId="0" fontId="1" fillId="0" borderId="0" xfId="4"/>
    <xf numFmtId="0" fontId="5" fillId="0" borderId="0" xfId="4" applyFont="1" applyAlignment="1">
      <alignment horizontal="center"/>
    </xf>
    <xf numFmtId="0" fontId="50" fillId="0" borderId="0" xfId="4" applyFont="1" applyAlignment="1">
      <alignment horizontal="center"/>
    </xf>
    <xf numFmtId="0" fontId="3" fillId="0" borderId="0" xfId="4" applyFont="1"/>
    <xf numFmtId="0" fontId="2" fillId="0" borderId="0" xfId="4" applyFont="1" applyBorder="1" applyAlignment="1">
      <alignment horizontal="center" wrapText="1"/>
    </xf>
    <xf numFmtId="0" fontId="40" fillId="2" borderId="46" xfId="4" applyFont="1" applyFill="1" applyBorder="1" applyAlignment="1">
      <alignment horizontal="center"/>
    </xf>
    <xf numFmtId="0" fontId="40" fillId="2" borderId="47" xfId="4" applyFont="1" applyFill="1" applyBorder="1" applyAlignment="1">
      <alignment horizontal="center"/>
    </xf>
    <xf numFmtId="0" fontId="40" fillId="2" borderId="48" xfId="4" applyFont="1" applyFill="1" applyBorder="1" applyAlignment="1">
      <alignment horizontal="center"/>
    </xf>
    <xf numFmtId="49" fontId="40" fillId="2" borderId="49" xfId="4" applyNumberFormat="1" applyFont="1" applyFill="1" applyBorder="1" applyAlignment="1">
      <alignment horizontal="center" vertical="center"/>
    </xf>
    <xf numFmtId="0" fontId="41" fillId="0" borderId="50" xfId="4" applyFont="1" applyFill="1" applyBorder="1" applyAlignment="1">
      <alignment horizontal="center" vertical="center"/>
    </xf>
    <xf numFmtId="0" fontId="40" fillId="2" borderId="51" xfId="4" applyFont="1" applyFill="1" applyBorder="1" applyAlignment="1">
      <alignment horizontal="center" vertical="center"/>
    </xf>
    <xf numFmtId="0" fontId="4" fillId="0" borderId="0" xfId="4" applyFont="1"/>
    <xf numFmtId="49" fontId="40" fillId="2" borderId="52" xfId="4" applyNumberFormat="1" applyFont="1" applyFill="1" applyBorder="1" applyAlignment="1">
      <alignment horizontal="center" vertical="center"/>
    </xf>
    <xf numFmtId="0" fontId="41" fillId="0" borderId="21" xfId="4" applyFont="1" applyFill="1" applyBorder="1" applyAlignment="1">
      <alignment horizontal="center" vertical="center"/>
    </xf>
    <xf numFmtId="0" fontId="40" fillId="2" borderId="53" xfId="4" applyFont="1" applyFill="1" applyBorder="1" applyAlignment="1">
      <alignment horizontal="center" vertical="center"/>
    </xf>
    <xf numFmtId="0" fontId="9" fillId="0" borderId="0" xfId="4" applyFont="1"/>
    <xf numFmtId="0" fontId="9" fillId="0" borderId="0" xfId="4" applyFont="1" applyAlignment="1">
      <alignment horizontal="center"/>
    </xf>
    <xf numFmtId="0" fontId="40" fillId="2" borderId="49" xfId="4" applyFont="1" applyFill="1" applyBorder="1" applyAlignment="1">
      <alignment horizontal="center" vertical="center"/>
    </xf>
    <xf numFmtId="0" fontId="40" fillId="2" borderId="52" xfId="4" applyFont="1" applyFill="1" applyBorder="1" applyAlignment="1">
      <alignment horizontal="center" vertical="center"/>
    </xf>
    <xf numFmtId="0" fontId="40" fillId="2" borderId="19" xfId="4" applyFont="1" applyFill="1" applyBorder="1" applyAlignment="1">
      <alignment horizontal="center"/>
    </xf>
    <xf numFmtId="0" fontId="40" fillId="2" borderId="24" xfId="4" applyFont="1" applyFill="1" applyBorder="1" applyAlignment="1">
      <alignment horizontal="center"/>
    </xf>
    <xf numFmtId="0" fontId="40" fillId="2" borderId="20" xfId="4" applyFont="1" applyFill="1" applyBorder="1" applyAlignment="1">
      <alignment horizontal="center"/>
    </xf>
    <xf numFmtId="0" fontId="40" fillId="2" borderId="14" xfId="4" applyFont="1" applyFill="1" applyBorder="1" applyAlignment="1">
      <alignment horizontal="center" vertical="center"/>
    </xf>
    <xf numFmtId="0" fontId="41" fillId="0" borderId="1" xfId="4" applyFont="1" applyFill="1" applyBorder="1" applyAlignment="1">
      <alignment horizontal="center" vertical="center"/>
    </xf>
    <xf numFmtId="0" fontId="40" fillId="2" borderId="15" xfId="4" applyFont="1" applyFill="1" applyBorder="1" applyAlignment="1">
      <alignment horizontal="center" vertical="center"/>
    </xf>
    <xf numFmtId="0" fontId="1" fillId="0" borderId="0" xfId="4" applyAlignment="1">
      <alignment vertical="center"/>
    </xf>
    <xf numFmtId="0" fontId="40" fillId="2" borderId="16" xfId="4" applyFont="1" applyFill="1" applyBorder="1" applyAlignment="1">
      <alignment horizontal="center" vertical="center"/>
    </xf>
    <xf numFmtId="0" fontId="41" fillId="0" borderId="17" xfId="4" applyFont="1" applyFill="1" applyBorder="1" applyAlignment="1">
      <alignment horizontal="center" vertical="center"/>
    </xf>
    <xf numFmtId="0" fontId="40" fillId="2" borderId="18" xfId="4" applyFont="1" applyFill="1" applyBorder="1" applyAlignment="1">
      <alignment horizontal="center" vertical="center"/>
    </xf>
    <xf numFmtId="0" fontId="31" fillId="0" borderId="0" xfId="4" applyFont="1" applyAlignment="1">
      <alignment vertical="center" wrapText="1"/>
    </xf>
    <xf numFmtId="0" fontId="1" fillId="0" borderId="0" xfId="4" applyAlignment="1">
      <alignment horizontal="center"/>
    </xf>
    <xf numFmtId="0" fontId="29" fillId="0" borderId="0" xfId="4" applyFont="1"/>
    <xf numFmtId="0" fontId="13" fillId="0" borderId="65" xfId="3" applyFont="1" applyFill="1" applyBorder="1" applyAlignment="1" applyProtection="1">
      <alignment vertical="center"/>
      <protection locked="0"/>
    </xf>
    <xf numFmtId="0" fontId="15" fillId="0" borderId="31" xfId="3" applyFont="1" applyFill="1" applyBorder="1" applyAlignment="1" applyProtection="1">
      <alignment horizontal="center"/>
    </xf>
    <xf numFmtId="0" fontId="57" fillId="2" borderId="6" xfId="3" applyFont="1" applyFill="1" applyBorder="1" applyAlignment="1" applyProtection="1">
      <alignment horizontal="center" textRotation="90"/>
      <protection locked="0"/>
    </xf>
    <xf numFmtId="0" fontId="13" fillId="2" borderId="6" xfId="3" applyFont="1" applyFill="1" applyBorder="1" applyAlignment="1" applyProtection="1">
      <alignment horizontal="center"/>
      <protection locked="0"/>
    </xf>
    <xf numFmtId="0" fontId="1" fillId="0" borderId="0" xfId="3" applyFont="1"/>
    <xf numFmtId="0" fontId="21" fillId="0" borderId="1" xfId="3" applyFont="1" applyFill="1" applyBorder="1" applyAlignment="1" applyProtection="1">
      <alignment horizontal="center" vertical="center"/>
      <protection locked="0"/>
    </xf>
    <xf numFmtId="0" fontId="21" fillId="0" borderId="1" xfId="3" applyFill="1" applyBorder="1" applyAlignment="1" applyProtection="1">
      <alignment horizontal="center" vertical="center"/>
      <protection locked="0"/>
    </xf>
    <xf numFmtId="0" fontId="21" fillId="0" borderId="1" xfId="3" applyNumberFormat="1" applyFill="1" applyBorder="1" applyAlignment="1" applyProtection="1">
      <alignment horizontal="center" vertical="center"/>
      <protection locked="0"/>
    </xf>
    <xf numFmtId="1" fontId="21" fillId="0" borderId="1" xfId="3" applyNumberFormat="1" applyFill="1" applyBorder="1" applyAlignment="1" applyProtection="1">
      <alignment horizontal="center" vertical="center"/>
      <protection locked="0"/>
    </xf>
    <xf numFmtId="0" fontId="21" fillId="0" borderId="30" xfId="3" applyFont="1" applyFill="1" applyBorder="1" applyAlignment="1" applyProtection="1">
      <alignment horizontal="center" vertical="center"/>
      <protection locked="0"/>
    </xf>
    <xf numFmtId="0" fontId="21" fillId="0" borderId="30" xfId="3" applyFill="1" applyBorder="1" applyAlignment="1" applyProtection="1">
      <alignment horizontal="center" vertical="center"/>
      <protection locked="0"/>
    </xf>
    <xf numFmtId="0" fontId="21" fillId="0" borderId="30" xfId="3" applyNumberFormat="1" applyFill="1" applyBorder="1" applyAlignment="1" applyProtection="1">
      <alignment horizontal="center" vertical="center"/>
      <protection locked="0"/>
    </xf>
    <xf numFmtId="1" fontId="21" fillId="0" borderId="30" xfId="3" applyNumberFormat="1" applyFill="1" applyBorder="1" applyAlignment="1" applyProtection="1">
      <alignment horizontal="center" vertical="center"/>
      <protection locked="0"/>
    </xf>
    <xf numFmtId="0" fontId="7" fillId="0" borderId="17" xfId="3" applyFont="1" applyFill="1" applyBorder="1" applyAlignment="1" applyProtection="1">
      <alignment horizontal="center" vertical="center"/>
      <protection locked="0"/>
    </xf>
    <xf numFmtId="0" fontId="21" fillId="0" borderId="17" xfId="3" applyFont="1" applyFill="1" applyBorder="1" applyAlignment="1" applyProtection="1">
      <alignment horizontal="center" vertical="center"/>
      <protection locked="0"/>
    </xf>
    <xf numFmtId="0" fontId="21" fillId="0" borderId="17" xfId="3" applyFill="1" applyBorder="1" applyAlignment="1" applyProtection="1">
      <alignment horizontal="center" vertical="center"/>
      <protection locked="0"/>
    </xf>
    <xf numFmtId="0" fontId="21" fillId="0" borderId="17" xfId="3" applyNumberFormat="1" applyFill="1" applyBorder="1" applyAlignment="1" applyProtection="1">
      <alignment horizontal="center" vertical="center"/>
      <protection locked="0"/>
    </xf>
    <xf numFmtId="1" fontId="21" fillId="0" borderId="17" xfId="3" applyNumberFormat="1" applyFill="1" applyBorder="1" applyAlignment="1" applyProtection="1">
      <alignment horizontal="center" vertical="center"/>
      <protection locked="0"/>
    </xf>
    <xf numFmtId="4" fontId="38" fillId="0" borderId="17" xfId="0" applyNumberFormat="1" applyFont="1" applyFill="1" applyBorder="1" applyAlignment="1">
      <alignment horizontal="center" vertical="center" wrapText="1"/>
    </xf>
    <xf numFmtId="0" fontId="7" fillId="0" borderId="24" xfId="3" applyFont="1" applyFill="1" applyBorder="1" applyAlignment="1" applyProtection="1">
      <alignment horizontal="center"/>
      <protection locked="0"/>
    </xf>
    <xf numFmtId="0" fontId="21" fillId="0" borderId="24" xfId="3" applyFont="1" applyFill="1" applyBorder="1" applyAlignment="1" applyProtection="1">
      <alignment horizontal="center"/>
      <protection locked="0"/>
    </xf>
    <xf numFmtId="0" fontId="21" fillId="0" borderId="24" xfId="3" applyFill="1" applyBorder="1" applyAlignment="1" applyProtection="1">
      <alignment horizontal="center"/>
      <protection locked="0"/>
    </xf>
    <xf numFmtId="0" fontId="21" fillId="0" borderId="24" xfId="3" applyNumberFormat="1" applyFill="1" applyBorder="1" applyAlignment="1" applyProtection="1">
      <alignment horizontal="center"/>
      <protection locked="0"/>
    </xf>
    <xf numFmtId="1" fontId="21" fillId="0" borderId="24" xfId="3" applyNumberFormat="1" applyFill="1" applyBorder="1" applyAlignment="1" applyProtection="1">
      <alignment horizontal="center"/>
      <protection locked="0"/>
    </xf>
    <xf numFmtId="0" fontId="15" fillId="0" borderId="20" xfId="3" applyFont="1" applyFill="1" applyBorder="1" applyAlignment="1" applyProtection="1">
      <alignment horizontal="center"/>
    </xf>
    <xf numFmtId="0" fontId="7" fillId="0" borderId="17" xfId="3" applyFont="1" applyFill="1" applyBorder="1" applyAlignment="1" applyProtection="1">
      <alignment horizontal="center"/>
      <protection locked="0"/>
    </xf>
    <xf numFmtId="0" fontId="21" fillId="0" borderId="17" xfId="3" applyFont="1" applyFill="1" applyBorder="1" applyAlignment="1" applyProtection="1">
      <alignment horizontal="center"/>
      <protection locked="0"/>
    </xf>
    <xf numFmtId="0" fontId="21" fillId="0" borderId="17" xfId="3" applyFill="1" applyBorder="1" applyAlignment="1" applyProtection="1">
      <alignment horizontal="center"/>
      <protection locked="0"/>
    </xf>
    <xf numFmtId="0" fontId="21" fillId="0" borderId="17" xfId="3" applyNumberFormat="1" applyFill="1" applyBorder="1" applyAlignment="1" applyProtection="1">
      <alignment horizontal="center"/>
      <protection locked="0"/>
    </xf>
    <xf numFmtId="1" fontId="21" fillId="0" borderId="17" xfId="3" applyNumberFormat="1" applyFill="1" applyBorder="1" applyAlignment="1" applyProtection="1">
      <alignment horizontal="center"/>
      <protection locked="0"/>
    </xf>
    <xf numFmtId="0" fontId="57" fillId="2" borderId="13" xfId="3" applyFont="1" applyFill="1" applyBorder="1" applyAlignment="1" applyProtection="1">
      <alignment horizontal="center" textRotation="90"/>
      <protection locked="0"/>
    </xf>
    <xf numFmtId="0" fontId="7" fillId="0" borderId="66" xfId="3" applyFont="1" applyFill="1" applyBorder="1" applyAlignment="1" applyProtection="1">
      <alignment horizontal="center"/>
      <protection locked="0"/>
    </xf>
    <xf numFmtId="0" fontId="7" fillId="0" borderId="61" xfId="3" applyFont="1" applyFill="1" applyBorder="1" applyAlignment="1" applyProtection="1">
      <alignment horizontal="center"/>
      <protection locked="0"/>
    </xf>
    <xf numFmtId="0" fontId="13" fillId="0" borderId="67" xfId="3" applyFont="1" applyFill="1" applyBorder="1" applyAlignment="1" applyProtection="1">
      <alignment vertical="center"/>
      <protection locked="0"/>
    </xf>
    <xf numFmtId="0" fontId="7" fillId="0" borderId="24" xfId="3" applyFont="1" applyFill="1" applyBorder="1" applyAlignment="1" applyProtection="1">
      <alignment horizontal="center" vertical="center"/>
      <protection locked="0"/>
    </xf>
    <xf numFmtId="0" fontId="7" fillId="0" borderId="66" xfId="3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/>
    </xf>
    <xf numFmtId="0" fontId="22" fillId="0" borderId="68" xfId="0" applyFont="1" applyFill="1" applyBorder="1" applyAlignment="1">
      <alignment horizontal="center" vertical="center"/>
    </xf>
    <xf numFmtId="2" fontId="30" fillId="3" borderId="18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44" fillId="0" borderId="69" xfId="0" applyFont="1" applyFill="1" applyBorder="1" applyAlignment="1">
      <alignment horizontal="center"/>
    </xf>
    <xf numFmtId="0" fontId="45" fillId="0" borderId="0" xfId="4" applyFont="1" applyBorder="1" applyAlignment="1">
      <alignment horizontal="center" wrapText="1"/>
    </xf>
    <xf numFmtId="0" fontId="42" fillId="0" borderId="36" xfId="4" applyFont="1" applyFill="1" applyBorder="1" applyAlignment="1">
      <alignment horizontal="left"/>
    </xf>
    <xf numFmtId="0" fontId="42" fillId="0" borderId="0" xfId="4" applyFont="1" applyFill="1" applyBorder="1" applyAlignment="1">
      <alignment horizontal="left"/>
    </xf>
    <xf numFmtId="0" fontId="24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0" fontId="28" fillId="0" borderId="0" xfId="4" applyFont="1" applyAlignment="1">
      <alignment horizontal="center"/>
    </xf>
    <xf numFmtId="0" fontId="61" fillId="0" borderId="0" xfId="4" applyFont="1" applyAlignment="1">
      <alignment horizontal="center"/>
    </xf>
    <xf numFmtId="0" fontId="60" fillId="0" borderId="0" xfId="4" applyFont="1" applyBorder="1" applyAlignment="1">
      <alignment horizontal="center" wrapText="1"/>
    </xf>
    <xf numFmtId="0" fontId="27" fillId="0" borderId="0" xfId="4" applyFont="1" applyBorder="1" applyAlignment="1">
      <alignment horizont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2" fontId="38" fillId="0" borderId="18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15" fillId="0" borderId="12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horizontal="right" vertical="center"/>
    </xf>
    <xf numFmtId="0" fontId="36" fillId="0" borderId="40" xfId="0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horizontal="center" vertical="center"/>
    </xf>
    <xf numFmtId="0" fontId="4" fillId="0" borderId="40" xfId="0" applyFont="1" applyBorder="1"/>
    <xf numFmtId="0" fontId="4" fillId="0" borderId="13" xfId="0" applyFont="1" applyBorder="1"/>
    <xf numFmtId="0" fontId="30" fillId="0" borderId="0" xfId="0" applyFont="1" applyFill="1" applyBorder="1" applyAlignment="1">
      <alignment horizontal="center" wrapText="1"/>
    </xf>
    <xf numFmtId="0" fontId="36" fillId="0" borderId="6" xfId="0" applyFont="1" applyFill="1" applyBorder="1" applyAlignment="1">
      <alignment horizontal="right" vertical="center"/>
    </xf>
    <xf numFmtId="2" fontId="30" fillId="4" borderId="6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/>
    </xf>
    <xf numFmtId="0" fontId="30" fillId="0" borderId="38" xfId="0" applyFont="1" applyFill="1" applyBorder="1" applyAlignment="1">
      <alignment horizontal="left" vertical="center"/>
    </xf>
    <xf numFmtId="0" fontId="30" fillId="0" borderId="39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right" vertical="center"/>
    </xf>
    <xf numFmtId="0" fontId="30" fillId="3" borderId="41" xfId="0" applyFont="1" applyFill="1" applyBorder="1" applyAlignment="1">
      <alignment horizontal="center" textRotation="90" wrapText="1"/>
    </xf>
    <xf numFmtId="0" fontId="30" fillId="3" borderId="15" xfId="0" applyFont="1" applyFill="1" applyBorder="1" applyAlignment="1">
      <alignment horizontal="center" textRotation="90" wrapText="1"/>
    </xf>
    <xf numFmtId="0" fontId="45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right" vertical="center" wrapText="1"/>
    </xf>
    <xf numFmtId="0" fontId="23" fillId="2" borderId="6" xfId="0" applyFont="1" applyFill="1" applyBorder="1" applyAlignment="1">
      <alignment horizontal="right" vertical="center"/>
    </xf>
    <xf numFmtId="0" fontId="20" fillId="2" borderId="43" xfId="0" applyFont="1" applyFill="1" applyBorder="1" applyAlignment="1">
      <alignment horizontal="center" textRotation="90" wrapText="1"/>
    </xf>
    <xf numFmtId="0" fontId="20" fillId="2" borderId="4" xfId="0" applyFont="1" applyFill="1" applyBorder="1" applyAlignment="1">
      <alignment horizontal="center" textRotation="90" wrapText="1"/>
    </xf>
    <xf numFmtId="0" fontId="20" fillId="2" borderId="42" xfId="0" applyFont="1" applyFill="1" applyBorder="1" applyAlignment="1">
      <alignment horizontal="center" textRotation="90" wrapText="1"/>
    </xf>
    <xf numFmtId="0" fontId="20" fillId="2" borderId="2" xfId="0" applyFont="1" applyFill="1" applyBorder="1" applyAlignment="1">
      <alignment horizontal="center" textRotation="90" wrapText="1"/>
    </xf>
    <xf numFmtId="0" fontId="22" fillId="2" borderId="24" xfId="0" applyFont="1" applyFill="1" applyBorder="1" applyAlignment="1">
      <alignment horizontal="center" vertical="center" textRotation="1" wrapText="1"/>
    </xf>
    <xf numFmtId="0" fontId="22" fillId="2" borderId="19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0" xfId="0" applyFont="1" applyFill="1" applyBorder="1" applyAlignment="1">
      <alignment horizontal="center" wrapText="1"/>
    </xf>
    <xf numFmtId="0" fontId="22" fillId="2" borderId="15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8" fillId="0" borderId="0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55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17" fontId="8" fillId="0" borderId="0" xfId="3" applyNumberFormat="1" applyFont="1" applyAlignment="1">
      <alignment horizontal="center" vertical="center"/>
    </xf>
  </cellXfs>
  <cellStyles count="5">
    <cellStyle name="Euro" xfId="1"/>
    <cellStyle name="Normal" xfId="0" builtinId="0"/>
    <cellStyle name="Normal 2" xfId="3"/>
    <cellStyle name="Normal 3" xfId="4"/>
    <cellStyle name="Porcentaje" xfId="2" builtinId="5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06213538976276"/>
          <c:y val="5.6865503143354985E-2"/>
          <c:w val="0.44135868983696785"/>
          <c:h val="0.7364776138810126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ARMAS!$B$14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ARMAS!$O$14</c:f>
              <c:numCache>
                <c:formatCode>General</c:formatCode>
                <c:ptCount val="1"/>
                <c:pt idx="0">
                  <c:v>68</c:v>
                </c:pt>
              </c:numCache>
            </c:numRef>
          </c:val>
        </c:ser>
        <c:ser>
          <c:idx val="0"/>
          <c:order val="1"/>
          <c:tx>
            <c:strRef>
              <c:f>ARMAS!$B$15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ARMAS!$O$15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</c:ser>
        <c:ser>
          <c:idx val="2"/>
          <c:order val="2"/>
          <c:tx>
            <c:strRef>
              <c:f>ARMAS!$B$16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ARMAS!$O$16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[1]TD!$B$10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420007136"/>
        <c:axId val="420007696"/>
      </c:barChart>
      <c:catAx>
        <c:axId val="42000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0007696"/>
        <c:crosses val="autoZero"/>
        <c:auto val="1"/>
        <c:lblAlgn val="ctr"/>
        <c:lblOffset val="100"/>
        <c:noMultiLvlLbl val="0"/>
      </c:catAx>
      <c:valAx>
        <c:axId val="42000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s-ES"/>
          </a:p>
        </c:txPr>
        <c:crossAx val="420007136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8858783677681329"/>
          <c:y val="0.81263939135986374"/>
          <c:w val="0.58449980931870693"/>
          <c:h val="7.18102430504737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 DE MUJERES
SEGÚN LA HORA DE COMISIÓN (DIURNA O NOCTURNA) </a:t>
            </a:r>
          </a:p>
        </c:rich>
      </c:tx>
      <c:layout>
        <c:manualLayout>
          <c:xMode val="edge"/>
          <c:yMode val="edge"/>
          <c:x val="0.16539038520336244"/>
          <c:y val="3.00000515652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037915991614332"/>
          <c:y val="0.29038770153731741"/>
          <c:w val="0.43837782090970639"/>
          <c:h val="0.5726744871176826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444663090429458E-2"/>
                  <c:y val="-0.1384872840719045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002870351034516E-2"/>
                  <c:y val="-9.02906036745406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245190718456815E-2"/>
                  <c:y val="-8.195518584527546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8325791855203621"/>
                  <c:y val="0.8400000000000006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5.5806938159879534E-2"/>
                  <c:y val="0.65800000000002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HORA!$C$17:$C$19</c:f>
              <c:strCache>
                <c:ptCount val="3"/>
                <c:pt idx="0">
                  <c:v>6:00 AM-5:59 PM</c:v>
                </c:pt>
                <c:pt idx="1">
                  <c:v>6:00 PM-5:59 AM</c:v>
                </c:pt>
                <c:pt idx="2">
                  <c:v>Indeterminados</c:v>
                </c:pt>
              </c:strCache>
            </c:strRef>
          </c:cat>
          <c:val>
            <c:numRef>
              <c:f>HORA!$P$17:$P$19</c:f>
              <c:numCache>
                <c:formatCode>General</c:formatCode>
                <c:ptCount val="3"/>
                <c:pt idx="0">
                  <c:v>71</c:v>
                </c:pt>
                <c:pt idx="1">
                  <c:v>84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HORA!$C$17:$C$19</c:f>
              <c:strCache>
                <c:ptCount val="3"/>
                <c:pt idx="0">
                  <c:v>6:00 AM-5:59 PM</c:v>
                </c:pt>
                <c:pt idx="1">
                  <c:v>6:00 PM-5:59 AM</c:v>
                </c:pt>
                <c:pt idx="2">
                  <c:v>Indeterminados</c:v>
                </c:pt>
              </c:strCache>
            </c:strRef>
          </c:cat>
          <c:val>
            <c:numRef>
              <c:f>HORA!#REF!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 DE MUJERES
SEGÚN EL RANGO DE EDAD</a:t>
            </a:r>
          </a:p>
        </c:rich>
      </c:tx>
      <c:layout>
        <c:manualLayout>
          <c:xMode val="edge"/>
          <c:yMode val="edge"/>
          <c:x val="0.33217812597545915"/>
          <c:y val="1.12645274179437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70055430460182"/>
          <c:y val="0.29443032477908332"/>
          <c:w val="0.51757355374983061"/>
          <c:h val="0.5669141074759015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870922416105022"/>
                  <c:y val="1.1136736940140547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124489569279923E-2"/>
                  <c:y val="7.1026061136297405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824463524973951"/>
                  <c:y val="4.5326334208223865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700199788459435E-2"/>
                  <c:y val="3.1537575660185363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1936089955966E-2"/>
                  <c:y val="-5.5698224729782794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3809866662842016"/>
                  <c:y val="-6.0997995329324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EDADES!$C$16:$C$21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EDADES!$P$16:$P$21</c:f>
              <c:numCache>
                <c:formatCode>General</c:formatCode>
                <c:ptCount val="6"/>
                <c:pt idx="0">
                  <c:v>18</c:v>
                </c:pt>
                <c:pt idx="1">
                  <c:v>77</c:v>
                </c:pt>
                <c:pt idx="2">
                  <c:v>35</c:v>
                </c:pt>
                <c:pt idx="3">
                  <c:v>17</c:v>
                </c:pt>
                <c:pt idx="4">
                  <c:v>5</c:v>
                </c:pt>
                <c:pt idx="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 paperSize="122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 i="0"/>
              <a:t>HOMICIDIOS DE MUJERES
SEGÚN EL DIA DE OCURREN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DIAS!$P$15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14%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7%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7%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15%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18%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13%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26%</a:t>
                    </a:r>
                  </a:p>
                </c:rich>
              </c:tx>
              <c:numFmt formatCode="General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DIAS!$C$16:$C$22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DIAS!$P$16:$P$22</c:f>
              <c:numCache>
                <c:formatCode>General</c:formatCode>
                <c:ptCount val="7"/>
                <c:pt idx="0">
                  <c:v>24</c:v>
                </c:pt>
                <c:pt idx="1">
                  <c:v>12</c:v>
                </c:pt>
                <c:pt idx="2">
                  <c:v>12</c:v>
                </c:pt>
                <c:pt idx="3">
                  <c:v>25</c:v>
                </c:pt>
                <c:pt idx="4">
                  <c:v>30</c:v>
                </c:pt>
                <c:pt idx="5">
                  <c:v>21</c:v>
                </c:pt>
                <c:pt idx="6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-33"/>
        <c:axId val="420769744"/>
        <c:axId val="420770304"/>
      </c:barChart>
      <c:catAx>
        <c:axId val="42076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20770304"/>
        <c:crosses val="autoZero"/>
        <c:auto val="1"/>
        <c:lblAlgn val="ctr"/>
        <c:lblOffset val="100"/>
        <c:noMultiLvlLbl val="0"/>
      </c:catAx>
      <c:valAx>
        <c:axId val="42077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2076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 sz="1200"/>
              <a:t>HOMICIDIOS DE MUJERES
SEGÚN LA NACIONALIDAD</a:t>
            </a:r>
            <a:r>
              <a:rPr lang="es-ES" sz="1200" baseline="0"/>
              <a:t> </a:t>
            </a:r>
            <a:r>
              <a:rPr lang="es-ES" sz="1200"/>
              <a:t>DE LA VICTIMA</a:t>
            </a:r>
          </a:p>
        </c:rich>
      </c:tx>
      <c:layout>
        <c:manualLayout>
          <c:xMode val="edge"/>
          <c:yMode val="edge"/>
          <c:x val="0.26797350664240882"/>
          <c:y val="2.1694309562155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683305964057597"/>
          <c:y val="0.33044041761299292"/>
          <c:w val="0.5175735537498305"/>
          <c:h val="0.56691410747590154"/>
        </c:manualLayout>
      </c:layout>
      <c:pieChart>
        <c:varyColors val="1"/>
        <c:ser>
          <c:idx val="0"/>
          <c:order val="0"/>
          <c:tx>
            <c:strRef>
              <c:f>'Nacionalidad Feminicidio (2)'!$D$17:$D$29</c:f>
              <c:strCache>
                <c:ptCount val="13"/>
                <c:pt idx="0">
                  <c:v>HAITIANA</c:v>
                </c:pt>
                <c:pt idx="1">
                  <c:v>AMERICANA</c:v>
                </c:pt>
                <c:pt idx="2">
                  <c:v>BELGA</c:v>
                </c:pt>
                <c:pt idx="3">
                  <c:v>SUIZA</c:v>
                </c:pt>
                <c:pt idx="4">
                  <c:v>TAIWANESA</c:v>
                </c:pt>
                <c:pt idx="5">
                  <c:v>VENEZOLANA</c:v>
                </c:pt>
                <c:pt idx="6">
                  <c:v>IRLANDES</c:v>
                </c:pt>
                <c:pt idx="7">
                  <c:v>DESCONOCIDO </c:v>
                </c:pt>
                <c:pt idx="8">
                  <c:v>CHINA</c:v>
                </c:pt>
                <c:pt idx="9">
                  <c:v>ESPAÑOLA</c:v>
                </c:pt>
                <c:pt idx="10">
                  <c:v>FRANCESA</c:v>
                </c:pt>
                <c:pt idx="11">
                  <c:v>ALEMANA</c:v>
                </c:pt>
                <c:pt idx="12">
                  <c:v>DOMINICANA</c:v>
                </c:pt>
              </c:strCache>
            </c:strRef>
          </c:tx>
          <c:dPt>
            <c:idx val="0"/>
            <c:bubble3D val="0"/>
            <c:spPr>
              <a:solidFill>
                <a:schemeClr val="tx1"/>
              </a:solidFill>
            </c:spPr>
          </c:dPt>
          <c:dPt>
            <c:idx val="1"/>
            <c:bubble3D val="0"/>
            <c:spPr>
              <a:solidFill>
                <a:schemeClr val="tx2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002060"/>
              </a:solidFill>
            </c:spPr>
          </c:dPt>
          <c:dPt>
            <c:idx val="6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0.23635499659651718"/>
                  <c:y val="-4.8004666608411413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105889559405467E-2"/>
                  <c:y val="-0.14142586778749067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560847602542152"/>
                  <c:y val="-7.4295884235240084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309623313773279"/>
                  <c:y val="2.3129181812596378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489746919248831"/>
                  <c:y val="0.1091864659094456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1064945140747626"/>
                  <c:y val="0.23582970485707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080753620701179"/>
                  <c:y val="-4.7389851915442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5373077373223191"/>
                  <c:y val="-2.40970687793918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'Nacionalidad Feminicidio (2)'!$D$17:$D$29</c:f>
              <c:strCache>
                <c:ptCount val="7"/>
                <c:pt idx="0">
                  <c:v>HAITIANA</c:v>
                </c:pt>
                <c:pt idx="1">
                  <c:v>AMERICANA</c:v>
                </c:pt>
                <c:pt idx="2">
                  <c:v>BELGA</c:v>
                </c:pt>
                <c:pt idx="3">
                  <c:v>SUIZA</c:v>
                </c:pt>
                <c:pt idx="4">
                  <c:v>TAIWANESA</c:v>
                </c:pt>
                <c:pt idx="5">
                  <c:v>VENEZOLANA</c:v>
                </c:pt>
                <c:pt idx="6">
                  <c:v>DOMINICANA</c:v>
                </c:pt>
              </c:strCache>
            </c:strRef>
          </c:cat>
          <c:val>
            <c:numRef>
              <c:f>'Nacionalidad Feminicidio (2)'!$E$17:$E$29</c:f>
              <c:numCache>
                <c:formatCode>General</c:formatCode>
                <c:ptCount val="7"/>
                <c:pt idx="0">
                  <c:v>16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paperSize="122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347869</xdr:colOff>
      <xdr:row>0</xdr:row>
      <xdr:rowOff>0</xdr:rowOff>
    </xdr:from>
    <xdr:to>
      <xdr:col>8</xdr:col>
      <xdr:colOff>173518</xdr:colOff>
      <xdr:row>3</xdr:row>
      <xdr:rowOff>81233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0326" y="0"/>
          <a:ext cx="562801" cy="57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77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38100</xdr:colOff>
      <xdr:row>0</xdr:row>
      <xdr:rowOff>19050</xdr:rowOff>
    </xdr:from>
    <xdr:to>
      <xdr:col>19</xdr:col>
      <xdr:colOff>38100</xdr:colOff>
      <xdr:row>5</xdr:row>
      <xdr:rowOff>47625</xdr:rowOff>
    </xdr:to>
    <xdr:pic>
      <xdr:nvPicPr>
        <xdr:cNvPr id="31770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9050"/>
          <a:ext cx="8763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124239</xdr:colOff>
      <xdr:row>0</xdr:row>
      <xdr:rowOff>0</xdr:rowOff>
    </xdr:from>
    <xdr:to>
      <xdr:col>7</xdr:col>
      <xdr:colOff>8283</xdr:colOff>
      <xdr:row>3</xdr:row>
      <xdr:rowOff>18731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4065" y="0"/>
          <a:ext cx="629479" cy="615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66262</xdr:colOff>
      <xdr:row>0</xdr:row>
      <xdr:rowOff>0</xdr:rowOff>
    </xdr:from>
    <xdr:to>
      <xdr:col>6</xdr:col>
      <xdr:colOff>198784</xdr:colOff>
      <xdr:row>3</xdr:row>
      <xdr:rowOff>18731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6088" y="0"/>
          <a:ext cx="629479" cy="615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231912</xdr:colOff>
      <xdr:row>0</xdr:row>
      <xdr:rowOff>8282</xdr:rowOff>
    </xdr:from>
    <xdr:to>
      <xdr:col>6</xdr:col>
      <xdr:colOff>115956</xdr:colOff>
      <xdr:row>3</xdr:row>
      <xdr:rowOff>27013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7462" y="8282"/>
          <a:ext cx="626994" cy="609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142314</xdr:colOff>
      <xdr:row>0</xdr:row>
      <xdr:rowOff>0</xdr:rowOff>
    </xdr:from>
    <xdr:to>
      <xdr:col>14</xdr:col>
      <xdr:colOff>33618</xdr:colOff>
      <xdr:row>5</xdr:row>
      <xdr:rowOff>114300</xdr:rowOff>
    </xdr:to>
    <xdr:pic>
      <xdr:nvPicPr>
        <xdr:cNvPr id="11332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1196" y="0"/>
          <a:ext cx="866216" cy="898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0</xdr:rowOff>
    </xdr:from>
    <xdr:to>
      <xdr:col>9</xdr:col>
      <xdr:colOff>209550</xdr:colOff>
      <xdr:row>4</xdr:row>
      <xdr:rowOff>47625</xdr:rowOff>
    </xdr:to>
    <xdr:pic>
      <xdr:nvPicPr>
        <xdr:cNvPr id="10739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685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0</xdr:rowOff>
    </xdr:from>
    <xdr:to>
      <xdr:col>9</xdr:col>
      <xdr:colOff>66675</xdr:colOff>
      <xdr:row>4</xdr:row>
      <xdr:rowOff>47625</xdr:rowOff>
    </xdr:to>
    <xdr:pic>
      <xdr:nvPicPr>
        <xdr:cNvPr id="34789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619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17</xdr:row>
      <xdr:rowOff>57150</xdr:rowOff>
    </xdr:from>
    <xdr:to>
      <xdr:col>15</xdr:col>
      <xdr:colOff>152400</xdr:colOff>
      <xdr:row>49</xdr:row>
      <xdr:rowOff>0</xdr:rowOff>
    </xdr:to>
    <xdr:graphicFrame macro="">
      <xdr:nvGraphicFramePr>
        <xdr:cNvPr id="34789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0.51779</cdr:x>
      <cdr:y>0.64759</cdr:y>
    </cdr:from>
    <cdr:to>
      <cdr:x>0.62818</cdr:x>
      <cdr:y>0.68117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506" y="3978550"/>
          <a:ext cx="1043053" cy="206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41%</a:t>
          </a:r>
        </a:p>
      </cdr:txBody>
    </cdr:sp>
  </cdr:relSizeAnchor>
  <cdr:relSizeAnchor xmlns:cdr="http://schemas.openxmlformats.org/drawingml/2006/chartDrawing">
    <cdr:from>
      <cdr:x>0.5242</cdr:x>
      <cdr:y>0.36607</cdr:y>
    </cdr:from>
    <cdr:to>
      <cdr:x>0.63459</cdr:x>
      <cdr:y>0.39965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0888" y="1875913"/>
          <a:ext cx="615107" cy="172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27%</a:t>
          </a:r>
        </a:p>
      </cdr:txBody>
    </cdr:sp>
  </cdr:relSizeAnchor>
  <cdr:relSizeAnchor xmlns:cdr="http://schemas.openxmlformats.org/drawingml/2006/chartDrawing">
    <cdr:from>
      <cdr:x>0.5162</cdr:x>
      <cdr:y>0.13921</cdr:y>
    </cdr:from>
    <cdr:to>
      <cdr:x>0.62659</cdr:x>
      <cdr:y>0.17279</cdr:y>
    </cdr:to>
    <cdr:sp macro="" textlink="">
      <cdr:nvSpPr>
        <cdr:cNvPr id="4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7443" y="855256"/>
          <a:ext cx="1043053" cy="206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82828</xdr:colOff>
      <xdr:row>0</xdr:row>
      <xdr:rowOff>0</xdr:rowOff>
    </xdr:from>
    <xdr:to>
      <xdr:col>9</xdr:col>
      <xdr:colOff>240196</xdr:colOff>
      <xdr:row>5</xdr:row>
      <xdr:rowOff>47625</xdr:rowOff>
    </xdr:to>
    <xdr:pic>
      <xdr:nvPicPr>
        <xdr:cNvPr id="35506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480" y="0"/>
          <a:ext cx="786846" cy="87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21</xdr:row>
      <xdr:rowOff>102290</xdr:rowOff>
    </xdr:from>
    <xdr:to>
      <xdr:col>16</xdr:col>
      <xdr:colOff>304800</xdr:colOff>
      <xdr:row>50</xdr:row>
      <xdr:rowOff>0</xdr:rowOff>
    </xdr:to>
    <xdr:graphicFrame macro="">
      <xdr:nvGraphicFramePr>
        <xdr:cNvPr id="35506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19050</xdr:rowOff>
    </xdr:from>
    <xdr:to>
      <xdr:col>9</xdr:col>
      <xdr:colOff>123825</xdr:colOff>
      <xdr:row>4</xdr:row>
      <xdr:rowOff>66675</xdr:rowOff>
    </xdr:to>
    <xdr:pic>
      <xdr:nvPicPr>
        <xdr:cNvPr id="37993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90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22</xdr:row>
      <xdr:rowOff>123825</xdr:rowOff>
    </xdr:from>
    <xdr:to>
      <xdr:col>16</xdr:col>
      <xdr:colOff>219075</xdr:colOff>
      <xdr:row>50</xdr:row>
      <xdr:rowOff>19050</xdr:rowOff>
    </xdr:to>
    <xdr:graphicFrame macro="">
      <xdr:nvGraphicFramePr>
        <xdr:cNvPr id="37993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0</xdr:rowOff>
    </xdr:from>
    <xdr:to>
      <xdr:col>11</xdr:col>
      <xdr:colOff>19050</xdr:colOff>
      <xdr:row>5</xdr:row>
      <xdr:rowOff>47625</xdr:rowOff>
    </xdr:to>
    <xdr:pic>
      <xdr:nvPicPr>
        <xdr:cNvPr id="3570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0"/>
          <a:ext cx="781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24</xdr:row>
      <xdr:rowOff>114300</xdr:rowOff>
    </xdr:from>
    <xdr:to>
      <xdr:col>16</xdr:col>
      <xdr:colOff>323850</xdr:colOff>
      <xdr:row>49</xdr:row>
      <xdr:rowOff>9525</xdr:rowOff>
    </xdr:to>
    <xdr:graphicFrame macro="">
      <xdr:nvGraphicFramePr>
        <xdr:cNvPr id="357008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1322294</xdr:colOff>
      <xdr:row>0</xdr:row>
      <xdr:rowOff>54348</xdr:rowOff>
    </xdr:from>
    <xdr:to>
      <xdr:col>4</xdr:col>
      <xdr:colOff>547409</xdr:colOff>
      <xdr:row>5</xdr:row>
      <xdr:rowOff>2240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0059" y="54348"/>
          <a:ext cx="693085" cy="732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22412</xdr:rowOff>
    </xdr:from>
    <xdr:to>
      <xdr:col>7</xdr:col>
      <xdr:colOff>504265</xdr:colOff>
      <xdr:row>61</xdr:row>
      <xdr:rowOff>89646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na/Desktop/Estadistica/REQUERIMIENTOS/BD/POLICIA/SEPTIEMBRE%202016/BD%20Homicidios%20ENERO-SEPT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B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61"/>
  <sheetViews>
    <sheetView topLeftCell="A10" zoomScale="115" zoomScaleNormal="115" zoomScaleSheetLayoutView="85" workbookViewId="0">
      <selection activeCell="R22" sqref="R22"/>
    </sheetView>
    <sheetView workbookViewId="1"/>
  </sheetViews>
  <sheetFormatPr baseColWidth="10" defaultColWidth="11.42578125" defaultRowHeight="12.75"/>
  <cols>
    <col min="1" max="1" width="11" style="173" customWidth="1"/>
    <col min="2" max="2" width="6.28515625" style="203" customWidth="1"/>
    <col min="3" max="3" width="5.140625" style="203" customWidth="1"/>
    <col min="4" max="6" width="5.42578125" style="203" customWidth="1"/>
    <col min="7" max="7" width="6" style="203" customWidth="1"/>
    <col min="8" max="8" width="5.140625" style="203" customWidth="1"/>
    <col min="9" max="9" width="5" style="203" customWidth="1"/>
    <col min="10" max="10" width="5.28515625" style="203" customWidth="1"/>
    <col min="11" max="11" width="4.5703125" style="203" customWidth="1"/>
    <col min="12" max="13" width="4.85546875" style="203" customWidth="1"/>
    <col min="14" max="14" width="4.28515625" style="203" customWidth="1"/>
    <col min="15" max="15" width="6.85546875" style="203" customWidth="1"/>
    <col min="16" max="16" width="12.5703125" style="173" customWidth="1"/>
    <col min="17" max="16384" width="11.42578125" style="173"/>
  </cols>
  <sheetData>
    <row r="4" spans="1:16" ht="15" customHeight="1">
      <c r="A4" s="250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6" ht="20.25">
      <c r="A5" s="251" t="s">
        <v>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16" ht="17.25" customHeight="1">
      <c r="A6" s="252" t="s">
        <v>149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6" ht="21" customHeight="1">
      <c r="A8" s="253" t="s">
        <v>226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21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</row>
    <row r="10" spans="1:16">
      <c r="A10" s="254" t="s">
        <v>177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</row>
    <row r="11" spans="1:16" ht="19.5" customHeight="1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</row>
    <row r="12" spans="1:16" ht="9.7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16" ht="17.25" customHeight="1">
      <c r="A13" s="247" t="s">
        <v>79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</row>
    <row r="14" spans="1:16" s="176" customFormat="1" ht="7.5" customHeight="1"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6" s="176" customFormat="1" ht="15" customHeight="1" thickBot="1">
      <c r="B15" s="248" t="s">
        <v>80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</row>
    <row r="16" spans="1:16" s="176" customFormat="1" ht="12.95" customHeight="1">
      <c r="B16" s="178" t="s">
        <v>2</v>
      </c>
      <c r="C16" s="179" t="s">
        <v>15</v>
      </c>
      <c r="D16" s="179" t="s">
        <v>4</v>
      </c>
      <c r="E16" s="179" t="s">
        <v>5</v>
      </c>
      <c r="F16" s="179" t="s">
        <v>6</v>
      </c>
      <c r="G16" s="179" t="s">
        <v>7</v>
      </c>
      <c r="H16" s="179" t="s">
        <v>8</v>
      </c>
      <c r="I16" s="179" t="s">
        <v>9</v>
      </c>
      <c r="J16" s="179" t="s">
        <v>10</v>
      </c>
      <c r="K16" s="179" t="s">
        <v>11</v>
      </c>
      <c r="L16" s="179" t="s">
        <v>12</v>
      </c>
      <c r="M16" s="179" t="s">
        <v>13</v>
      </c>
      <c r="N16" s="179" t="s">
        <v>14</v>
      </c>
      <c r="O16" s="180" t="s">
        <v>3</v>
      </c>
    </row>
    <row r="17" spans="2:15" s="176" customFormat="1" ht="12.95" customHeight="1">
      <c r="B17" s="181">
        <v>2005</v>
      </c>
      <c r="C17" s="182">
        <f t="shared" ref="C17:N24" si="0">C32+C47</f>
        <v>12</v>
      </c>
      <c r="D17" s="182">
        <f t="shared" si="0"/>
        <v>18</v>
      </c>
      <c r="E17" s="182">
        <f t="shared" si="0"/>
        <v>15</v>
      </c>
      <c r="F17" s="182">
        <f t="shared" si="0"/>
        <v>13</v>
      </c>
      <c r="G17" s="182">
        <f t="shared" si="0"/>
        <v>22</v>
      </c>
      <c r="H17" s="182">
        <f t="shared" si="0"/>
        <v>20</v>
      </c>
      <c r="I17" s="182">
        <f t="shared" si="0"/>
        <v>18</v>
      </c>
      <c r="J17" s="182">
        <f t="shared" si="0"/>
        <v>24</v>
      </c>
      <c r="K17" s="182">
        <f t="shared" si="0"/>
        <v>7</v>
      </c>
      <c r="L17" s="182">
        <f t="shared" si="0"/>
        <v>19</v>
      </c>
      <c r="M17" s="182">
        <f t="shared" si="0"/>
        <v>8</v>
      </c>
      <c r="N17" s="182">
        <f t="shared" si="0"/>
        <v>14</v>
      </c>
      <c r="O17" s="183">
        <f t="shared" ref="O17:O28" si="1">SUM(C17:N17)</f>
        <v>190</v>
      </c>
    </row>
    <row r="18" spans="2:15" s="176" customFormat="1" ht="12.95" customHeight="1">
      <c r="B18" s="181">
        <v>2006</v>
      </c>
      <c r="C18" s="182">
        <f t="shared" si="0"/>
        <v>14</v>
      </c>
      <c r="D18" s="182">
        <f t="shared" si="0"/>
        <v>19</v>
      </c>
      <c r="E18" s="182">
        <f t="shared" si="0"/>
        <v>16</v>
      </c>
      <c r="F18" s="182">
        <f t="shared" si="0"/>
        <v>11</v>
      </c>
      <c r="G18" s="182">
        <f t="shared" si="0"/>
        <v>21</v>
      </c>
      <c r="H18" s="182">
        <f t="shared" si="0"/>
        <v>19</v>
      </c>
      <c r="I18" s="182">
        <f t="shared" si="0"/>
        <v>15</v>
      </c>
      <c r="J18" s="182">
        <f t="shared" si="0"/>
        <v>8</v>
      </c>
      <c r="K18" s="182">
        <f t="shared" si="0"/>
        <v>17</v>
      </c>
      <c r="L18" s="182">
        <f t="shared" si="0"/>
        <v>8</v>
      </c>
      <c r="M18" s="182">
        <f t="shared" si="0"/>
        <v>13</v>
      </c>
      <c r="N18" s="182">
        <f t="shared" si="0"/>
        <v>16</v>
      </c>
      <c r="O18" s="183">
        <f t="shared" si="1"/>
        <v>177</v>
      </c>
    </row>
    <row r="19" spans="2:15" s="176" customFormat="1" ht="12.95" customHeight="1">
      <c r="B19" s="181">
        <v>2007</v>
      </c>
      <c r="C19" s="182">
        <f t="shared" si="0"/>
        <v>8</v>
      </c>
      <c r="D19" s="182">
        <f t="shared" si="0"/>
        <v>17</v>
      </c>
      <c r="E19" s="182">
        <f t="shared" si="0"/>
        <v>13</v>
      </c>
      <c r="F19" s="182">
        <f t="shared" si="0"/>
        <v>12</v>
      </c>
      <c r="G19" s="182">
        <f t="shared" si="0"/>
        <v>9</v>
      </c>
      <c r="H19" s="182">
        <f t="shared" si="0"/>
        <v>14</v>
      </c>
      <c r="I19" s="182">
        <f t="shared" si="0"/>
        <v>18</v>
      </c>
      <c r="J19" s="182">
        <f t="shared" si="0"/>
        <v>17</v>
      </c>
      <c r="K19" s="182">
        <f t="shared" si="0"/>
        <v>20</v>
      </c>
      <c r="L19" s="182">
        <f t="shared" si="0"/>
        <v>12</v>
      </c>
      <c r="M19" s="182">
        <f t="shared" si="0"/>
        <v>19</v>
      </c>
      <c r="N19" s="182">
        <f t="shared" si="0"/>
        <v>14</v>
      </c>
      <c r="O19" s="183">
        <f t="shared" si="1"/>
        <v>173</v>
      </c>
    </row>
    <row r="20" spans="2:15" s="176" customFormat="1" ht="12.95" customHeight="1">
      <c r="B20" s="181" t="s">
        <v>16</v>
      </c>
      <c r="C20" s="182">
        <f t="shared" si="0"/>
        <v>18</v>
      </c>
      <c r="D20" s="182">
        <f t="shared" si="0"/>
        <v>14</v>
      </c>
      <c r="E20" s="182">
        <f t="shared" si="0"/>
        <v>13</v>
      </c>
      <c r="F20" s="182">
        <f t="shared" si="0"/>
        <v>13</v>
      </c>
      <c r="G20" s="182">
        <f t="shared" si="0"/>
        <v>20</v>
      </c>
      <c r="H20" s="182">
        <f t="shared" si="0"/>
        <v>19</v>
      </c>
      <c r="I20" s="182">
        <f t="shared" si="0"/>
        <v>16</v>
      </c>
      <c r="J20" s="182">
        <f t="shared" si="0"/>
        <v>20</v>
      </c>
      <c r="K20" s="182">
        <f t="shared" si="0"/>
        <v>21</v>
      </c>
      <c r="L20" s="182">
        <f t="shared" si="0"/>
        <v>14</v>
      </c>
      <c r="M20" s="182">
        <f t="shared" si="0"/>
        <v>17</v>
      </c>
      <c r="N20" s="182">
        <f t="shared" si="0"/>
        <v>19</v>
      </c>
      <c r="O20" s="183">
        <f t="shared" si="1"/>
        <v>204</v>
      </c>
    </row>
    <row r="21" spans="2:15" s="184" customFormat="1" ht="12.95" customHeight="1">
      <c r="B21" s="181" t="s">
        <v>17</v>
      </c>
      <c r="C21" s="182">
        <f t="shared" si="0"/>
        <v>23</v>
      </c>
      <c r="D21" s="182">
        <f t="shared" si="0"/>
        <v>12</v>
      </c>
      <c r="E21" s="182">
        <f t="shared" si="0"/>
        <v>16</v>
      </c>
      <c r="F21" s="182">
        <f t="shared" si="0"/>
        <v>19</v>
      </c>
      <c r="G21" s="182">
        <f t="shared" si="0"/>
        <v>10</v>
      </c>
      <c r="H21" s="182">
        <f t="shared" si="0"/>
        <v>13</v>
      </c>
      <c r="I21" s="182">
        <f t="shared" si="0"/>
        <v>15</v>
      </c>
      <c r="J21" s="182">
        <f t="shared" si="0"/>
        <v>15</v>
      </c>
      <c r="K21" s="182">
        <f t="shared" si="0"/>
        <v>22</v>
      </c>
      <c r="L21" s="182">
        <f t="shared" si="0"/>
        <v>15</v>
      </c>
      <c r="M21" s="182">
        <f t="shared" si="0"/>
        <v>16</v>
      </c>
      <c r="N21" s="182">
        <f t="shared" si="0"/>
        <v>23</v>
      </c>
      <c r="O21" s="183">
        <f t="shared" si="1"/>
        <v>199</v>
      </c>
    </row>
    <row r="22" spans="2:15" s="184" customFormat="1" ht="12.95" customHeight="1">
      <c r="B22" s="181" t="s">
        <v>70</v>
      </c>
      <c r="C22" s="182">
        <f t="shared" si="0"/>
        <v>18</v>
      </c>
      <c r="D22" s="182">
        <f t="shared" si="0"/>
        <v>16</v>
      </c>
      <c r="E22" s="182">
        <f t="shared" si="0"/>
        <v>29</v>
      </c>
      <c r="F22" s="182">
        <f t="shared" si="0"/>
        <v>21</v>
      </c>
      <c r="G22" s="182">
        <f t="shared" si="0"/>
        <v>18</v>
      </c>
      <c r="H22" s="182">
        <f t="shared" si="0"/>
        <v>15</v>
      </c>
      <c r="I22" s="182">
        <f t="shared" si="0"/>
        <v>15</v>
      </c>
      <c r="J22" s="182">
        <f t="shared" si="0"/>
        <v>16</v>
      </c>
      <c r="K22" s="182">
        <f t="shared" si="0"/>
        <v>12</v>
      </c>
      <c r="L22" s="182">
        <f t="shared" si="0"/>
        <v>16</v>
      </c>
      <c r="M22" s="182">
        <f t="shared" si="0"/>
        <v>13</v>
      </c>
      <c r="N22" s="182">
        <f t="shared" si="0"/>
        <v>21</v>
      </c>
      <c r="O22" s="183">
        <f t="shared" si="1"/>
        <v>210</v>
      </c>
    </row>
    <row r="23" spans="2:15" s="184" customFormat="1" ht="12.95" customHeight="1">
      <c r="B23" s="181" t="s">
        <v>71</v>
      </c>
      <c r="C23" s="182">
        <f t="shared" si="0"/>
        <v>20</v>
      </c>
      <c r="D23" s="182">
        <f t="shared" si="0"/>
        <v>24</v>
      </c>
      <c r="E23" s="182">
        <f t="shared" si="0"/>
        <v>13</v>
      </c>
      <c r="F23" s="182">
        <f t="shared" si="0"/>
        <v>16</v>
      </c>
      <c r="G23" s="182">
        <f t="shared" si="0"/>
        <v>17</v>
      </c>
      <c r="H23" s="182">
        <f t="shared" si="0"/>
        <v>21</v>
      </c>
      <c r="I23" s="182">
        <f t="shared" si="0"/>
        <v>22</v>
      </c>
      <c r="J23" s="182">
        <f t="shared" si="0"/>
        <v>25</v>
      </c>
      <c r="K23" s="182">
        <f t="shared" si="0"/>
        <v>21</v>
      </c>
      <c r="L23" s="182">
        <f t="shared" si="0"/>
        <v>25</v>
      </c>
      <c r="M23" s="182">
        <f t="shared" si="0"/>
        <v>14</v>
      </c>
      <c r="N23" s="182">
        <f t="shared" si="0"/>
        <v>15</v>
      </c>
      <c r="O23" s="183">
        <f t="shared" si="1"/>
        <v>233</v>
      </c>
    </row>
    <row r="24" spans="2:15" s="184" customFormat="1" ht="12.95" customHeight="1">
      <c r="B24" s="181" t="s">
        <v>78</v>
      </c>
      <c r="C24" s="182">
        <f t="shared" si="0"/>
        <v>18</v>
      </c>
      <c r="D24" s="182">
        <f t="shared" si="0"/>
        <v>14</v>
      </c>
      <c r="E24" s="182">
        <f t="shared" si="0"/>
        <v>18</v>
      </c>
      <c r="F24" s="182">
        <f t="shared" si="0"/>
        <v>19</v>
      </c>
      <c r="G24" s="182">
        <f t="shared" si="0"/>
        <v>15</v>
      </c>
      <c r="H24" s="182">
        <f t="shared" si="0"/>
        <v>18</v>
      </c>
      <c r="I24" s="182">
        <f t="shared" si="0"/>
        <v>21</v>
      </c>
      <c r="J24" s="182">
        <f t="shared" si="0"/>
        <v>11</v>
      </c>
      <c r="K24" s="182">
        <f t="shared" si="0"/>
        <v>14</v>
      </c>
      <c r="L24" s="182">
        <f t="shared" si="0"/>
        <v>15</v>
      </c>
      <c r="M24" s="182">
        <f t="shared" si="0"/>
        <v>11</v>
      </c>
      <c r="N24" s="182">
        <f t="shared" si="0"/>
        <v>22</v>
      </c>
      <c r="O24" s="183">
        <f t="shared" si="1"/>
        <v>196</v>
      </c>
    </row>
    <row r="25" spans="2:15" s="184" customFormat="1" ht="12.95" customHeight="1">
      <c r="B25" s="181" t="s">
        <v>83</v>
      </c>
      <c r="C25" s="182">
        <f>C40+C55</f>
        <v>19</v>
      </c>
      <c r="D25" s="182">
        <f>D40+D55</f>
        <v>6</v>
      </c>
      <c r="E25" s="182">
        <f>E40+E55</f>
        <v>12</v>
      </c>
      <c r="F25" s="182">
        <f>F40+F55</f>
        <v>13</v>
      </c>
      <c r="G25" s="182">
        <v>12</v>
      </c>
      <c r="H25" s="182">
        <v>7</v>
      </c>
      <c r="I25" s="182">
        <v>13</v>
      </c>
      <c r="J25" s="182">
        <v>16</v>
      </c>
      <c r="K25" s="182">
        <v>14</v>
      </c>
      <c r="L25" s="182">
        <v>12</v>
      </c>
      <c r="M25" s="182">
        <v>17</v>
      </c>
      <c r="N25" s="182">
        <v>19</v>
      </c>
      <c r="O25" s="183">
        <f t="shared" si="1"/>
        <v>160</v>
      </c>
    </row>
    <row r="26" spans="2:15" s="184" customFormat="1" ht="12.95" customHeight="1">
      <c r="B26" s="181" t="s">
        <v>143</v>
      </c>
      <c r="C26" s="182">
        <v>15</v>
      </c>
      <c r="D26" s="182">
        <v>8</v>
      </c>
      <c r="E26" s="182">
        <v>29</v>
      </c>
      <c r="F26" s="182">
        <v>18</v>
      </c>
      <c r="G26" s="182">
        <v>19</v>
      </c>
      <c r="H26" s="182">
        <v>19</v>
      </c>
      <c r="I26" s="182">
        <v>21</v>
      </c>
      <c r="J26" s="182">
        <v>8</v>
      </c>
      <c r="K26" s="182">
        <v>6</v>
      </c>
      <c r="L26" s="182">
        <v>16</v>
      </c>
      <c r="M26" s="182">
        <v>16</v>
      </c>
      <c r="N26" s="182">
        <v>13</v>
      </c>
      <c r="O26" s="183">
        <f t="shared" si="1"/>
        <v>188</v>
      </c>
    </row>
    <row r="27" spans="2:15" s="184" customFormat="1" ht="12.95" customHeight="1">
      <c r="B27" s="181" t="s">
        <v>144</v>
      </c>
      <c r="C27" s="182">
        <v>15</v>
      </c>
      <c r="D27" s="182">
        <v>16</v>
      </c>
      <c r="E27" s="182">
        <v>21</v>
      </c>
      <c r="F27" s="182">
        <v>17</v>
      </c>
      <c r="G27" s="182">
        <v>9</v>
      </c>
      <c r="H27" s="182">
        <v>11</v>
      </c>
      <c r="I27" s="182">
        <v>7</v>
      </c>
      <c r="J27" s="182">
        <v>16</v>
      </c>
      <c r="K27" s="182">
        <v>10</v>
      </c>
      <c r="L27" s="182">
        <v>11</v>
      </c>
      <c r="M27" s="182">
        <v>5</v>
      </c>
      <c r="N27" s="182">
        <v>6</v>
      </c>
      <c r="O27" s="183">
        <f t="shared" si="1"/>
        <v>144</v>
      </c>
    </row>
    <row r="28" spans="2:15" s="184" customFormat="1" ht="12.95" customHeight="1" thickBot="1">
      <c r="B28" s="185" t="s">
        <v>150</v>
      </c>
      <c r="C28" s="186">
        <v>21</v>
      </c>
      <c r="D28" s="186">
        <v>11</v>
      </c>
      <c r="E28" s="186">
        <v>13</v>
      </c>
      <c r="F28" s="186">
        <v>12</v>
      </c>
      <c r="G28" s="186">
        <v>13</v>
      </c>
      <c r="H28" s="186">
        <v>21</v>
      </c>
      <c r="I28" s="186">
        <v>8</v>
      </c>
      <c r="J28" s="186">
        <v>13</v>
      </c>
      <c r="K28" s="186">
        <v>13</v>
      </c>
      <c r="L28" s="186">
        <v>15</v>
      </c>
      <c r="M28" s="186">
        <v>7</v>
      </c>
      <c r="N28" s="186">
        <v>20</v>
      </c>
      <c r="O28" s="187">
        <f t="shared" si="1"/>
        <v>167</v>
      </c>
    </row>
    <row r="29" spans="2:15" s="184" customFormat="1" ht="12.95" customHeight="1">
      <c r="B29" s="188"/>
      <c r="C29" s="188"/>
      <c r="D29" s="188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</row>
    <row r="30" spans="2:15" s="184" customFormat="1" ht="12.95" customHeight="1" thickBot="1">
      <c r="B30" s="248" t="s">
        <v>69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</row>
    <row r="31" spans="2:15" s="184" customFormat="1" ht="12.95" customHeight="1">
      <c r="B31" s="178" t="s">
        <v>2</v>
      </c>
      <c r="C31" s="179" t="s">
        <v>15</v>
      </c>
      <c r="D31" s="179" t="s">
        <v>4</v>
      </c>
      <c r="E31" s="179" t="s">
        <v>5</v>
      </c>
      <c r="F31" s="179" t="s">
        <v>6</v>
      </c>
      <c r="G31" s="179" t="s">
        <v>7</v>
      </c>
      <c r="H31" s="179" t="s">
        <v>8</v>
      </c>
      <c r="I31" s="179" t="s">
        <v>9</v>
      </c>
      <c r="J31" s="179" t="s">
        <v>10</v>
      </c>
      <c r="K31" s="179" t="s">
        <v>11</v>
      </c>
      <c r="L31" s="179" t="s">
        <v>12</v>
      </c>
      <c r="M31" s="179" t="s">
        <v>13</v>
      </c>
      <c r="N31" s="179" t="s">
        <v>14</v>
      </c>
      <c r="O31" s="180" t="s">
        <v>3</v>
      </c>
    </row>
    <row r="32" spans="2:15" s="184" customFormat="1" ht="12.95" customHeight="1">
      <c r="B32" s="190">
        <v>2005</v>
      </c>
      <c r="C32" s="182">
        <v>8</v>
      </c>
      <c r="D32" s="182">
        <v>10</v>
      </c>
      <c r="E32" s="182">
        <v>10</v>
      </c>
      <c r="F32" s="182">
        <v>9</v>
      </c>
      <c r="G32" s="182">
        <v>11</v>
      </c>
      <c r="H32" s="182">
        <v>12</v>
      </c>
      <c r="I32" s="182">
        <v>10</v>
      </c>
      <c r="J32" s="182">
        <v>11</v>
      </c>
      <c r="K32" s="182">
        <v>3</v>
      </c>
      <c r="L32" s="182">
        <v>5</v>
      </c>
      <c r="M32" s="182">
        <v>1</v>
      </c>
      <c r="N32" s="182">
        <v>8</v>
      </c>
      <c r="O32" s="183">
        <f>SUM(C32:N32)</f>
        <v>98</v>
      </c>
    </row>
    <row r="33" spans="2:15" s="184" customFormat="1" ht="12.95" customHeight="1">
      <c r="B33" s="190">
        <v>2006</v>
      </c>
      <c r="C33" s="182">
        <v>11</v>
      </c>
      <c r="D33" s="182">
        <v>10</v>
      </c>
      <c r="E33" s="182">
        <v>7</v>
      </c>
      <c r="F33" s="182">
        <v>4</v>
      </c>
      <c r="G33" s="182">
        <v>11</v>
      </c>
      <c r="H33" s="182">
        <v>14</v>
      </c>
      <c r="I33" s="182">
        <v>8</v>
      </c>
      <c r="J33" s="182">
        <v>5</v>
      </c>
      <c r="K33" s="182">
        <v>10</v>
      </c>
      <c r="L33" s="182">
        <v>5</v>
      </c>
      <c r="M33" s="182">
        <v>8</v>
      </c>
      <c r="N33" s="182">
        <v>6</v>
      </c>
      <c r="O33" s="183">
        <f t="shared" ref="O33:O43" si="2">SUM(C33:N33)</f>
        <v>99</v>
      </c>
    </row>
    <row r="34" spans="2:15" s="184" customFormat="1" ht="12.95" customHeight="1">
      <c r="B34" s="190">
        <v>2007</v>
      </c>
      <c r="C34" s="182">
        <v>4</v>
      </c>
      <c r="D34" s="182">
        <v>10</v>
      </c>
      <c r="E34" s="182">
        <v>8</v>
      </c>
      <c r="F34" s="182">
        <v>6</v>
      </c>
      <c r="G34" s="182">
        <v>3</v>
      </c>
      <c r="H34" s="182">
        <v>8</v>
      </c>
      <c r="I34" s="182">
        <v>7</v>
      </c>
      <c r="J34" s="182">
        <v>8</v>
      </c>
      <c r="K34" s="182">
        <v>12</v>
      </c>
      <c r="L34" s="182">
        <v>12</v>
      </c>
      <c r="M34" s="182">
        <v>8</v>
      </c>
      <c r="N34" s="182">
        <v>3</v>
      </c>
      <c r="O34" s="183">
        <f t="shared" si="2"/>
        <v>89</v>
      </c>
    </row>
    <row r="35" spans="2:15" s="184" customFormat="1" ht="12.95" customHeight="1">
      <c r="B35" s="190">
        <v>2008</v>
      </c>
      <c r="C35" s="182">
        <v>12</v>
      </c>
      <c r="D35" s="182">
        <v>11</v>
      </c>
      <c r="E35" s="182">
        <v>6</v>
      </c>
      <c r="F35" s="182">
        <v>9</v>
      </c>
      <c r="G35" s="182">
        <v>11</v>
      </c>
      <c r="H35" s="182">
        <v>14</v>
      </c>
      <c r="I35" s="182">
        <v>11</v>
      </c>
      <c r="J35" s="182">
        <v>15</v>
      </c>
      <c r="K35" s="182">
        <v>13</v>
      </c>
      <c r="L35" s="182">
        <v>9</v>
      </c>
      <c r="M35" s="182">
        <v>10</v>
      </c>
      <c r="N35" s="182">
        <v>10</v>
      </c>
      <c r="O35" s="183">
        <f t="shared" si="2"/>
        <v>131</v>
      </c>
    </row>
    <row r="36" spans="2:15" s="184" customFormat="1" ht="12.95" customHeight="1">
      <c r="B36" s="190">
        <v>2009</v>
      </c>
      <c r="C36" s="182">
        <v>12</v>
      </c>
      <c r="D36" s="182">
        <v>6</v>
      </c>
      <c r="E36" s="182">
        <v>10</v>
      </c>
      <c r="F36" s="182">
        <v>8</v>
      </c>
      <c r="G36" s="182">
        <v>5</v>
      </c>
      <c r="H36" s="182">
        <v>6</v>
      </c>
      <c r="I36" s="182">
        <v>8</v>
      </c>
      <c r="J36" s="182">
        <v>6</v>
      </c>
      <c r="K36" s="182">
        <v>9</v>
      </c>
      <c r="L36" s="182">
        <v>5</v>
      </c>
      <c r="M36" s="182">
        <v>4</v>
      </c>
      <c r="N36" s="182">
        <v>13</v>
      </c>
      <c r="O36" s="183">
        <f t="shared" si="2"/>
        <v>92</v>
      </c>
    </row>
    <row r="37" spans="2:15" s="184" customFormat="1" ht="12.95" customHeight="1">
      <c r="B37" s="190">
        <v>2010</v>
      </c>
      <c r="C37" s="182">
        <v>12</v>
      </c>
      <c r="D37" s="182">
        <v>11</v>
      </c>
      <c r="E37" s="182">
        <v>8</v>
      </c>
      <c r="F37" s="182">
        <v>9</v>
      </c>
      <c r="G37" s="182">
        <v>11</v>
      </c>
      <c r="H37" s="182">
        <v>6</v>
      </c>
      <c r="I37" s="182">
        <v>3</v>
      </c>
      <c r="J37" s="182">
        <v>8</v>
      </c>
      <c r="K37" s="182">
        <v>6</v>
      </c>
      <c r="L37" s="182">
        <v>4</v>
      </c>
      <c r="M37" s="182">
        <v>8</v>
      </c>
      <c r="N37" s="182">
        <v>11</v>
      </c>
      <c r="O37" s="183">
        <f t="shared" si="2"/>
        <v>97</v>
      </c>
    </row>
    <row r="38" spans="2:15" s="184" customFormat="1" ht="12.95" customHeight="1">
      <c r="B38" s="190">
        <v>2011</v>
      </c>
      <c r="C38" s="182">
        <v>8</v>
      </c>
      <c r="D38" s="182">
        <v>11</v>
      </c>
      <c r="E38" s="182">
        <v>8</v>
      </c>
      <c r="F38" s="182">
        <v>7</v>
      </c>
      <c r="G38" s="182">
        <v>9</v>
      </c>
      <c r="H38" s="182">
        <v>15</v>
      </c>
      <c r="I38" s="182">
        <v>15</v>
      </c>
      <c r="J38" s="182">
        <v>13</v>
      </c>
      <c r="K38" s="182">
        <v>10</v>
      </c>
      <c r="L38" s="182">
        <v>14</v>
      </c>
      <c r="M38" s="182">
        <v>6</v>
      </c>
      <c r="N38" s="182">
        <v>12</v>
      </c>
      <c r="O38" s="183">
        <f t="shared" si="2"/>
        <v>128</v>
      </c>
    </row>
    <row r="39" spans="2:15" s="184" customFormat="1" ht="12.95" customHeight="1">
      <c r="B39" s="190">
        <v>2012</v>
      </c>
      <c r="C39" s="182">
        <v>8</v>
      </c>
      <c r="D39" s="182">
        <v>10</v>
      </c>
      <c r="E39" s="182">
        <v>11</v>
      </c>
      <c r="F39" s="182">
        <v>9</v>
      </c>
      <c r="G39" s="182">
        <v>6</v>
      </c>
      <c r="H39" s="182">
        <v>8</v>
      </c>
      <c r="I39" s="182">
        <v>16</v>
      </c>
      <c r="J39" s="182">
        <v>5</v>
      </c>
      <c r="K39" s="182">
        <v>7</v>
      </c>
      <c r="L39" s="182">
        <v>8</v>
      </c>
      <c r="M39" s="182">
        <v>3</v>
      </c>
      <c r="N39" s="182">
        <v>12</v>
      </c>
      <c r="O39" s="183">
        <f t="shared" si="2"/>
        <v>103</v>
      </c>
    </row>
    <row r="40" spans="2:15" s="184" customFormat="1" ht="12.95" customHeight="1">
      <c r="B40" s="190">
        <v>2013</v>
      </c>
      <c r="C40" s="182">
        <v>8</v>
      </c>
      <c r="D40" s="182">
        <v>1</v>
      </c>
      <c r="E40" s="182">
        <v>8</v>
      </c>
      <c r="F40" s="182">
        <v>6</v>
      </c>
      <c r="G40" s="182">
        <v>3</v>
      </c>
      <c r="H40" s="182">
        <v>1</v>
      </c>
      <c r="I40" s="182">
        <v>4</v>
      </c>
      <c r="J40" s="182">
        <v>11</v>
      </c>
      <c r="K40" s="182">
        <v>6</v>
      </c>
      <c r="L40" s="182">
        <v>7</v>
      </c>
      <c r="M40" s="182">
        <v>9</v>
      </c>
      <c r="N40" s="182">
        <v>7</v>
      </c>
      <c r="O40" s="183">
        <f t="shared" si="2"/>
        <v>71</v>
      </c>
    </row>
    <row r="41" spans="2:15" s="184" customFormat="1" ht="12.95" customHeight="1">
      <c r="B41" s="190">
        <v>2014</v>
      </c>
      <c r="C41" s="182">
        <v>6</v>
      </c>
      <c r="D41" s="182">
        <v>4</v>
      </c>
      <c r="E41" s="182">
        <v>14</v>
      </c>
      <c r="F41" s="182">
        <v>5</v>
      </c>
      <c r="G41" s="182">
        <v>8</v>
      </c>
      <c r="H41" s="182">
        <v>11</v>
      </c>
      <c r="I41" s="182">
        <v>10</v>
      </c>
      <c r="J41" s="182">
        <v>5</v>
      </c>
      <c r="K41" s="182">
        <v>3</v>
      </c>
      <c r="L41" s="182">
        <v>10</v>
      </c>
      <c r="M41" s="182">
        <v>9</v>
      </c>
      <c r="N41" s="182">
        <v>8</v>
      </c>
      <c r="O41" s="183">
        <f t="shared" si="2"/>
        <v>93</v>
      </c>
    </row>
    <row r="42" spans="2:15" s="184" customFormat="1" ht="12.95" customHeight="1">
      <c r="B42" s="190">
        <v>2015</v>
      </c>
      <c r="C42" s="182">
        <v>4</v>
      </c>
      <c r="D42" s="182">
        <v>8</v>
      </c>
      <c r="E42" s="182">
        <v>11</v>
      </c>
      <c r="F42" s="182">
        <v>10</v>
      </c>
      <c r="G42" s="182">
        <v>6</v>
      </c>
      <c r="H42" s="182">
        <v>7</v>
      </c>
      <c r="I42" s="182">
        <v>6</v>
      </c>
      <c r="J42" s="182">
        <v>5</v>
      </c>
      <c r="K42" s="182">
        <v>4</v>
      </c>
      <c r="L42" s="182">
        <v>9</v>
      </c>
      <c r="M42" s="182">
        <v>3</v>
      </c>
      <c r="N42" s="182">
        <v>4</v>
      </c>
      <c r="O42" s="183">
        <f t="shared" si="2"/>
        <v>77</v>
      </c>
    </row>
    <row r="43" spans="2:15" s="184" customFormat="1" ht="12.95" customHeight="1" thickBot="1">
      <c r="B43" s="191">
        <v>2016</v>
      </c>
      <c r="C43" s="186">
        <v>12</v>
      </c>
      <c r="D43" s="186">
        <v>7</v>
      </c>
      <c r="E43" s="186">
        <v>7</v>
      </c>
      <c r="F43" s="186">
        <v>4</v>
      </c>
      <c r="G43" s="186">
        <v>6</v>
      </c>
      <c r="H43" s="186">
        <v>11</v>
      </c>
      <c r="I43" s="186">
        <v>5</v>
      </c>
      <c r="J43" s="186">
        <v>7</v>
      </c>
      <c r="K43" s="186">
        <v>8</v>
      </c>
      <c r="L43" s="186">
        <v>5</v>
      </c>
      <c r="M43" s="186">
        <v>4</v>
      </c>
      <c r="N43" s="186">
        <v>12</v>
      </c>
      <c r="O43" s="187">
        <f t="shared" si="2"/>
        <v>88</v>
      </c>
    </row>
    <row r="44" spans="2:15" s="184" customFormat="1" ht="12.95" customHeight="1">
      <c r="B44" s="188"/>
      <c r="C44" s="188"/>
      <c r="D44" s="188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2:15" s="184" customFormat="1" ht="12.95" customHeight="1" thickBot="1">
      <c r="B45" s="249" t="s">
        <v>81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</row>
    <row r="46" spans="2:15" s="184" customFormat="1" ht="15" customHeight="1">
      <c r="B46" s="192" t="s">
        <v>2</v>
      </c>
      <c r="C46" s="193" t="s">
        <v>15</v>
      </c>
      <c r="D46" s="193" t="s">
        <v>4</v>
      </c>
      <c r="E46" s="193" t="s">
        <v>5</v>
      </c>
      <c r="F46" s="193" t="s">
        <v>6</v>
      </c>
      <c r="G46" s="193" t="s">
        <v>7</v>
      </c>
      <c r="H46" s="193" t="s">
        <v>8</v>
      </c>
      <c r="I46" s="193" t="s">
        <v>9</v>
      </c>
      <c r="J46" s="193" t="s">
        <v>10</v>
      </c>
      <c r="K46" s="193" t="s">
        <v>11</v>
      </c>
      <c r="L46" s="193" t="s">
        <v>12</v>
      </c>
      <c r="M46" s="193" t="s">
        <v>13</v>
      </c>
      <c r="N46" s="193" t="s">
        <v>14</v>
      </c>
      <c r="O46" s="194" t="s">
        <v>3</v>
      </c>
    </row>
    <row r="47" spans="2:15" s="184" customFormat="1" ht="12.95" customHeight="1">
      <c r="B47" s="195">
        <v>2005</v>
      </c>
      <c r="C47" s="196">
        <v>4</v>
      </c>
      <c r="D47" s="196">
        <v>8</v>
      </c>
      <c r="E47" s="196">
        <v>5</v>
      </c>
      <c r="F47" s="196">
        <v>4</v>
      </c>
      <c r="G47" s="196">
        <v>11</v>
      </c>
      <c r="H47" s="196">
        <v>8</v>
      </c>
      <c r="I47" s="196">
        <v>8</v>
      </c>
      <c r="J47" s="196">
        <v>13</v>
      </c>
      <c r="K47" s="196">
        <v>4</v>
      </c>
      <c r="L47" s="196">
        <v>14</v>
      </c>
      <c r="M47" s="196">
        <v>7</v>
      </c>
      <c r="N47" s="196">
        <v>6</v>
      </c>
      <c r="O47" s="197">
        <f t="shared" ref="O47:O58" si="3">SUM(C47:N47)</f>
        <v>92</v>
      </c>
    </row>
    <row r="48" spans="2:15" s="184" customFormat="1" ht="12.95" customHeight="1">
      <c r="B48" s="195">
        <v>2006</v>
      </c>
      <c r="C48" s="196">
        <v>3</v>
      </c>
      <c r="D48" s="196">
        <v>9</v>
      </c>
      <c r="E48" s="196">
        <v>9</v>
      </c>
      <c r="F48" s="196">
        <v>7</v>
      </c>
      <c r="G48" s="196">
        <v>10</v>
      </c>
      <c r="H48" s="196">
        <v>5</v>
      </c>
      <c r="I48" s="196">
        <v>7</v>
      </c>
      <c r="J48" s="196">
        <v>3</v>
      </c>
      <c r="K48" s="196">
        <v>7</v>
      </c>
      <c r="L48" s="196">
        <v>3</v>
      </c>
      <c r="M48" s="196">
        <v>5</v>
      </c>
      <c r="N48" s="196">
        <v>10</v>
      </c>
      <c r="O48" s="197">
        <f t="shared" si="3"/>
        <v>78</v>
      </c>
    </row>
    <row r="49" spans="2:15" s="184" customFormat="1" ht="12.95" customHeight="1">
      <c r="B49" s="195">
        <v>2007</v>
      </c>
      <c r="C49" s="196">
        <v>4</v>
      </c>
      <c r="D49" s="196">
        <v>7</v>
      </c>
      <c r="E49" s="196">
        <v>5</v>
      </c>
      <c r="F49" s="196">
        <v>6</v>
      </c>
      <c r="G49" s="196">
        <v>6</v>
      </c>
      <c r="H49" s="196">
        <v>6</v>
      </c>
      <c r="I49" s="196">
        <v>11</v>
      </c>
      <c r="J49" s="196">
        <v>9</v>
      </c>
      <c r="K49" s="196">
        <v>8</v>
      </c>
      <c r="L49" s="196">
        <v>0</v>
      </c>
      <c r="M49" s="196">
        <v>11</v>
      </c>
      <c r="N49" s="196">
        <v>11</v>
      </c>
      <c r="O49" s="197">
        <f t="shared" si="3"/>
        <v>84</v>
      </c>
    </row>
    <row r="50" spans="2:15" s="184" customFormat="1" ht="12.95" customHeight="1">
      <c r="B50" s="195">
        <v>2008</v>
      </c>
      <c r="C50" s="196">
        <v>6</v>
      </c>
      <c r="D50" s="196">
        <v>3</v>
      </c>
      <c r="E50" s="196">
        <v>7</v>
      </c>
      <c r="F50" s="196">
        <v>4</v>
      </c>
      <c r="G50" s="196">
        <v>9</v>
      </c>
      <c r="H50" s="196">
        <v>5</v>
      </c>
      <c r="I50" s="196">
        <v>5</v>
      </c>
      <c r="J50" s="196">
        <v>5</v>
      </c>
      <c r="K50" s="196">
        <v>8</v>
      </c>
      <c r="L50" s="196">
        <v>5</v>
      </c>
      <c r="M50" s="196">
        <v>7</v>
      </c>
      <c r="N50" s="196">
        <v>9</v>
      </c>
      <c r="O50" s="197">
        <f t="shared" si="3"/>
        <v>73</v>
      </c>
    </row>
    <row r="51" spans="2:15" s="184" customFormat="1" ht="12.95" customHeight="1">
      <c r="B51" s="195">
        <v>2009</v>
      </c>
      <c r="C51" s="196">
        <v>11</v>
      </c>
      <c r="D51" s="196">
        <v>6</v>
      </c>
      <c r="E51" s="196">
        <v>6</v>
      </c>
      <c r="F51" s="196">
        <v>11</v>
      </c>
      <c r="G51" s="196">
        <v>5</v>
      </c>
      <c r="H51" s="196">
        <v>7</v>
      </c>
      <c r="I51" s="196">
        <v>7</v>
      </c>
      <c r="J51" s="196">
        <v>9</v>
      </c>
      <c r="K51" s="196">
        <v>13</v>
      </c>
      <c r="L51" s="196">
        <v>10</v>
      </c>
      <c r="M51" s="196">
        <v>12</v>
      </c>
      <c r="N51" s="196">
        <v>10</v>
      </c>
      <c r="O51" s="197">
        <f t="shared" si="3"/>
        <v>107</v>
      </c>
    </row>
    <row r="52" spans="2:15" s="184" customFormat="1" ht="12.95" customHeight="1">
      <c r="B52" s="195">
        <v>2010</v>
      </c>
      <c r="C52" s="196">
        <v>6</v>
      </c>
      <c r="D52" s="196">
        <v>5</v>
      </c>
      <c r="E52" s="196">
        <v>21</v>
      </c>
      <c r="F52" s="196">
        <v>12</v>
      </c>
      <c r="G52" s="196">
        <v>7</v>
      </c>
      <c r="H52" s="196">
        <v>9</v>
      </c>
      <c r="I52" s="196">
        <v>12</v>
      </c>
      <c r="J52" s="196">
        <v>8</v>
      </c>
      <c r="K52" s="196">
        <v>6</v>
      </c>
      <c r="L52" s="196">
        <v>12</v>
      </c>
      <c r="M52" s="196">
        <v>5</v>
      </c>
      <c r="N52" s="196">
        <v>10</v>
      </c>
      <c r="O52" s="197">
        <f t="shared" si="3"/>
        <v>113</v>
      </c>
    </row>
    <row r="53" spans="2:15" s="184" customFormat="1" ht="12.95" customHeight="1">
      <c r="B53" s="195">
        <v>2011</v>
      </c>
      <c r="C53" s="196">
        <v>12</v>
      </c>
      <c r="D53" s="196">
        <v>13</v>
      </c>
      <c r="E53" s="196">
        <v>5</v>
      </c>
      <c r="F53" s="196">
        <v>9</v>
      </c>
      <c r="G53" s="196">
        <v>8</v>
      </c>
      <c r="H53" s="196">
        <v>6</v>
      </c>
      <c r="I53" s="196">
        <v>7</v>
      </c>
      <c r="J53" s="196">
        <v>12</v>
      </c>
      <c r="K53" s="196">
        <v>11</v>
      </c>
      <c r="L53" s="196">
        <v>11</v>
      </c>
      <c r="M53" s="196">
        <v>8</v>
      </c>
      <c r="N53" s="196">
        <v>3</v>
      </c>
      <c r="O53" s="197">
        <f t="shared" si="3"/>
        <v>105</v>
      </c>
    </row>
    <row r="54" spans="2:15" s="184" customFormat="1" ht="12.95" customHeight="1">
      <c r="B54" s="195">
        <v>2012</v>
      </c>
      <c r="C54" s="196">
        <v>10</v>
      </c>
      <c r="D54" s="196">
        <v>4</v>
      </c>
      <c r="E54" s="196">
        <v>7</v>
      </c>
      <c r="F54" s="196">
        <v>10</v>
      </c>
      <c r="G54" s="196">
        <v>9</v>
      </c>
      <c r="H54" s="196">
        <v>10</v>
      </c>
      <c r="I54" s="196">
        <v>5</v>
      </c>
      <c r="J54" s="196">
        <v>6</v>
      </c>
      <c r="K54" s="196">
        <v>7</v>
      </c>
      <c r="L54" s="196">
        <v>7</v>
      </c>
      <c r="M54" s="196">
        <v>8</v>
      </c>
      <c r="N54" s="196">
        <v>10</v>
      </c>
      <c r="O54" s="197">
        <f t="shared" si="3"/>
        <v>93</v>
      </c>
    </row>
    <row r="55" spans="2:15" s="198" customFormat="1" ht="12.95" customHeight="1">
      <c r="B55" s="195">
        <v>2013</v>
      </c>
      <c r="C55" s="196">
        <v>11</v>
      </c>
      <c r="D55" s="196">
        <v>5</v>
      </c>
      <c r="E55" s="196">
        <v>4</v>
      </c>
      <c r="F55" s="196">
        <v>7</v>
      </c>
      <c r="G55" s="196">
        <v>10</v>
      </c>
      <c r="H55" s="196">
        <v>6</v>
      </c>
      <c r="I55" s="196">
        <v>9</v>
      </c>
      <c r="J55" s="196">
        <v>5</v>
      </c>
      <c r="K55" s="196">
        <v>8</v>
      </c>
      <c r="L55" s="196">
        <v>5</v>
      </c>
      <c r="M55" s="196">
        <v>7</v>
      </c>
      <c r="N55" s="196">
        <v>12</v>
      </c>
      <c r="O55" s="197">
        <f t="shared" si="3"/>
        <v>89</v>
      </c>
    </row>
    <row r="56" spans="2:15" s="198" customFormat="1" ht="12.95" customHeight="1">
      <c r="B56" s="195">
        <v>2014</v>
      </c>
      <c r="C56" s="196">
        <v>9</v>
      </c>
      <c r="D56" s="196">
        <v>4</v>
      </c>
      <c r="E56" s="196">
        <v>15</v>
      </c>
      <c r="F56" s="196">
        <v>13</v>
      </c>
      <c r="G56" s="196">
        <v>11</v>
      </c>
      <c r="H56" s="196">
        <v>8</v>
      </c>
      <c r="I56" s="196">
        <v>11</v>
      </c>
      <c r="J56" s="196">
        <v>3</v>
      </c>
      <c r="K56" s="196">
        <v>3</v>
      </c>
      <c r="L56" s="196">
        <v>6</v>
      </c>
      <c r="M56" s="196">
        <v>7</v>
      </c>
      <c r="N56" s="196">
        <v>5</v>
      </c>
      <c r="O56" s="197">
        <f t="shared" si="3"/>
        <v>95</v>
      </c>
    </row>
    <row r="57" spans="2:15" s="198" customFormat="1" ht="12.95" customHeight="1">
      <c r="B57" s="195">
        <v>2015</v>
      </c>
      <c r="C57" s="196">
        <v>11</v>
      </c>
      <c r="D57" s="196">
        <v>8</v>
      </c>
      <c r="E57" s="196">
        <v>10</v>
      </c>
      <c r="F57" s="196">
        <v>7</v>
      </c>
      <c r="G57" s="196">
        <v>3</v>
      </c>
      <c r="H57" s="196">
        <v>4</v>
      </c>
      <c r="I57" s="196">
        <v>1</v>
      </c>
      <c r="J57" s="196">
        <v>11</v>
      </c>
      <c r="K57" s="196">
        <v>6</v>
      </c>
      <c r="L57" s="196">
        <v>2</v>
      </c>
      <c r="M57" s="196">
        <v>2</v>
      </c>
      <c r="N57" s="196">
        <v>2</v>
      </c>
      <c r="O57" s="197">
        <f t="shared" si="3"/>
        <v>67</v>
      </c>
    </row>
    <row r="58" spans="2:15" s="198" customFormat="1" ht="12.95" customHeight="1" thickBot="1">
      <c r="B58" s="199">
        <v>2016</v>
      </c>
      <c r="C58" s="200">
        <f>C28-C43</f>
        <v>9</v>
      </c>
      <c r="D58" s="200">
        <f t="shared" ref="D58:N58" si="4">D28-D43</f>
        <v>4</v>
      </c>
      <c r="E58" s="200">
        <f t="shared" si="4"/>
        <v>6</v>
      </c>
      <c r="F58" s="200">
        <f t="shared" si="4"/>
        <v>8</v>
      </c>
      <c r="G58" s="200">
        <f t="shared" si="4"/>
        <v>7</v>
      </c>
      <c r="H58" s="200">
        <f t="shared" si="4"/>
        <v>10</v>
      </c>
      <c r="I58" s="200">
        <f t="shared" si="4"/>
        <v>3</v>
      </c>
      <c r="J58" s="200">
        <f t="shared" si="4"/>
        <v>6</v>
      </c>
      <c r="K58" s="200">
        <f t="shared" si="4"/>
        <v>5</v>
      </c>
      <c r="L58" s="200">
        <f t="shared" si="4"/>
        <v>10</v>
      </c>
      <c r="M58" s="200">
        <f t="shared" si="4"/>
        <v>3</v>
      </c>
      <c r="N58" s="200">
        <f t="shared" si="4"/>
        <v>8</v>
      </c>
      <c r="O58" s="201">
        <f t="shared" si="3"/>
        <v>79</v>
      </c>
    </row>
    <row r="59" spans="2:15" s="198" customFormat="1" ht="12.95" customHeight="1"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  <row r="60" spans="2:15" ht="12.95" customHeight="1"/>
    <row r="61" spans="2:15" ht="12.95" customHeight="1">
      <c r="B61" s="204"/>
    </row>
  </sheetData>
  <mergeCells count="10">
    <mergeCell ref="A13:P13"/>
    <mergeCell ref="B15:O15"/>
    <mergeCell ref="B30:O30"/>
    <mergeCell ref="B45:O45"/>
    <mergeCell ref="A4:P4"/>
    <mergeCell ref="A5:P5"/>
    <mergeCell ref="A6:P6"/>
    <mergeCell ref="A8:P8"/>
    <mergeCell ref="A10:P11"/>
    <mergeCell ref="A12:P12"/>
  </mergeCells>
  <pageMargins left="0.39370078740157483" right="0.19685039370078741" top="0.39370078740157483" bottom="0.19685039370078741" header="0" footer="0"/>
  <pageSetup scale="90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38"/>
  <sheetViews>
    <sheetView zoomScale="115" zoomScaleNormal="115" workbookViewId="0">
      <selection activeCell="W10" sqref="W10"/>
    </sheetView>
    <sheetView workbookViewId="1"/>
  </sheetViews>
  <sheetFormatPr baseColWidth="10" defaultRowHeight="12.75"/>
  <cols>
    <col min="1" max="1" width="5.28515625" style="123" customWidth="1"/>
    <col min="2" max="2" width="28.42578125" style="123" customWidth="1"/>
    <col min="3" max="3" width="3.7109375" style="123" customWidth="1"/>
    <col min="4" max="6" width="3.7109375" style="124" customWidth="1"/>
    <col min="7" max="7" width="3.7109375" style="125" customWidth="1"/>
    <col min="8" max="12" width="3.7109375" style="124" customWidth="1"/>
    <col min="13" max="13" width="4.140625" style="124" customWidth="1"/>
    <col min="14" max="14" width="3.7109375" style="124" customWidth="1"/>
    <col min="15" max="15" width="9" style="123" customWidth="1"/>
    <col min="16" max="16" width="0.85546875" style="123" customWidth="1"/>
    <col min="17" max="17" width="4.140625" style="123" customWidth="1"/>
    <col min="18" max="18" width="0.7109375" style="123" customWidth="1"/>
    <col min="19" max="19" width="1.42578125" style="123" customWidth="1"/>
    <col min="20" max="20" width="1.7109375" style="123" hidden="1" customWidth="1"/>
    <col min="21" max="16384" width="11.42578125" style="123"/>
  </cols>
  <sheetData>
    <row r="3" spans="1:36" ht="21" customHeight="1">
      <c r="I3" s="126"/>
    </row>
    <row r="4" spans="1:36" ht="12.75" customHeight="1">
      <c r="A4" s="309" t="s">
        <v>152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5" spans="1:36" ht="18.75" customHeight="1">
      <c r="A5" s="310" t="s">
        <v>18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</row>
    <row r="6" spans="1:36" ht="12.75" customHeight="1">
      <c r="A6" s="311" t="s">
        <v>149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</row>
    <row r="7" spans="1:36" ht="8.25" customHeight="1"/>
    <row r="8" spans="1:36" ht="15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</row>
    <row r="9" spans="1:36" ht="21.75">
      <c r="A9" s="262" t="s">
        <v>212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ht="30.75" customHeight="1">
      <c r="A10" s="307" t="s">
        <v>176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</row>
    <row r="11" spans="1:36" ht="15.7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</row>
    <row r="12" spans="1:36" ht="15.75" thickBot="1">
      <c r="A12" s="308" t="s">
        <v>153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</row>
    <row r="13" spans="1:36" ht="73.5" customHeight="1" thickBot="1">
      <c r="B13" s="146" t="s">
        <v>154</v>
      </c>
      <c r="C13" s="235" t="s">
        <v>72</v>
      </c>
      <c r="D13" s="207" t="s">
        <v>73</v>
      </c>
      <c r="E13" s="207" t="s">
        <v>74</v>
      </c>
      <c r="F13" s="207" t="s">
        <v>75</v>
      </c>
      <c r="G13" s="207" t="s">
        <v>76</v>
      </c>
      <c r="H13" s="207" t="s">
        <v>77</v>
      </c>
      <c r="I13" s="207" t="s">
        <v>63</v>
      </c>
      <c r="J13" s="207" t="s">
        <v>64</v>
      </c>
      <c r="K13" s="207" t="s">
        <v>65</v>
      </c>
      <c r="L13" s="207" t="s">
        <v>66</v>
      </c>
      <c r="M13" s="207" t="s">
        <v>67</v>
      </c>
      <c r="N13" s="207" t="s">
        <v>68</v>
      </c>
      <c r="O13" s="208" t="s">
        <v>3</v>
      </c>
    </row>
    <row r="14" spans="1:36" ht="20.100000000000001" customHeight="1">
      <c r="B14" s="238" t="s">
        <v>159</v>
      </c>
      <c r="C14" s="236">
        <v>0</v>
      </c>
      <c r="D14" s="224">
        <v>1</v>
      </c>
      <c r="E14" s="225">
        <v>0</v>
      </c>
      <c r="F14" s="226">
        <v>0</v>
      </c>
      <c r="G14" s="227">
        <v>0</v>
      </c>
      <c r="H14" s="228">
        <v>0</v>
      </c>
      <c r="I14" s="228">
        <v>0</v>
      </c>
      <c r="J14" s="228">
        <v>0</v>
      </c>
      <c r="K14" s="228">
        <v>0</v>
      </c>
      <c r="L14" s="228"/>
      <c r="M14" s="228"/>
      <c r="N14" s="228"/>
      <c r="O14" s="229">
        <f>SUM(C14:N14)</f>
        <v>1</v>
      </c>
    </row>
    <row r="15" spans="1:36" ht="20.100000000000001" customHeight="1">
      <c r="B15" s="163" t="s">
        <v>160</v>
      </c>
      <c r="C15" s="166">
        <v>0</v>
      </c>
      <c r="D15" s="133">
        <v>1</v>
      </c>
      <c r="E15" s="128">
        <v>0</v>
      </c>
      <c r="F15" s="129">
        <v>0</v>
      </c>
      <c r="G15" s="130">
        <v>0</v>
      </c>
      <c r="H15" s="131">
        <v>0</v>
      </c>
      <c r="I15" s="131">
        <v>0</v>
      </c>
      <c r="J15" s="131">
        <v>0</v>
      </c>
      <c r="K15" s="131">
        <v>0</v>
      </c>
      <c r="L15" s="131"/>
      <c r="M15" s="131"/>
      <c r="N15" s="131"/>
      <c r="O15" s="132">
        <f t="shared" ref="O15:O37" si="0">SUM(C15:N15)</f>
        <v>1</v>
      </c>
    </row>
    <row r="16" spans="1:36" ht="20.100000000000001" customHeight="1">
      <c r="B16" s="163" t="s">
        <v>179</v>
      </c>
      <c r="C16" s="166">
        <v>0</v>
      </c>
      <c r="D16" s="133">
        <v>0</v>
      </c>
      <c r="E16" s="128">
        <v>0</v>
      </c>
      <c r="F16" s="129">
        <v>1</v>
      </c>
      <c r="G16" s="130">
        <v>0</v>
      </c>
      <c r="H16" s="131">
        <v>0</v>
      </c>
      <c r="I16" s="131">
        <v>0</v>
      </c>
      <c r="J16" s="131">
        <v>0</v>
      </c>
      <c r="K16" s="131">
        <v>0</v>
      </c>
      <c r="L16" s="131"/>
      <c r="M16" s="131"/>
      <c r="N16" s="131"/>
      <c r="O16" s="132">
        <f t="shared" si="0"/>
        <v>1</v>
      </c>
    </row>
    <row r="17" spans="2:15" ht="20.100000000000001" customHeight="1">
      <c r="B17" s="163" t="s">
        <v>155</v>
      </c>
      <c r="C17" s="166">
        <v>1</v>
      </c>
      <c r="D17" s="133">
        <v>0</v>
      </c>
      <c r="E17" s="128">
        <v>0</v>
      </c>
      <c r="F17" s="129">
        <v>0</v>
      </c>
      <c r="G17" s="130">
        <v>0</v>
      </c>
      <c r="H17" s="131">
        <v>0</v>
      </c>
      <c r="I17" s="131">
        <v>0</v>
      </c>
      <c r="J17" s="131">
        <v>0</v>
      </c>
      <c r="K17" s="131">
        <v>0</v>
      </c>
      <c r="L17" s="131"/>
      <c r="M17" s="131"/>
      <c r="N17" s="131"/>
      <c r="O17" s="132">
        <f t="shared" si="0"/>
        <v>1</v>
      </c>
    </row>
    <row r="18" spans="2:15" ht="20.100000000000001" customHeight="1">
      <c r="B18" s="163" t="s">
        <v>191</v>
      </c>
      <c r="C18" s="166">
        <v>0</v>
      </c>
      <c r="D18" s="133">
        <v>0</v>
      </c>
      <c r="E18" s="128">
        <v>0</v>
      </c>
      <c r="F18" s="129">
        <v>0</v>
      </c>
      <c r="G18" s="130">
        <v>0</v>
      </c>
      <c r="H18" s="131">
        <v>1</v>
      </c>
      <c r="I18" s="131">
        <v>0</v>
      </c>
      <c r="J18" s="131">
        <v>0</v>
      </c>
      <c r="K18" s="131">
        <v>0</v>
      </c>
      <c r="L18" s="131"/>
      <c r="M18" s="131"/>
      <c r="N18" s="131"/>
      <c r="O18" s="132">
        <f t="shared" si="0"/>
        <v>1</v>
      </c>
    </row>
    <row r="19" spans="2:15" ht="20.100000000000001" customHeight="1">
      <c r="B19" s="163" t="s">
        <v>156</v>
      </c>
      <c r="C19" s="166">
        <v>2</v>
      </c>
      <c r="D19" s="133">
        <v>0</v>
      </c>
      <c r="E19" s="128">
        <v>0</v>
      </c>
      <c r="F19" s="129">
        <v>0</v>
      </c>
      <c r="G19" s="130">
        <v>1</v>
      </c>
      <c r="H19" s="131">
        <v>0</v>
      </c>
      <c r="I19" s="131">
        <v>0</v>
      </c>
      <c r="J19" s="131">
        <v>1</v>
      </c>
      <c r="K19" s="131">
        <v>0</v>
      </c>
      <c r="L19" s="131"/>
      <c r="M19" s="131">
        <v>1</v>
      </c>
      <c r="N19" s="131"/>
      <c r="O19" s="132">
        <f t="shared" si="0"/>
        <v>5</v>
      </c>
    </row>
    <row r="20" spans="2:15" ht="20.100000000000001" customHeight="1">
      <c r="B20" s="163" t="s">
        <v>180</v>
      </c>
      <c r="C20" s="166">
        <v>0</v>
      </c>
      <c r="D20" s="133">
        <v>0</v>
      </c>
      <c r="E20" s="128">
        <v>0</v>
      </c>
      <c r="F20" s="129">
        <v>1</v>
      </c>
      <c r="G20" s="130">
        <v>0</v>
      </c>
      <c r="H20" s="131">
        <v>0</v>
      </c>
      <c r="I20" s="131">
        <v>0</v>
      </c>
      <c r="J20" s="131">
        <v>0</v>
      </c>
      <c r="K20" s="131">
        <v>0</v>
      </c>
      <c r="L20" s="131"/>
      <c r="M20" s="131"/>
      <c r="N20" s="131"/>
      <c r="O20" s="132">
        <f t="shared" si="0"/>
        <v>1</v>
      </c>
    </row>
    <row r="21" spans="2:15" ht="20.100000000000001" customHeight="1">
      <c r="B21" s="163" t="s">
        <v>185</v>
      </c>
      <c r="C21" s="166">
        <v>0</v>
      </c>
      <c r="D21" s="133">
        <v>0</v>
      </c>
      <c r="E21" s="128">
        <v>0</v>
      </c>
      <c r="F21" s="129">
        <v>0</v>
      </c>
      <c r="G21" s="130">
        <v>1</v>
      </c>
      <c r="H21" s="131">
        <v>0</v>
      </c>
      <c r="I21" s="131">
        <v>0</v>
      </c>
      <c r="J21" s="131">
        <v>0</v>
      </c>
      <c r="K21" s="131">
        <v>0</v>
      </c>
      <c r="L21" s="131"/>
      <c r="M21" s="131"/>
      <c r="N21" s="131">
        <v>1</v>
      </c>
      <c r="O21" s="132">
        <f t="shared" si="0"/>
        <v>2</v>
      </c>
    </row>
    <row r="22" spans="2:15" ht="20.100000000000001" customHeight="1">
      <c r="B22" s="163" t="s">
        <v>206</v>
      </c>
      <c r="C22" s="166">
        <v>0</v>
      </c>
      <c r="D22" s="133">
        <v>0</v>
      </c>
      <c r="E22" s="128">
        <v>0</v>
      </c>
      <c r="F22" s="129">
        <v>0</v>
      </c>
      <c r="G22" s="130">
        <v>0</v>
      </c>
      <c r="H22" s="131">
        <v>0</v>
      </c>
      <c r="I22" s="131">
        <v>0</v>
      </c>
      <c r="J22" s="131">
        <v>0</v>
      </c>
      <c r="K22" s="131">
        <v>4</v>
      </c>
      <c r="L22" s="131"/>
      <c r="M22" s="131"/>
      <c r="N22" s="131"/>
      <c r="O22" s="132">
        <f t="shared" si="0"/>
        <v>4</v>
      </c>
    </row>
    <row r="23" spans="2:15" ht="20.100000000000001" customHeight="1">
      <c r="B23" s="163" t="s">
        <v>219</v>
      </c>
      <c r="C23" s="166">
        <v>0</v>
      </c>
      <c r="D23" s="133">
        <v>0</v>
      </c>
      <c r="E23" s="128">
        <v>0</v>
      </c>
      <c r="F23" s="129">
        <v>0</v>
      </c>
      <c r="G23" s="130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1</v>
      </c>
      <c r="M23" s="131"/>
      <c r="N23" s="131"/>
      <c r="O23" s="132">
        <f t="shared" si="0"/>
        <v>1</v>
      </c>
    </row>
    <row r="24" spans="2:15" ht="20.100000000000001" customHeight="1">
      <c r="B24" s="163" t="s">
        <v>186</v>
      </c>
      <c r="C24" s="166">
        <v>0</v>
      </c>
      <c r="D24" s="133">
        <v>0</v>
      </c>
      <c r="E24" s="128">
        <v>0</v>
      </c>
      <c r="F24" s="129">
        <v>0</v>
      </c>
      <c r="G24" s="130">
        <v>1</v>
      </c>
      <c r="H24" s="131">
        <v>0</v>
      </c>
      <c r="I24" s="131">
        <v>0</v>
      </c>
      <c r="J24" s="131">
        <v>0</v>
      </c>
      <c r="K24" s="131">
        <v>0</v>
      </c>
      <c r="L24" s="131"/>
      <c r="M24" s="131"/>
      <c r="N24" s="131"/>
      <c r="O24" s="132">
        <f t="shared" si="0"/>
        <v>1</v>
      </c>
    </row>
    <row r="25" spans="2:15" ht="20.100000000000001" customHeight="1">
      <c r="B25" s="163" t="s">
        <v>207</v>
      </c>
      <c r="C25" s="166">
        <v>0</v>
      </c>
      <c r="D25" s="133">
        <v>0</v>
      </c>
      <c r="E25" s="128">
        <v>0</v>
      </c>
      <c r="F25" s="129">
        <v>0</v>
      </c>
      <c r="G25" s="130">
        <v>0</v>
      </c>
      <c r="H25" s="131">
        <v>0</v>
      </c>
      <c r="I25" s="131">
        <v>0</v>
      </c>
      <c r="J25" s="131">
        <v>0</v>
      </c>
      <c r="K25" s="131">
        <v>1</v>
      </c>
      <c r="L25" s="131"/>
      <c r="M25" s="131"/>
      <c r="N25" s="131"/>
      <c r="O25" s="132">
        <f t="shared" si="0"/>
        <v>1</v>
      </c>
    </row>
    <row r="26" spans="2:15" ht="20.100000000000001" customHeight="1">
      <c r="B26" s="163" t="s">
        <v>221</v>
      </c>
      <c r="C26" s="166">
        <v>0</v>
      </c>
      <c r="D26" s="133">
        <v>0</v>
      </c>
      <c r="E26" s="128">
        <v>0</v>
      </c>
      <c r="F26" s="129">
        <v>0</v>
      </c>
      <c r="G26" s="130">
        <v>0</v>
      </c>
      <c r="H26" s="131">
        <v>0</v>
      </c>
      <c r="I26" s="131">
        <v>0</v>
      </c>
      <c r="J26" s="131">
        <v>0</v>
      </c>
      <c r="K26" s="131">
        <v>0</v>
      </c>
      <c r="L26" s="131"/>
      <c r="M26" s="131"/>
      <c r="N26" s="131">
        <v>1</v>
      </c>
      <c r="O26" s="132">
        <f t="shared" si="0"/>
        <v>1</v>
      </c>
    </row>
    <row r="27" spans="2:15" ht="20.100000000000001" customHeight="1">
      <c r="B27" s="163" t="s">
        <v>218</v>
      </c>
      <c r="C27" s="166">
        <v>0</v>
      </c>
      <c r="D27" s="133">
        <v>0</v>
      </c>
      <c r="E27" s="128">
        <v>0</v>
      </c>
      <c r="F27" s="129">
        <v>0</v>
      </c>
      <c r="G27" s="130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1</v>
      </c>
      <c r="M27" s="131"/>
      <c r="N27" s="131"/>
      <c r="O27" s="132">
        <f t="shared" si="0"/>
        <v>1</v>
      </c>
    </row>
    <row r="28" spans="2:15" ht="20.100000000000001" customHeight="1">
      <c r="B28" s="163" t="s">
        <v>202</v>
      </c>
      <c r="C28" s="166">
        <v>0</v>
      </c>
      <c r="D28" s="133">
        <v>0</v>
      </c>
      <c r="E28" s="128">
        <v>0</v>
      </c>
      <c r="F28" s="129">
        <v>0</v>
      </c>
      <c r="G28" s="130">
        <v>0</v>
      </c>
      <c r="H28" s="131">
        <v>0</v>
      </c>
      <c r="I28" s="131">
        <v>0</v>
      </c>
      <c r="J28" s="131">
        <v>1</v>
      </c>
      <c r="K28" s="131">
        <v>0</v>
      </c>
      <c r="L28" s="131"/>
      <c r="M28" s="131"/>
      <c r="N28" s="131"/>
      <c r="O28" s="132">
        <f t="shared" si="0"/>
        <v>1</v>
      </c>
    </row>
    <row r="29" spans="2:15" ht="20.100000000000001" customHeight="1">
      <c r="B29" s="163" t="s">
        <v>201</v>
      </c>
      <c r="C29" s="166">
        <v>0</v>
      </c>
      <c r="D29" s="133">
        <v>0</v>
      </c>
      <c r="E29" s="128">
        <v>0</v>
      </c>
      <c r="F29" s="129">
        <v>0</v>
      </c>
      <c r="G29" s="130">
        <v>0</v>
      </c>
      <c r="H29" s="131">
        <v>0</v>
      </c>
      <c r="I29" s="131">
        <v>0</v>
      </c>
      <c r="J29" s="131">
        <v>1</v>
      </c>
      <c r="K29" s="131">
        <v>0</v>
      </c>
      <c r="L29" s="131"/>
      <c r="M29" s="131"/>
      <c r="N29" s="131"/>
      <c r="O29" s="132">
        <f t="shared" si="0"/>
        <v>1</v>
      </c>
    </row>
    <row r="30" spans="2:15" ht="20.100000000000001" customHeight="1">
      <c r="B30" s="163" t="s">
        <v>200</v>
      </c>
      <c r="C30" s="166">
        <v>0</v>
      </c>
      <c r="D30" s="133">
        <v>0</v>
      </c>
      <c r="E30" s="128">
        <v>0</v>
      </c>
      <c r="F30" s="129">
        <v>0</v>
      </c>
      <c r="G30" s="130">
        <v>0</v>
      </c>
      <c r="H30" s="131">
        <v>0</v>
      </c>
      <c r="I30" s="131">
        <v>1</v>
      </c>
      <c r="J30" s="131">
        <v>0</v>
      </c>
      <c r="K30" s="131">
        <v>0</v>
      </c>
      <c r="L30" s="131"/>
      <c r="M30" s="131"/>
      <c r="N30" s="131"/>
      <c r="O30" s="132">
        <f t="shared" si="0"/>
        <v>1</v>
      </c>
    </row>
    <row r="31" spans="2:15" ht="20.100000000000001" customHeight="1">
      <c r="B31" s="163" t="s">
        <v>220</v>
      </c>
      <c r="C31" s="166">
        <v>0</v>
      </c>
      <c r="D31" s="133">
        <v>0</v>
      </c>
      <c r="E31" s="128">
        <v>0</v>
      </c>
      <c r="F31" s="129">
        <v>0</v>
      </c>
      <c r="G31" s="130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1</v>
      </c>
      <c r="O31" s="132">
        <f t="shared" si="0"/>
        <v>1</v>
      </c>
    </row>
    <row r="32" spans="2:15" ht="20.100000000000001" customHeight="1">
      <c r="B32" s="163" t="s">
        <v>190</v>
      </c>
      <c r="C32" s="166">
        <v>0</v>
      </c>
      <c r="D32" s="133">
        <v>0</v>
      </c>
      <c r="E32" s="128">
        <v>0</v>
      </c>
      <c r="F32" s="129">
        <v>0</v>
      </c>
      <c r="G32" s="130">
        <v>0</v>
      </c>
      <c r="H32" s="131">
        <v>1</v>
      </c>
      <c r="I32" s="131">
        <v>0</v>
      </c>
      <c r="J32" s="131">
        <v>0</v>
      </c>
      <c r="K32" s="131">
        <v>0</v>
      </c>
      <c r="L32" s="131"/>
      <c r="M32" s="131"/>
      <c r="N32" s="131"/>
      <c r="O32" s="132">
        <f t="shared" si="0"/>
        <v>1</v>
      </c>
    </row>
    <row r="33" spans="2:15" ht="20.100000000000001" customHeight="1">
      <c r="B33" s="163" t="s">
        <v>178</v>
      </c>
      <c r="C33" s="166">
        <v>0</v>
      </c>
      <c r="D33" s="133">
        <v>0</v>
      </c>
      <c r="E33" s="128">
        <v>0</v>
      </c>
      <c r="F33" s="129">
        <v>2</v>
      </c>
      <c r="G33" s="130">
        <v>0</v>
      </c>
      <c r="H33" s="131">
        <v>0</v>
      </c>
      <c r="I33" s="131">
        <v>0</v>
      </c>
      <c r="J33" s="131">
        <v>0</v>
      </c>
      <c r="K33" s="131">
        <v>0</v>
      </c>
      <c r="L33" s="131"/>
      <c r="M33" s="131"/>
      <c r="N33" s="131"/>
      <c r="O33" s="132">
        <f t="shared" si="0"/>
        <v>2</v>
      </c>
    </row>
    <row r="34" spans="2:15" ht="20.100000000000001" customHeight="1">
      <c r="B34" s="163" t="s">
        <v>202</v>
      </c>
      <c r="C34" s="166">
        <v>0</v>
      </c>
      <c r="D34" s="133">
        <v>0</v>
      </c>
      <c r="E34" s="128">
        <v>0</v>
      </c>
      <c r="F34" s="129">
        <v>0</v>
      </c>
      <c r="G34" s="130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1</v>
      </c>
      <c r="N34" s="131"/>
      <c r="O34" s="132">
        <f t="shared" si="0"/>
        <v>1</v>
      </c>
    </row>
    <row r="35" spans="2:15" ht="20.100000000000001" customHeight="1">
      <c r="B35" s="163" t="s">
        <v>199</v>
      </c>
      <c r="C35" s="166">
        <v>0</v>
      </c>
      <c r="D35" s="133">
        <v>0</v>
      </c>
      <c r="E35" s="128">
        <v>0</v>
      </c>
      <c r="F35" s="129">
        <v>0</v>
      </c>
      <c r="G35" s="130">
        <v>0</v>
      </c>
      <c r="H35" s="131">
        <v>0</v>
      </c>
      <c r="I35" s="131">
        <v>1</v>
      </c>
      <c r="J35" s="131">
        <v>0</v>
      </c>
      <c r="K35" s="131">
        <v>0</v>
      </c>
      <c r="L35" s="131"/>
      <c r="M35" s="131"/>
      <c r="N35" s="131"/>
      <c r="O35" s="132">
        <f t="shared" si="0"/>
        <v>1</v>
      </c>
    </row>
    <row r="36" spans="2:15" ht="20.100000000000001" customHeight="1">
      <c r="B36" s="163" t="s">
        <v>184</v>
      </c>
      <c r="C36" s="166">
        <v>0</v>
      </c>
      <c r="D36" s="133">
        <v>0</v>
      </c>
      <c r="E36" s="128">
        <v>1</v>
      </c>
      <c r="F36" s="129">
        <v>0</v>
      </c>
      <c r="G36" s="130">
        <v>0</v>
      </c>
      <c r="H36" s="131">
        <v>0</v>
      </c>
      <c r="I36" s="131">
        <v>0</v>
      </c>
      <c r="J36" s="131">
        <v>0</v>
      </c>
      <c r="K36" s="131">
        <v>0</v>
      </c>
      <c r="L36" s="131"/>
      <c r="M36" s="131">
        <v>1</v>
      </c>
      <c r="N36" s="131"/>
      <c r="O36" s="132">
        <f t="shared" si="0"/>
        <v>2</v>
      </c>
    </row>
    <row r="37" spans="2:15" ht="20.100000000000001" customHeight="1" thickBot="1">
      <c r="B37" s="164" t="s">
        <v>157</v>
      </c>
      <c r="C37" s="237">
        <v>1</v>
      </c>
      <c r="D37" s="230">
        <v>0</v>
      </c>
      <c r="E37" s="231">
        <v>0</v>
      </c>
      <c r="F37" s="232">
        <v>0</v>
      </c>
      <c r="G37" s="233">
        <v>0</v>
      </c>
      <c r="H37" s="234">
        <v>0</v>
      </c>
      <c r="I37" s="234">
        <v>0</v>
      </c>
      <c r="J37" s="234">
        <v>0</v>
      </c>
      <c r="K37" s="234">
        <v>1</v>
      </c>
      <c r="L37" s="234"/>
      <c r="M37" s="234"/>
      <c r="N37" s="234">
        <v>2</v>
      </c>
      <c r="O37" s="172">
        <f t="shared" si="0"/>
        <v>4</v>
      </c>
    </row>
    <row r="38" spans="2:15" ht="20.100000000000001" customHeight="1" thickBot="1">
      <c r="B38" s="148" t="s">
        <v>3</v>
      </c>
      <c r="C38" s="147">
        <f>SUM(C14:C37)</f>
        <v>4</v>
      </c>
      <c r="D38" s="147">
        <f t="shared" ref="D38:N38" si="1">SUM(D14:D37)</f>
        <v>2</v>
      </c>
      <c r="E38" s="147">
        <f t="shared" si="1"/>
        <v>1</v>
      </c>
      <c r="F38" s="147">
        <f t="shared" si="1"/>
        <v>4</v>
      </c>
      <c r="G38" s="147">
        <f t="shared" si="1"/>
        <v>3</v>
      </c>
      <c r="H38" s="147">
        <f t="shared" si="1"/>
        <v>2</v>
      </c>
      <c r="I38" s="147">
        <f t="shared" si="1"/>
        <v>2</v>
      </c>
      <c r="J38" s="147">
        <f t="shared" si="1"/>
        <v>3</v>
      </c>
      <c r="K38" s="147">
        <f t="shared" si="1"/>
        <v>6</v>
      </c>
      <c r="L38" s="147">
        <f t="shared" si="1"/>
        <v>2</v>
      </c>
      <c r="M38" s="147">
        <f t="shared" si="1"/>
        <v>3</v>
      </c>
      <c r="N38" s="147">
        <f t="shared" si="1"/>
        <v>5</v>
      </c>
      <c r="O38" s="147">
        <f>SUM(C38:N38)</f>
        <v>37</v>
      </c>
    </row>
  </sheetData>
  <autoFilter ref="B13:O15">
    <sortState ref="B14:O25">
      <sortCondition ref="B13:B15"/>
    </sortState>
  </autoFilter>
  <mergeCells count="7">
    <mergeCell ref="A12:T12"/>
    <mergeCell ref="A4:T4"/>
    <mergeCell ref="A5:T5"/>
    <mergeCell ref="A6:T6"/>
    <mergeCell ref="A8:T8"/>
    <mergeCell ref="A9:S9"/>
    <mergeCell ref="A10:S10"/>
  </mergeCells>
  <pageMargins left="0.59055118110236227" right="0.39370078740157483" top="0.31496062992125984" bottom="0.39370078740157483" header="0.39370078740157483" footer="0.39370078740157483"/>
  <pageSetup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4"/>
  <sheetViews>
    <sheetView topLeftCell="A4" zoomScale="115" zoomScaleNormal="115" workbookViewId="0">
      <selection activeCell="V9" sqref="V9"/>
    </sheetView>
    <sheetView workbookViewId="1"/>
  </sheetViews>
  <sheetFormatPr baseColWidth="10" defaultRowHeight="12.75"/>
  <cols>
    <col min="1" max="1" width="5.28515625" style="123" customWidth="1"/>
    <col min="2" max="2" width="28.42578125" style="123" customWidth="1"/>
    <col min="3" max="3" width="3.7109375" style="123" customWidth="1"/>
    <col min="4" max="6" width="3.7109375" style="124" customWidth="1"/>
    <col min="7" max="7" width="3.7109375" style="125" customWidth="1"/>
    <col min="8" max="12" width="3.7109375" style="124" customWidth="1"/>
    <col min="13" max="13" width="4.140625" style="124" customWidth="1"/>
    <col min="14" max="14" width="3.7109375" style="124" customWidth="1"/>
    <col min="15" max="15" width="9" style="123" customWidth="1"/>
    <col min="16" max="16" width="0.85546875" style="123" customWidth="1"/>
    <col min="17" max="17" width="4.140625" style="123" customWidth="1"/>
    <col min="18" max="18" width="0.7109375" style="123" customWidth="1"/>
    <col min="19" max="19" width="1.42578125" style="123" customWidth="1"/>
    <col min="20" max="20" width="1.7109375" style="123" hidden="1" customWidth="1"/>
    <col min="21" max="16384" width="11.42578125" style="123"/>
  </cols>
  <sheetData>
    <row r="3" spans="1:21" ht="21" customHeight="1">
      <c r="I3" s="126"/>
    </row>
    <row r="4" spans="1:21" ht="12.75" customHeight="1">
      <c r="A4" s="309" t="s">
        <v>152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5" spans="1:21" ht="18.75" customHeight="1">
      <c r="A5" s="310" t="s">
        <v>18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</row>
    <row r="6" spans="1:21" ht="12.75" customHeight="1">
      <c r="A6" s="311" t="s">
        <v>149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</row>
    <row r="7" spans="1:21" ht="8.25" customHeight="1"/>
    <row r="8" spans="1:21" ht="21.75">
      <c r="A8" s="262" t="s">
        <v>212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143"/>
    </row>
    <row r="9" spans="1:21" ht="33.75" customHeight="1">
      <c r="A9" s="307" t="s">
        <v>176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143"/>
    </row>
    <row r="10" spans="1:21" ht="15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</row>
    <row r="11" spans="1:21" ht="12" customHeight="1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</row>
    <row r="12" spans="1:21" ht="15.75" customHeight="1" thickBot="1">
      <c r="A12" s="308" t="s">
        <v>133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144"/>
      <c r="U12" s="144"/>
    </row>
    <row r="13" spans="1:21" ht="72.75" thickBot="1">
      <c r="B13" s="146" t="s">
        <v>154</v>
      </c>
      <c r="C13" s="207" t="s">
        <v>72</v>
      </c>
      <c r="D13" s="207" t="s">
        <v>73</v>
      </c>
      <c r="E13" s="207" t="s">
        <v>74</v>
      </c>
      <c r="F13" s="207" t="s">
        <v>75</v>
      </c>
      <c r="G13" s="207" t="s">
        <v>76</v>
      </c>
      <c r="H13" s="207" t="s">
        <v>77</v>
      </c>
      <c r="I13" s="207" t="s">
        <v>63</v>
      </c>
      <c r="J13" s="207" t="s">
        <v>64</v>
      </c>
      <c r="K13" s="207" t="s">
        <v>65</v>
      </c>
      <c r="L13" s="207" t="s">
        <v>66</v>
      </c>
      <c r="M13" s="207" t="s">
        <v>67</v>
      </c>
      <c r="N13" s="207" t="s">
        <v>68</v>
      </c>
      <c r="O13" s="208" t="s">
        <v>3</v>
      </c>
    </row>
    <row r="14" spans="1:21" ht="20.100000000000001" customHeight="1">
      <c r="B14" s="205" t="s">
        <v>181</v>
      </c>
      <c r="C14" s="160">
        <v>0</v>
      </c>
      <c r="D14" s="145">
        <v>0</v>
      </c>
      <c r="E14" s="214">
        <v>0</v>
      </c>
      <c r="F14" s="215">
        <v>1</v>
      </c>
      <c r="G14" s="216">
        <v>0</v>
      </c>
      <c r="H14" s="217">
        <v>0</v>
      </c>
      <c r="I14" s="217">
        <v>0</v>
      </c>
      <c r="J14" s="217">
        <v>0</v>
      </c>
      <c r="K14" s="217">
        <v>0</v>
      </c>
      <c r="L14" s="217"/>
      <c r="M14" s="217"/>
      <c r="N14" s="217"/>
      <c r="O14" s="206">
        <f>SUM(C14:N14)</f>
        <v>1</v>
      </c>
    </row>
    <row r="15" spans="1:21" ht="20.100000000000001" customHeight="1">
      <c r="B15" s="205" t="s">
        <v>222</v>
      </c>
      <c r="C15" s="160"/>
      <c r="D15" s="145"/>
      <c r="E15" s="214"/>
      <c r="F15" s="215"/>
      <c r="G15" s="216"/>
      <c r="H15" s="217"/>
      <c r="I15" s="217"/>
      <c r="J15" s="217"/>
      <c r="K15" s="217"/>
      <c r="L15" s="217"/>
      <c r="M15" s="217"/>
      <c r="N15" s="217">
        <v>1</v>
      </c>
      <c r="O15" s="206">
        <f t="shared" ref="O15:O23" si="0">SUM(C15:N15)</f>
        <v>1</v>
      </c>
    </row>
    <row r="16" spans="1:21" ht="20.100000000000001" customHeight="1">
      <c r="B16" s="205" t="s">
        <v>223</v>
      </c>
      <c r="C16" s="160"/>
      <c r="D16" s="145"/>
      <c r="E16" s="214"/>
      <c r="F16" s="215"/>
      <c r="G16" s="216"/>
      <c r="H16" s="217"/>
      <c r="I16" s="217"/>
      <c r="J16" s="217"/>
      <c r="K16" s="217"/>
      <c r="L16" s="217"/>
      <c r="M16" s="217"/>
      <c r="N16" s="217">
        <v>1</v>
      </c>
      <c r="O16" s="206">
        <f t="shared" si="0"/>
        <v>1</v>
      </c>
    </row>
    <row r="17" spans="2:25" ht="20.100000000000001" customHeight="1">
      <c r="B17" s="163" t="s">
        <v>166</v>
      </c>
      <c r="C17" s="161">
        <v>1</v>
      </c>
      <c r="D17" s="127">
        <v>0</v>
      </c>
      <c r="E17" s="210">
        <v>0</v>
      </c>
      <c r="F17" s="211">
        <v>0</v>
      </c>
      <c r="G17" s="212">
        <v>0</v>
      </c>
      <c r="H17" s="213">
        <v>0</v>
      </c>
      <c r="I17" s="213">
        <v>0</v>
      </c>
      <c r="J17" s="217">
        <v>0</v>
      </c>
      <c r="K17" s="217">
        <v>0</v>
      </c>
      <c r="L17" s="213"/>
      <c r="M17" s="213"/>
      <c r="N17" s="213"/>
      <c r="O17" s="206">
        <f t="shared" si="0"/>
        <v>1</v>
      </c>
    </row>
    <row r="18" spans="2:25" ht="20.100000000000001" customHeight="1">
      <c r="B18" s="163" t="s">
        <v>187</v>
      </c>
      <c r="C18" s="161">
        <v>0</v>
      </c>
      <c r="D18" s="127">
        <v>0</v>
      </c>
      <c r="E18" s="210">
        <v>0</v>
      </c>
      <c r="F18" s="211">
        <v>0</v>
      </c>
      <c r="G18" s="212">
        <v>1</v>
      </c>
      <c r="H18" s="213">
        <v>0</v>
      </c>
      <c r="I18" s="213">
        <v>0</v>
      </c>
      <c r="J18" s="217">
        <v>0</v>
      </c>
      <c r="K18" s="217">
        <v>0</v>
      </c>
      <c r="L18" s="213"/>
      <c r="M18" s="213"/>
      <c r="N18" s="213"/>
      <c r="O18" s="206">
        <f t="shared" si="0"/>
        <v>1</v>
      </c>
    </row>
    <row r="19" spans="2:25" ht="20.100000000000001" customHeight="1">
      <c r="B19" s="163" t="s">
        <v>203</v>
      </c>
      <c r="C19" s="161">
        <v>0</v>
      </c>
      <c r="D19" s="127">
        <v>0</v>
      </c>
      <c r="E19" s="210">
        <v>0</v>
      </c>
      <c r="F19" s="211">
        <v>0</v>
      </c>
      <c r="G19" s="212">
        <v>0</v>
      </c>
      <c r="H19" s="213">
        <v>0</v>
      </c>
      <c r="I19" s="213">
        <v>0</v>
      </c>
      <c r="J19" s="213">
        <v>1</v>
      </c>
      <c r="K19" s="217">
        <v>0</v>
      </c>
      <c r="L19" s="213"/>
      <c r="M19" s="213"/>
      <c r="N19" s="213"/>
      <c r="O19" s="206">
        <f t="shared" si="0"/>
        <v>1</v>
      </c>
    </row>
    <row r="20" spans="2:25" ht="20.100000000000001" customHeight="1">
      <c r="B20" s="163" t="s">
        <v>209</v>
      </c>
      <c r="C20" s="161">
        <v>0</v>
      </c>
      <c r="D20" s="127">
        <v>0</v>
      </c>
      <c r="E20" s="210">
        <v>0</v>
      </c>
      <c r="F20" s="211">
        <v>0</v>
      </c>
      <c r="G20" s="212">
        <v>0</v>
      </c>
      <c r="H20" s="213">
        <v>0</v>
      </c>
      <c r="I20" s="213">
        <v>0</v>
      </c>
      <c r="J20" s="213">
        <v>0</v>
      </c>
      <c r="K20" s="213">
        <v>1</v>
      </c>
      <c r="L20" s="213"/>
      <c r="M20" s="213"/>
      <c r="N20" s="213"/>
      <c r="O20" s="206">
        <f t="shared" si="0"/>
        <v>1</v>
      </c>
    </row>
    <row r="21" spans="2:25" ht="20.100000000000001" customHeight="1">
      <c r="B21" s="163" t="s">
        <v>208</v>
      </c>
      <c r="C21" s="161">
        <v>0</v>
      </c>
      <c r="D21" s="127">
        <v>0</v>
      </c>
      <c r="E21" s="210">
        <v>0</v>
      </c>
      <c r="F21" s="211">
        <v>0</v>
      </c>
      <c r="G21" s="212">
        <v>0</v>
      </c>
      <c r="H21" s="213">
        <v>0</v>
      </c>
      <c r="I21" s="213">
        <v>0</v>
      </c>
      <c r="J21" s="213">
        <v>0</v>
      </c>
      <c r="K21" s="213">
        <v>1</v>
      </c>
      <c r="L21" s="213"/>
      <c r="M21" s="213"/>
      <c r="N21" s="213"/>
      <c r="O21" s="206">
        <f t="shared" si="0"/>
        <v>1</v>
      </c>
    </row>
    <row r="22" spans="2:25" ht="20.100000000000001" customHeight="1">
      <c r="B22" s="163" t="s">
        <v>161</v>
      </c>
      <c r="C22" s="161">
        <v>0</v>
      </c>
      <c r="D22" s="127">
        <v>0</v>
      </c>
      <c r="E22" s="210">
        <v>1</v>
      </c>
      <c r="F22" s="211">
        <v>0</v>
      </c>
      <c r="G22" s="212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1</v>
      </c>
      <c r="O22" s="206">
        <f t="shared" si="0"/>
        <v>2</v>
      </c>
    </row>
    <row r="23" spans="2:25" ht="20.100000000000001" customHeight="1" thickBot="1">
      <c r="B23" s="165" t="s">
        <v>192</v>
      </c>
      <c r="C23" s="159">
        <v>0</v>
      </c>
      <c r="D23" s="218">
        <v>0</v>
      </c>
      <c r="E23" s="219">
        <v>0</v>
      </c>
      <c r="F23" s="220">
        <v>0</v>
      </c>
      <c r="G23" s="221">
        <v>0</v>
      </c>
      <c r="H23" s="222">
        <v>1</v>
      </c>
      <c r="I23" s="222">
        <v>0</v>
      </c>
      <c r="J23" s="213">
        <v>0</v>
      </c>
      <c r="K23" s="222">
        <v>0</v>
      </c>
      <c r="L23" s="222"/>
      <c r="M23" s="222"/>
      <c r="N23" s="222"/>
      <c r="O23" s="206">
        <f t="shared" si="0"/>
        <v>1</v>
      </c>
    </row>
    <row r="24" spans="2:25" ht="20.100000000000001" customHeight="1" thickBot="1">
      <c r="B24" s="148" t="s">
        <v>3</v>
      </c>
      <c r="C24" s="147">
        <f>SUM(C14:C23)</f>
        <v>1</v>
      </c>
      <c r="D24" s="147">
        <f>SUM(D14:D22)</f>
        <v>0</v>
      </c>
      <c r="E24" s="147">
        <f>SUM(E14:E23)</f>
        <v>1</v>
      </c>
      <c r="F24" s="147">
        <f>SUM(F14:F23)</f>
        <v>1</v>
      </c>
      <c r="G24" s="147">
        <f>SUM(G14:G23)</f>
        <v>1</v>
      </c>
      <c r="H24" s="147">
        <f>SUM(H14:H23)</f>
        <v>1</v>
      </c>
      <c r="I24" s="147">
        <f>SUM(I14:I23)</f>
        <v>0</v>
      </c>
      <c r="J24" s="147">
        <f>SUM(J14:J22)</f>
        <v>1</v>
      </c>
      <c r="K24" s="147">
        <f>SUM(K14:K23)</f>
        <v>2</v>
      </c>
      <c r="L24" s="147">
        <f>SUM(L14:L22)</f>
        <v>0</v>
      </c>
      <c r="M24" s="147">
        <f>SUM(M14:M22)</f>
        <v>0</v>
      </c>
      <c r="N24" s="147">
        <f>SUM(N14:N22)</f>
        <v>3</v>
      </c>
      <c r="O24" s="147">
        <f>SUM(O14:O23)</f>
        <v>11</v>
      </c>
      <c r="Y24" s="209"/>
    </row>
  </sheetData>
  <autoFilter ref="B13:O17">
    <sortState ref="B14:O17">
      <sortCondition ref="B13:B73"/>
    </sortState>
  </autoFilter>
  <mergeCells count="8">
    <mergeCell ref="A12:S12"/>
    <mergeCell ref="A11:T11"/>
    <mergeCell ref="A4:T4"/>
    <mergeCell ref="A5:T5"/>
    <mergeCell ref="A6:T6"/>
    <mergeCell ref="A10:T10"/>
    <mergeCell ref="A8:S8"/>
    <mergeCell ref="A9:S9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1"/>
  <sheetViews>
    <sheetView zoomScale="115" zoomScaleNormal="115" workbookViewId="0">
      <selection activeCell="V13" sqref="V13"/>
    </sheetView>
    <sheetView workbookViewId="1"/>
  </sheetViews>
  <sheetFormatPr baseColWidth="10" defaultRowHeight="12.75"/>
  <cols>
    <col min="1" max="1" width="5.28515625" style="123" customWidth="1"/>
    <col min="2" max="2" width="28.42578125" style="123" customWidth="1"/>
    <col min="3" max="3" width="3.7109375" style="123" customWidth="1"/>
    <col min="4" max="6" width="3.7109375" style="124" customWidth="1"/>
    <col min="7" max="7" width="3.7109375" style="125" customWidth="1"/>
    <col min="8" max="12" width="3.7109375" style="124" customWidth="1"/>
    <col min="13" max="13" width="4.140625" style="124" customWidth="1"/>
    <col min="14" max="14" width="3.7109375" style="124" customWidth="1"/>
    <col min="15" max="15" width="9" style="123" customWidth="1"/>
    <col min="16" max="16" width="0.85546875" style="123" customWidth="1"/>
    <col min="17" max="17" width="4.140625" style="123" customWidth="1"/>
    <col min="18" max="18" width="0.7109375" style="123" customWidth="1"/>
    <col min="19" max="19" width="1.42578125" style="123" customWidth="1"/>
    <col min="20" max="20" width="1.7109375" style="123" hidden="1" customWidth="1"/>
    <col min="21" max="16384" width="11.42578125" style="123"/>
  </cols>
  <sheetData>
    <row r="3" spans="1:20" ht="21" customHeight="1">
      <c r="I3" s="126"/>
    </row>
    <row r="4" spans="1:20" ht="12.75" customHeight="1">
      <c r="A4" s="309" t="s">
        <v>152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5" spans="1:20" ht="18.75" customHeight="1">
      <c r="A5" s="310" t="s">
        <v>18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</row>
    <row r="6" spans="1:20" ht="12.75" customHeight="1">
      <c r="A6" s="311" t="s">
        <v>149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</row>
    <row r="7" spans="1:20" ht="8.25" customHeight="1"/>
    <row r="8" spans="1:20" ht="21.75">
      <c r="A8" s="262" t="s">
        <v>212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</row>
    <row r="9" spans="1:20" ht="31.5" customHeight="1">
      <c r="A9" s="307" t="s">
        <v>176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143"/>
    </row>
    <row r="10" spans="1:20" ht="1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1:20" ht="1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1:20" ht="13.5" customHeight="1" thickBot="1">
      <c r="A12" s="308" t="s">
        <v>158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</row>
    <row r="13" spans="1:20" ht="84" customHeight="1" thickBot="1">
      <c r="B13" s="146" t="s">
        <v>154</v>
      </c>
      <c r="C13" s="235" t="s">
        <v>72</v>
      </c>
      <c r="D13" s="207" t="s">
        <v>73</v>
      </c>
      <c r="E13" s="207" t="s">
        <v>74</v>
      </c>
      <c r="F13" s="207" t="s">
        <v>75</v>
      </c>
      <c r="G13" s="207" t="s">
        <v>76</v>
      </c>
      <c r="H13" s="207" t="s">
        <v>77</v>
      </c>
      <c r="I13" s="207" t="s">
        <v>63</v>
      </c>
      <c r="J13" s="207" t="s">
        <v>64</v>
      </c>
      <c r="K13" s="207" t="s">
        <v>65</v>
      </c>
      <c r="L13" s="207" t="s">
        <v>66</v>
      </c>
      <c r="M13" s="207" t="s">
        <v>67</v>
      </c>
      <c r="N13" s="207" t="s">
        <v>68</v>
      </c>
      <c r="O13" s="208" t="s">
        <v>3</v>
      </c>
    </row>
    <row r="14" spans="1:20" ht="20.100000000000001" customHeight="1">
      <c r="B14" s="238" t="s">
        <v>164</v>
      </c>
      <c r="C14" s="240">
        <v>1</v>
      </c>
      <c r="D14" s="239">
        <v>0</v>
      </c>
      <c r="E14" s="225">
        <v>0</v>
      </c>
      <c r="F14" s="226">
        <v>0</v>
      </c>
      <c r="G14" s="227">
        <v>0</v>
      </c>
      <c r="H14" s="228">
        <v>0</v>
      </c>
      <c r="I14" s="228">
        <v>0</v>
      </c>
      <c r="J14" s="228">
        <v>0</v>
      </c>
      <c r="K14" s="228">
        <v>0</v>
      </c>
      <c r="L14" s="228"/>
      <c r="M14" s="228"/>
      <c r="N14" s="228"/>
      <c r="O14" s="229">
        <f>SUM(C14:N14)</f>
        <v>1</v>
      </c>
    </row>
    <row r="15" spans="1:20" ht="20.100000000000001" customHeight="1">
      <c r="B15" s="163" t="s">
        <v>182</v>
      </c>
      <c r="C15" s="161">
        <v>0</v>
      </c>
      <c r="D15" s="127">
        <v>0</v>
      </c>
      <c r="E15" s="128">
        <v>0</v>
      </c>
      <c r="F15" s="129">
        <v>3</v>
      </c>
      <c r="G15" s="130">
        <v>1</v>
      </c>
      <c r="H15" s="131">
        <v>0</v>
      </c>
      <c r="I15" s="131">
        <v>0</v>
      </c>
      <c r="J15" s="131">
        <v>0</v>
      </c>
      <c r="K15" s="131">
        <v>0</v>
      </c>
      <c r="L15" s="131"/>
      <c r="M15" s="131"/>
      <c r="N15" s="131"/>
      <c r="O15" s="132">
        <f t="shared" ref="O15:O30" si="0">SUM(C15:N15)</f>
        <v>4</v>
      </c>
    </row>
    <row r="16" spans="1:20" ht="20.100000000000001" customHeight="1">
      <c r="B16" s="163" t="s">
        <v>196</v>
      </c>
      <c r="C16" s="161">
        <v>0</v>
      </c>
      <c r="D16" s="127">
        <v>0</v>
      </c>
      <c r="E16" s="128">
        <v>0</v>
      </c>
      <c r="F16" s="129">
        <v>0</v>
      </c>
      <c r="G16" s="130">
        <v>0</v>
      </c>
      <c r="H16" s="131">
        <v>1</v>
      </c>
      <c r="I16" s="131">
        <v>0</v>
      </c>
      <c r="J16" s="131">
        <v>0</v>
      </c>
      <c r="K16" s="131">
        <v>0</v>
      </c>
      <c r="L16" s="131"/>
      <c r="M16" s="131"/>
      <c r="N16" s="131"/>
      <c r="O16" s="132">
        <f t="shared" si="0"/>
        <v>1</v>
      </c>
    </row>
    <row r="17" spans="2:15" ht="20.100000000000001" customHeight="1">
      <c r="B17" s="163" t="s">
        <v>162</v>
      </c>
      <c r="C17" s="161">
        <v>1</v>
      </c>
      <c r="D17" s="127">
        <v>0</v>
      </c>
      <c r="E17" s="128">
        <v>0</v>
      </c>
      <c r="F17" s="129">
        <v>0</v>
      </c>
      <c r="G17" s="130">
        <v>0</v>
      </c>
      <c r="H17" s="131">
        <v>0</v>
      </c>
      <c r="I17" s="131">
        <v>0</v>
      </c>
      <c r="J17" s="131">
        <v>0</v>
      </c>
      <c r="K17" s="131">
        <v>0</v>
      </c>
      <c r="L17" s="131"/>
      <c r="M17" s="131"/>
      <c r="N17" s="131"/>
      <c r="O17" s="132">
        <f t="shared" si="0"/>
        <v>1</v>
      </c>
    </row>
    <row r="18" spans="2:15" ht="20.100000000000001" customHeight="1">
      <c r="B18" s="163" t="s">
        <v>197</v>
      </c>
      <c r="C18" s="161">
        <v>0</v>
      </c>
      <c r="D18" s="127">
        <v>0</v>
      </c>
      <c r="E18" s="128">
        <v>0</v>
      </c>
      <c r="F18" s="129">
        <v>0</v>
      </c>
      <c r="G18" s="130">
        <v>0</v>
      </c>
      <c r="H18" s="131">
        <v>3</v>
      </c>
      <c r="I18" s="131">
        <v>0</v>
      </c>
      <c r="J18" s="131">
        <v>0</v>
      </c>
      <c r="K18" s="131">
        <v>0</v>
      </c>
      <c r="L18" s="131"/>
      <c r="M18" s="131"/>
      <c r="N18" s="131"/>
      <c r="O18" s="132">
        <f t="shared" si="0"/>
        <v>3</v>
      </c>
    </row>
    <row r="19" spans="2:15" ht="20.100000000000001" customHeight="1">
      <c r="B19" s="163" t="s">
        <v>188</v>
      </c>
      <c r="C19" s="161">
        <v>0</v>
      </c>
      <c r="D19" s="127">
        <v>0</v>
      </c>
      <c r="E19" s="128">
        <v>0</v>
      </c>
      <c r="F19" s="129">
        <v>0</v>
      </c>
      <c r="G19" s="130">
        <v>1</v>
      </c>
      <c r="H19" s="131">
        <v>0</v>
      </c>
      <c r="I19" s="131">
        <v>0</v>
      </c>
      <c r="J19" s="131">
        <v>0</v>
      </c>
      <c r="K19" s="131">
        <v>0</v>
      </c>
      <c r="L19" s="131"/>
      <c r="M19" s="131"/>
      <c r="N19" s="131"/>
      <c r="O19" s="132">
        <f t="shared" si="0"/>
        <v>1</v>
      </c>
    </row>
    <row r="20" spans="2:15" ht="20.100000000000001" customHeight="1">
      <c r="B20" s="163" t="s">
        <v>189</v>
      </c>
      <c r="C20" s="161">
        <v>0</v>
      </c>
      <c r="D20" s="127">
        <v>0</v>
      </c>
      <c r="E20" s="128">
        <v>0</v>
      </c>
      <c r="F20" s="129">
        <v>0</v>
      </c>
      <c r="G20" s="130">
        <v>1</v>
      </c>
      <c r="H20" s="131">
        <v>0</v>
      </c>
      <c r="I20" s="131">
        <v>0</v>
      </c>
      <c r="J20" s="131">
        <v>0</v>
      </c>
      <c r="K20" s="131">
        <v>0</v>
      </c>
      <c r="L20" s="131"/>
      <c r="M20" s="131"/>
      <c r="N20" s="131">
        <v>1</v>
      </c>
      <c r="O20" s="132">
        <f t="shared" si="0"/>
        <v>2</v>
      </c>
    </row>
    <row r="21" spans="2:15" ht="20.100000000000001" customHeight="1">
      <c r="B21" s="163" t="s">
        <v>183</v>
      </c>
      <c r="C21" s="161">
        <v>0</v>
      </c>
      <c r="D21" s="127">
        <v>0</v>
      </c>
      <c r="E21" s="128">
        <v>0</v>
      </c>
      <c r="F21" s="129">
        <v>1</v>
      </c>
      <c r="G21" s="130">
        <v>0</v>
      </c>
      <c r="H21" s="131">
        <v>0</v>
      </c>
      <c r="I21" s="131">
        <v>0</v>
      </c>
      <c r="J21" s="131">
        <v>0</v>
      </c>
      <c r="K21" s="131">
        <v>0</v>
      </c>
      <c r="L21" s="131"/>
      <c r="M21" s="131"/>
      <c r="N21" s="131"/>
      <c r="O21" s="132">
        <f t="shared" si="0"/>
        <v>1</v>
      </c>
    </row>
    <row r="22" spans="2:15" ht="20.100000000000001" customHeight="1">
      <c r="B22" s="163" t="s">
        <v>194</v>
      </c>
      <c r="C22" s="161">
        <v>0</v>
      </c>
      <c r="D22" s="127">
        <v>0</v>
      </c>
      <c r="E22" s="128">
        <v>0</v>
      </c>
      <c r="F22" s="129">
        <v>0</v>
      </c>
      <c r="G22" s="130">
        <v>0</v>
      </c>
      <c r="H22" s="131">
        <v>1</v>
      </c>
      <c r="I22" s="131">
        <v>0</v>
      </c>
      <c r="J22" s="131">
        <v>0</v>
      </c>
      <c r="K22" s="131">
        <v>0</v>
      </c>
      <c r="L22" s="131"/>
      <c r="M22" s="131"/>
      <c r="N22" s="131"/>
      <c r="O22" s="132">
        <f t="shared" si="0"/>
        <v>1</v>
      </c>
    </row>
    <row r="23" spans="2:15" ht="20.100000000000001" customHeight="1">
      <c r="B23" s="163" t="s">
        <v>204</v>
      </c>
      <c r="C23" s="166">
        <v>0</v>
      </c>
      <c r="D23" s="133">
        <v>0</v>
      </c>
      <c r="E23" s="128">
        <v>0</v>
      </c>
      <c r="F23" s="129">
        <v>0</v>
      </c>
      <c r="G23" s="130">
        <v>0</v>
      </c>
      <c r="H23" s="131">
        <v>0</v>
      </c>
      <c r="I23" s="131">
        <v>0</v>
      </c>
      <c r="J23" s="131">
        <v>1</v>
      </c>
      <c r="K23" s="131">
        <v>0</v>
      </c>
      <c r="L23" s="131"/>
      <c r="M23" s="131"/>
      <c r="N23" s="131"/>
      <c r="O23" s="132">
        <f t="shared" si="0"/>
        <v>1</v>
      </c>
    </row>
    <row r="24" spans="2:15" ht="20.100000000000001" customHeight="1">
      <c r="B24" s="163" t="s">
        <v>210</v>
      </c>
      <c r="C24" s="166">
        <v>0</v>
      </c>
      <c r="D24" s="133">
        <v>0</v>
      </c>
      <c r="E24" s="128">
        <v>0</v>
      </c>
      <c r="F24" s="129">
        <v>0</v>
      </c>
      <c r="G24" s="130">
        <v>0</v>
      </c>
      <c r="H24" s="131">
        <v>0</v>
      </c>
      <c r="I24" s="131">
        <v>0</v>
      </c>
      <c r="J24" s="131">
        <v>0</v>
      </c>
      <c r="K24" s="131">
        <v>1</v>
      </c>
      <c r="L24" s="131"/>
      <c r="M24" s="131"/>
      <c r="N24" s="131"/>
      <c r="O24" s="132">
        <f t="shared" si="0"/>
        <v>1</v>
      </c>
    </row>
    <row r="25" spans="2:15" ht="20.100000000000001" customHeight="1">
      <c r="B25" s="163" t="s">
        <v>225</v>
      </c>
      <c r="C25" s="166">
        <v>0</v>
      </c>
      <c r="D25" s="133">
        <v>0</v>
      </c>
      <c r="E25" s="128">
        <v>0</v>
      </c>
      <c r="F25" s="129">
        <v>0</v>
      </c>
      <c r="G25" s="130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1</v>
      </c>
      <c r="M25" s="131"/>
      <c r="N25" s="131"/>
      <c r="O25" s="132">
        <f t="shared" si="0"/>
        <v>1</v>
      </c>
    </row>
    <row r="26" spans="2:15" ht="20.100000000000001" customHeight="1">
      <c r="B26" s="163" t="s">
        <v>165</v>
      </c>
      <c r="C26" s="161">
        <v>0</v>
      </c>
      <c r="D26" s="127">
        <v>1</v>
      </c>
      <c r="E26" s="128">
        <v>0</v>
      </c>
      <c r="F26" s="129">
        <v>0</v>
      </c>
      <c r="G26" s="130">
        <v>0</v>
      </c>
      <c r="H26" s="131">
        <v>0</v>
      </c>
      <c r="I26" s="131">
        <v>0</v>
      </c>
      <c r="J26" s="131">
        <v>0</v>
      </c>
      <c r="K26" s="131">
        <v>0</v>
      </c>
      <c r="L26" s="131"/>
      <c r="M26" s="131"/>
      <c r="N26" s="131"/>
      <c r="O26" s="132">
        <f t="shared" si="0"/>
        <v>1</v>
      </c>
    </row>
    <row r="27" spans="2:15" ht="20.100000000000001" customHeight="1">
      <c r="B27" s="163" t="s">
        <v>163</v>
      </c>
      <c r="C27" s="161">
        <v>1</v>
      </c>
      <c r="D27" s="127">
        <v>0</v>
      </c>
      <c r="E27" s="128">
        <v>0</v>
      </c>
      <c r="F27" s="129">
        <v>0</v>
      </c>
      <c r="G27" s="130">
        <v>0</v>
      </c>
      <c r="H27" s="131">
        <v>0</v>
      </c>
      <c r="I27" s="131">
        <v>0</v>
      </c>
      <c r="J27" s="131">
        <v>0</v>
      </c>
      <c r="K27" s="131">
        <v>0</v>
      </c>
      <c r="L27" s="131"/>
      <c r="M27" s="131">
        <v>1</v>
      </c>
      <c r="N27" s="131"/>
      <c r="O27" s="132">
        <f t="shared" si="0"/>
        <v>2</v>
      </c>
    </row>
    <row r="28" spans="2:15" ht="20.100000000000001" customHeight="1">
      <c r="B28" s="163" t="s">
        <v>224</v>
      </c>
      <c r="C28" s="161">
        <v>0</v>
      </c>
      <c r="D28" s="127">
        <v>0</v>
      </c>
      <c r="E28" s="128">
        <v>0</v>
      </c>
      <c r="F28" s="129">
        <v>0</v>
      </c>
      <c r="G28" s="130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1</v>
      </c>
      <c r="M28" s="131"/>
      <c r="N28" s="131"/>
      <c r="O28" s="132">
        <f t="shared" si="0"/>
        <v>1</v>
      </c>
    </row>
    <row r="29" spans="2:15" ht="20.100000000000001" customHeight="1">
      <c r="B29" s="163" t="s">
        <v>195</v>
      </c>
      <c r="C29" s="161">
        <v>0</v>
      </c>
      <c r="D29" s="127">
        <v>0</v>
      </c>
      <c r="E29" s="128">
        <v>0</v>
      </c>
      <c r="F29" s="129">
        <v>0</v>
      </c>
      <c r="G29" s="130">
        <v>0</v>
      </c>
      <c r="H29" s="131">
        <v>1</v>
      </c>
      <c r="I29" s="131">
        <v>0</v>
      </c>
      <c r="J29" s="131">
        <v>0</v>
      </c>
      <c r="K29" s="131">
        <v>0</v>
      </c>
      <c r="L29" s="131"/>
      <c r="M29" s="131"/>
      <c r="N29" s="131"/>
      <c r="O29" s="132">
        <f t="shared" si="0"/>
        <v>1</v>
      </c>
    </row>
    <row r="30" spans="2:15" ht="20.100000000000001" customHeight="1" thickBot="1">
      <c r="B30" s="164" t="s">
        <v>193</v>
      </c>
      <c r="C30" s="159">
        <v>0</v>
      </c>
      <c r="D30" s="218">
        <v>0</v>
      </c>
      <c r="E30" s="231">
        <v>0</v>
      </c>
      <c r="F30" s="232">
        <v>0</v>
      </c>
      <c r="G30" s="233">
        <v>0</v>
      </c>
      <c r="H30" s="234">
        <v>1</v>
      </c>
      <c r="I30" s="234">
        <v>0</v>
      </c>
      <c r="J30" s="234">
        <v>0</v>
      </c>
      <c r="K30" s="234">
        <v>0</v>
      </c>
      <c r="L30" s="234"/>
      <c r="M30" s="234"/>
      <c r="N30" s="234"/>
      <c r="O30" s="172">
        <f t="shared" si="0"/>
        <v>1</v>
      </c>
    </row>
    <row r="31" spans="2:15" ht="20.100000000000001" customHeight="1" thickBot="1">
      <c r="B31" s="162" t="s">
        <v>3</v>
      </c>
      <c r="C31" s="147">
        <f>SUM(C14:C30)</f>
        <v>3</v>
      </c>
      <c r="D31" s="147">
        <f t="shared" ref="D31:N31" si="1">SUM(D14:D30)</f>
        <v>1</v>
      </c>
      <c r="E31" s="147">
        <f t="shared" si="1"/>
        <v>0</v>
      </c>
      <c r="F31" s="147">
        <f t="shared" si="1"/>
        <v>4</v>
      </c>
      <c r="G31" s="147">
        <f t="shared" si="1"/>
        <v>3</v>
      </c>
      <c r="H31" s="147">
        <f t="shared" si="1"/>
        <v>7</v>
      </c>
      <c r="I31" s="147">
        <f t="shared" si="1"/>
        <v>0</v>
      </c>
      <c r="J31" s="147">
        <f t="shared" si="1"/>
        <v>1</v>
      </c>
      <c r="K31" s="147">
        <f t="shared" si="1"/>
        <v>1</v>
      </c>
      <c r="L31" s="147">
        <f t="shared" si="1"/>
        <v>2</v>
      </c>
      <c r="M31" s="147">
        <f t="shared" si="1"/>
        <v>1</v>
      </c>
      <c r="N31" s="147">
        <f t="shared" si="1"/>
        <v>1</v>
      </c>
      <c r="O31" s="147">
        <f>SUM(O14:O30)</f>
        <v>24</v>
      </c>
    </row>
  </sheetData>
  <autoFilter ref="B13:O15">
    <sortState ref="B14:O20">
      <sortCondition ref="B13:B15"/>
    </sortState>
  </autoFilter>
  <mergeCells count="6">
    <mergeCell ref="A12:T12"/>
    <mergeCell ref="A4:T4"/>
    <mergeCell ref="A5:T5"/>
    <mergeCell ref="A6:T6"/>
    <mergeCell ref="A8:T8"/>
    <mergeCell ref="A9:S9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6:T38"/>
  <sheetViews>
    <sheetView topLeftCell="A28" zoomScale="85" zoomScaleNormal="85" zoomScaleSheetLayoutView="85" workbookViewId="0">
      <selection activeCell="N43" sqref="N43"/>
    </sheetView>
    <sheetView workbookViewId="1"/>
  </sheetViews>
  <sheetFormatPr baseColWidth="10" defaultColWidth="11.42578125" defaultRowHeight="12.75"/>
  <cols>
    <col min="1" max="1" width="2.140625" customWidth="1"/>
    <col min="2" max="2" width="13.5703125" customWidth="1"/>
    <col min="3" max="3" width="13.42578125" customWidth="1"/>
    <col min="4" max="4" width="4.140625" style="1" customWidth="1"/>
    <col min="5" max="5" width="6.28515625" style="1" customWidth="1"/>
    <col min="6" max="7" width="4.28515625" style="1" customWidth="1"/>
    <col min="8" max="8" width="4.140625" style="1" customWidth="1"/>
    <col min="9" max="9" width="4.42578125" style="1" customWidth="1"/>
    <col min="10" max="10" width="5.140625" style="1" customWidth="1"/>
    <col min="11" max="11" width="5" style="1" customWidth="1"/>
    <col min="12" max="12" width="5.28515625" style="1" customWidth="1"/>
    <col min="13" max="13" width="4.5703125" style="1" customWidth="1"/>
    <col min="14" max="14" width="4.85546875" style="1" customWidth="1"/>
    <col min="15" max="15" width="3.85546875" style="1" customWidth="1"/>
    <col min="16" max="16" width="23.85546875" style="1" customWidth="1"/>
    <col min="17" max="17" width="26.7109375" style="1" customWidth="1"/>
    <col min="18" max="18" width="15.7109375" style="1" customWidth="1"/>
    <col min="19" max="19" width="2.140625" customWidth="1"/>
  </cols>
  <sheetData>
    <row r="6" spans="1:20" ht="15" customHeight="1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39"/>
    </row>
    <row r="7" spans="1:20" ht="20.25">
      <c r="A7" s="259" t="s">
        <v>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20" ht="15.75" customHeight="1">
      <c r="A8" s="260" t="s">
        <v>149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40"/>
    </row>
    <row r="9" spans="1:20" ht="1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0" ht="21.75">
      <c r="A10" s="262" t="s">
        <v>212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54"/>
    </row>
    <row r="11" spans="1:20" ht="20.2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</row>
    <row r="12" spans="1:20" ht="60.75" customHeight="1">
      <c r="A12" s="261" t="s">
        <v>211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38"/>
    </row>
    <row r="14" spans="1:20" ht="13.5" thickBot="1">
      <c r="B14" s="78" t="s">
        <v>0</v>
      </c>
      <c r="C14" s="16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20" ht="75" customHeight="1">
      <c r="B15" s="80" t="s">
        <v>2</v>
      </c>
      <c r="C15" s="81" t="s">
        <v>131</v>
      </c>
      <c r="D15" s="82" t="s">
        <v>72</v>
      </c>
      <c r="E15" s="82" t="s">
        <v>73</v>
      </c>
      <c r="F15" s="82" t="s">
        <v>74</v>
      </c>
      <c r="G15" s="82" t="s">
        <v>75</v>
      </c>
      <c r="H15" s="82" t="s">
        <v>76</v>
      </c>
      <c r="I15" s="82" t="s">
        <v>77</v>
      </c>
      <c r="J15" s="82" t="s">
        <v>63</v>
      </c>
      <c r="K15" s="82" t="s">
        <v>64</v>
      </c>
      <c r="L15" s="82" t="s">
        <v>65</v>
      </c>
      <c r="M15" s="82" t="s">
        <v>66</v>
      </c>
      <c r="N15" s="82" t="s">
        <v>67</v>
      </c>
      <c r="O15" s="82" t="s">
        <v>68</v>
      </c>
      <c r="P15" s="77" t="s">
        <v>135</v>
      </c>
      <c r="Q15" s="77" t="s">
        <v>136</v>
      </c>
      <c r="R15" s="83" t="s">
        <v>82</v>
      </c>
    </row>
    <row r="16" spans="1:20" ht="24.95" customHeight="1">
      <c r="B16" s="84" t="s">
        <v>147</v>
      </c>
      <c r="C16" s="85">
        <v>5264671</v>
      </c>
      <c r="D16" s="135">
        <v>15</v>
      </c>
      <c r="E16" s="135">
        <v>16</v>
      </c>
      <c r="F16" s="135">
        <v>21</v>
      </c>
      <c r="G16" s="135">
        <v>17</v>
      </c>
      <c r="H16" s="135">
        <v>9</v>
      </c>
      <c r="I16" s="135">
        <v>11</v>
      </c>
      <c r="J16" s="135">
        <v>7</v>
      </c>
      <c r="K16" s="135">
        <v>16</v>
      </c>
      <c r="L16" s="135">
        <v>10</v>
      </c>
      <c r="M16" s="135">
        <v>11</v>
      </c>
      <c r="N16" s="135">
        <v>5</v>
      </c>
      <c r="O16" s="135">
        <v>6</v>
      </c>
      <c r="P16" s="98">
        <f>SUM(D16:O16)</f>
        <v>144</v>
      </c>
      <c r="Q16" s="88">
        <f xml:space="preserve"> (100000/C16)*(P16/12)*12</f>
        <v>2.7352136534267766</v>
      </c>
      <c r="R16" s="256">
        <f>(P17-P16)*100/P16</f>
        <v>15.972222222222221</v>
      </c>
    </row>
    <row r="17" spans="2:18" ht="24.95" customHeight="1" thickBot="1">
      <c r="B17" s="86" t="s">
        <v>151</v>
      </c>
      <c r="C17" s="87">
        <v>5324631</v>
      </c>
      <c r="D17" s="136">
        <v>21</v>
      </c>
      <c r="E17" s="136">
        <v>11</v>
      </c>
      <c r="F17" s="136">
        <v>13</v>
      </c>
      <c r="G17" s="136">
        <v>12</v>
      </c>
      <c r="H17" s="136">
        <v>13</v>
      </c>
      <c r="I17" s="136">
        <v>21</v>
      </c>
      <c r="J17" s="136">
        <v>8</v>
      </c>
      <c r="K17" s="136">
        <v>13</v>
      </c>
      <c r="L17" s="136">
        <v>13</v>
      </c>
      <c r="M17" s="136">
        <v>15</v>
      </c>
      <c r="N17" s="136">
        <v>7</v>
      </c>
      <c r="O17" s="136">
        <v>20</v>
      </c>
      <c r="P17" s="87">
        <f>SUM(D17:O17)</f>
        <v>167</v>
      </c>
      <c r="Q17" s="223">
        <f xml:space="preserve"> (100000/C17)*(P17/12)*12</f>
        <v>3.136367571762249</v>
      </c>
      <c r="R17" s="257"/>
    </row>
    <row r="18" spans="2:18">
      <c r="B18" s="16"/>
      <c r="C18" s="16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2:18">
      <c r="B19" s="16"/>
      <c r="C19" s="16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2:18" ht="13.5" thickBot="1">
      <c r="B20" s="78" t="s">
        <v>132</v>
      </c>
      <c r="C20" s="16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2:18" ht="67.5" customHeight="1">
      <c r="B21" s="80" t="s">
        <v>2</v>
      </c>
      <c r="C21" s="81" t="s">
        <v>131</v>
      </c>
      <c r="D21" s="82" t="s">
        <v>72</v>
      </c>
      <c r="E21" s="82" t="s">
        <v>73</v>
      </c>
      <c r="F21" s="82" t="s">
        <v>74</v>
      </c>
      <c r="G21" s="82" t="s">
        <v>75</v>
      </c>
      <c r="H21" s="82" t="s">
        <v>76</v>
      </c>
      <c r="I21" s="82" t="s">
        <v>77</v>
      </c>
      <c r="J21" s="82" t="s">
        <v>63</v>
      </c>
      <c r="K21" s="82" t="s">
        <v>64</v>
      </c>
      <c r="L21" s="82" t="s">
        <v>65</v>
      </c>
      <c r="M21" s="82" t="s">
        <v>66</v>
      </c>
      <c r="N21" s="82" t="s">
        <v>67</v>
      </c>
      <c r="O21" s="82" t="s">
        <v>68</v>
      </c>
      <c r="P21" s="77" t="s">
        <v>135</v>
      </c>
      <c r="Q21" s="77" t="s">
        <v>136</v>
      </c>
      <c r="R21" s="83" t="s">
        <v>82</v>
      </c>
    </row>
    <row r="22" spans="2:18" ht="24.95" customHeight="1">
      <c r="B22" s="84" t="s">
        <v>147</v>
      </c>
      <c r="C22" s="85">
        <v>1208726</v>
      </c>
      <c r="D22" s="134">
        <v>5</v>
      </c>
      <c r="E22" s="85">
        <v>2</v>
      </c>
      <c r="F22" s="85">
        <v>5</v>
      </c>
      <c r="G22" s="85">
        <v>3</v>
      </c>
      <c r="H22" s="85">
        <v>1</v>
      </c>
      <c r="I22" s="85">
        <v>2</v>
      </c>
      <c r="J22" s="85">
        <v>2</v>
      </c>
      <c r="K22" s="85">
        <v>3</v>
      </c>
      <c r="L22" s="85">
        <v>3</v>
      </c>
      <c r="M22" s="85">
        <v>3</v>
      </c>
      <c r="N22" s="85">
        <v>1</v>
      </c>
      <c r="O22" s="85">
        <v>1</v>
      </c>
      <c r="P22" s="98">
        <f>SUM(D22:O22)</f>
        <v>31</v>
      </c>
      <c r="Q22" s="88">
        <f xml:space="preserve"> (100000/C22)*(P22/12)*12</f>
        <v>2.56468380757922</v>
      </c>
      <c r="R22" s="256">
        <f>(P23-P22)*100/P22</f>
        <v>19.35483870967742</v>
      </c>
    </row>
    <row r="23" spans="2:18" ht="24.95" customHeight="1" thickBot="1">
      <c r="B23" s="86" t="s">
        <v>151</v>
      </c>
      <c r="C23" s="87">
        <v>1227160</v>
      </c>
      <c r="D23" s="97">
        <v>4</v>
      </c>
      <c r="E23" s="87">
        <v>2</v>
      </c>
      <c r="F23" s="87">
        <v>1</v>
      </c>
      <c r="G23" s="87">
        <v>4</v>
      </c>
      <c r="H23" s="87">
        <v>2</v>
      </c>
      <c r="I23" s="87">
        <v>2</v>
      </c>
      <c r="J23" s="87">
        <v>3</v>
      </c>
      <c r="K23" s="87">
        <v>3</v>
      </c>
      <c r="L23" s="87">
        <v>6</v>
      </c>
      <c r="M23" s="87">
        <v>2</v>
      </c>
      <c r="N23" s="87">
        <v>3</v>
      </c>
      <c r="O23" s="87">
        <v>5</v>
      </c>
      <c r="P23" s="87">
        <f>SUM(D23:O23)</f>
        <v>37</v>
      </c>
      <c r="Q23" s="223">
        <f xml:space="preserve"> (100000/C23)*(P23/12)*12</f>
        <v>3.0150917565761595</v>
      </c>
      <c r="R23" s="257"/>
    </row>
    <row r="24" spans="2:18">
      <c r="B24" s="16"/>
      <c r="C24" s="16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2:18">
      <c r="B25" s="16"/>
      <c r="C25" s="16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2:18" ht="13.5" thickBot="1">
      <c r="B26" s="78" t="s">
        <v>133</v>
      </c>
      <c r="C26" s="16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2:18" ht="66.75" customHeight="1">
      <c r="B27" s="80" t="s">
        <v>2</v>
      </c>
      <c r="C27" s="81" t="s">
        <v>131</v>
      </c>
      <c r="D27" s="82" t="s">
        <v>72</v>
      </c>
      <c r="E27" s="82" t="s">
        <v>73</v>
      </c>
      <c r="F27" s="82" t="s">
        <v>74</v>
      </c>
      <c r="G27" s="82" t="s">
        <v>75</v>
      </c>
      <c r="H27" s="82" t="s">
        <v>76</v>
      </c>
      <c r="I27" s="82" t="s">
        <v>77</v>
      </c>
      <c r="J27" s="82" t="s">
        <v>63</v>
      </c>
      <c r="K27" s="82" t="s">
        <v>64</v>
      </c>
      <c r="L27" s="82" t="s">
        <v>65</v>
      </c>
      <c r="M27" s="82" t="s">
        <v>66</v>
      </c>
      <c r="N27" s="82" t="s">
        <v>67</v>
      </c>
      <c r="O27" s="82" t="s">
        <v>68</v>
      </c>
      <c r="P27" s="77" t="s">
        <v>135</v>
      </c>
      <c r="Q27" s="77" t="s">
        <v>136</v>
      </c>
      <c r="R27" s="83" t="s">
        <v>82</v>
      </c>
    </row>
    <row r="28" spans="2:18" ht="24.95" customHeight="1">
      <c r="B28" s="84" t="s">
        <v>147</v>
      </c>
      <c r="C28" s="85">
        <v>619025</v>
      </c>
      <c r="D28" s="134">
        <v>2</v>
      </c>
      <c r="E28" s="85">
        <v>1</v>
      </c>
      <c r="F28" s="85">
        <v>1</v>
      </c>
      <c r="G28" s="85">
        <v>2</v>
      </c>
      <c r="H28" s="85">
        <v>0</v>
      </c>
      <c r="I28" s="85">
        <v>0</v>
      </c>
      <c r="J28" s="85">
        <v>1</v>
      </c>
      <c r="K28" s="85">
        <v>0</v>
      </c>
      <c r="L28" s="85">
        <v>2</v>
      </c>
      <c r="M28" s="85">
        <v>1</v>
      </c>
      <c r="N28" s="85">
        <v>1</v>
      </c>
      <c r="O28" s="85">
        <v>1</v>
      </c>
      <c r="P28" s="98">
        <f>SUM(D28:O28)</f>
        <v>12</v>
      </c>
      <c r="Q28" s="88">
        <f xml:space="preserve"> (100000/C28)*(P28/12)*12</f>
        <v>1.9385323694519609</v>
      </c>
      <c r="R28" s="256">
        <f>(P29-P28)*100/P28</f>
        <v>-8.3333333333333339</v>
      </c>
    </row>
    <row r="29" spans="2:18" ht="24.95" customHeight="1" thickBot="1">
      <c r="B29" s="86" t="s">
        <v>151</v>
      </c>
      <c r="C29" s="87">
        <v>626344</v>
      </c>
      <c r="D29" s="97">
        <v>1</v>
      </c>
      <c r="E29" s="87">
        <v>0</v>
      </c>
      <c r="F29" s="87">
        <v>1</v>
      </c>
      <c r="G29" s="87">
        <v>1</v>
      </c>
      <c r="H29" s="87">
        <v>1</v>
      </c>
      <c r="I29" s="87">
        <v>1</v>
      </c>
      <c r="J29" s="87">
        <v>0</v>
      </c>
      <c r="K29" s="87">
        <v>1</v>
      </c>
      <c r="L29" s="87">
        <v>2</v>
      </c>
      <c r="M29" s="87">
        <v>0</v>
      </c>
      <c r="N29" s="87">
        <v>0</v>
      </c>
      <c r="O29" s="87">
        <v>3</v>
      </c>
      <c r="P29" s="87">
        <f>SUM(D29:O29)</f>
        <v>11</v>
      </c>
      <c r="Q29" s="223">
        <f xml:space="preserve"> (100000/C29)*(P29/12)*12</f>
        <v>1.7562234171637312</v>
      </c>
      <c r="R29" s="257"/>
    </row>
    <row r="30" spans="2:18">
      <c r="B30" s="16"/>
      <c r="C30" s="16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2:18">
      <c r="B31" s="16"/>
      <c r="C31" s="16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2:18" ht="13.5" thickBot="1">
      <c r="B32" s="78" t="s">
        <v>134</v>
      </c>
      <c r="C32" s="16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2:18" ht="72" customHeight="1">
      <c r="B33" s="80" t="s">
        <v>2</v>
      </c>
      <c r="C33" s="81" t="s">
        <v>131</v>
      </c>
      <c r="D33" s="82" t="s">
        <v>72</v>
      </c>
      <c r="E33" s="82" t="s">
        <v>73</v>
      </c>
      <c r="F33" s="82" t="s">
        <v>74</v>
      </c>
      <c r="G33" s="82" t="s">
        <v>75</v>
      </c>
      <c r="H33" s="82" t="s">
        <v>76</v>
      </c>
      <c r="I33" s="82" t="s">
        <v>77</v>
      </c>
      <c r="J33" s="82" t="s">
        <v>63</v>
      </c>
      <c r="K33" s="82" t="s">
        <v>64</v>
      </c>
      <c r="L33" s="82" t="s">
        <v>65</v>
      </c>
      <c r="M33" s="82" t="s">
        <v>66</v>
      </c>
      <c r="N33" s="82" t="s">
        <v>67</v>
      </c>
      <c r="O33" s="82" t="s">
        <v>68</v>
      </c>
      <c r="P33" s="77" t="s">
        <v>135</v>
      </c>
      <c r="Q33" s="77" t="s">
        <v>136</v>
      </c>
      <c r="R33" s="83" t="s">
        <v>82</v>
      </c>
    </row>
    <row r="34" spans="2:18" ht="24.95" customHeight="1">
      <c r="B34" s="84" t="s">
        <v>147</v>
      </c>
      <c r="C34" s="85">
        <v>563075</v>
      </c>
      <c r="D34" s="134">
        <v>0</v>
      </c>
      <c r="E34" s="85">
        <v>2</v>
      </c>
      <c r="F34" s="85">
        <v>2</v>
      </c>
      <c r="G34" s="85">
        <v>3</v>
      </c>
      <c r="H34" s="85">
        <v>0</v>
      </c>
      <c r="I34" s="85">
        <v>1</v>
      </c>
      <c r="J34" s="85">
        <v>0</v>
      </c>
      <c r="K34" s="85">
        <v>2</v>
      </c>
      <c r="L34" s="85">
        <v>2</v>
      </c>
      <c r="M34" s="85">
        <v>0</v>
      </c>
      <c r="N34" s="85">
        <v>1</v>
      </c>
      <c r="O34" s="85">
        <v>1</v>
      </c>
      <c r="P34" s="98">
        <f>SUM(D34:O34)</f>
        <v>14</v>
      </c>
      <c r="Q34" s="88">
        <f xml:space="preserve"> (100000/C34)*(P34/12)*12</f>
        <v>2.4863472894374641</v>
      </c>
      <c r="R34" s="256">
        <f>(P35-P34)*100/P34</f>
        <v>85.714285714285708</v>
      </c>
    </row>
    <row r="35" spans="2:18" ht="24.95" customHeight="1" thickBot="1">
      <c r="B35" s="86" t="s">
        <v>151</v>
      </c>
      <c r="C35" s="87">
        <v>569983</v>
      </c>
      <c r="D35" s="97">
        <v>3</v>
      </c>
      <c r="E35" s="87">
        <v>1</v>
      </c>
      <c r="F35" s="87">
        <v>0</v>
      </c>
      <c r="G35" s="87">
        <v>4</v>
      </c>
      <c r="H35" s="87">
        <v>3</v>
      </c>
      <c r="I35" s="87">
        <v>7</v>
      </c>
      <c r="J35" s="87">
        <v>0</v>
      </c>
      <c r="K35" s="87">
        <v>3</v>
      </c>
      <c r="L35" s="87">
        <v>1</v>
      </c>
      <c r="M35" s="87">
        <v>2</v>
      </c>
      <c r="N35" s="87">
        <v>1</v>
      </c>
      <c r="O35" s="87">
        <v>1</v>
      </c>
      <c r="P35" s="87">
        <f>SUM(D35:O35)</f>
        <v>26</v>
      </c>
      <c r="Q35" s="223">
        <f xml:space="preserve"> (100000/C35)*(P35/12)*12</f>
        <v>4.5615395546884727</v>
      </c>
      <c r="R35" s="257"/>
    </row>
    <row r="36" spans="2:18">
      <c r="B36" s="16"/>
      <c r="C36" s="16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2:18">
      <c r="B37" s="16"/>
      <c r="C37" s="16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2:18">
      <c r="B38" s="16" t="s">
        <v>167</v>
      </c>
      <c r="C38" s="16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</sheetData>
  <mergeCells count="9">
    <mergeCell ref="R34:R35"/>
    <mergeCell ref="R22:R23"/>
    <mergeCell ref="R28:R29"/>
    <mergeCell ref="A6:S6"/>
    <mergeCell ref="A7:S7"/>
    <mergeCell ref="A8:S8"/>
    <mergeCell ref="R16:R17"/>
    <mergeCell ref="A12:S12"/>
    <mergeCell ref="A10:S10"/>
  </mergeCells>
  <pageMargins left="0.39370078740157483" right="0.19685039370078741" top="0.39370078740157483" bottom="0.19685039370078741" header="0" footer="0"/>
  <pageSetup scale="66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67"/>
  <sheetViews>
    <sheetView topLeftCell="A59" zoomScaleNormal="100" zoomScaleSheetLayoutView="85" workbookViewId="0">
      <selection activeCell="B9" sqref="B9:T9"/>
    </sheetView>
    <sheetView workbookViewId="1"/>
  </sheetViews>
  <sheetFormatPr baseColWidth="10" defaultColWidth="11.42578125" defaultRowHeight="12.75"/>
  <cols>
    <col min="1" max="1" width="0.7109375" customWidth="1"/>
    <col min="2" max="2" width="8.7109375" style="1" customWidth="1"/>
    <col min="3" max="3" width="24.85546875" style="1" bestFit="1" customWidth="1"/>
    <col min="4" max="15" width="3.7109375" style="1" customWidth="1"/>
    <col min="16" max="16" width="6.42578125" style="1" customWidth="1"/>
    <col min="17" max="17" width="8.140625" style="1" customWidth="1"/>
    <col min="18" max="18" width="5.42578125" style="1" customWidth="1"/>
    <col min="19" max="19" width="6" style="1" customWidth="1"/>
    <col min="20" max="20" width="5.140625" style="1" customWidth="1"/>
  </cols>
  <sheetData>
    <row r="5" spans="1:21" ht="1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spans="1:21" ht="20.25">
      <c r="A6" s="259" t="s">
        <v>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</row>
    <row r="7" spans="1:21" ht="15.75" customHeight="1">
      <c r="A7" s="260" t="s">
        <v>149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</row>
    <row r="8" spans="1:21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ht="22.5" customHeight="1">
      <c r="A9" s="54"/>
      <c r="B9" s="262" t="s">
        <v>212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138"/>
    </row>
    <row r="10" spans="1:21" ht="7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1" ht="49.5" customHeight="1">
      <c r="A11" s="261" t="s">
        <v>172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</row>
    <row r="12" spans="1:21" ht="20.25" customHeight="1">
      <c r="A12" s="53"/>
      <c r="B12" s="53"/>
      <c r="C12" s="53"/>
      <c r="D12" s="53"/>
      <c r="E12" s="61"/>
      <c r="F12" s="89"/>
      <c r="G12" s="93"/>
      <c r="H12" s="99"/>
      <c r="I12" s="99"/>
      <c r="J12" s="99"/>
      <c r="K12" s="99"/>
      <c r="L12" s="99"/>
      <c r="M12" s="99"/>
      <c r="N12" s="99"/>
      <c r="O12" s="99"/>
      <c r="P12" s="61"/>
      <c r="Q12" s="53"/>
      <c r="R12" s="53"/>
      <c r="S12" s="53"/>
      <c r="T12" s="53"/>
    </row>
    <row r="13" spans="1:21" s="2" customFormat="1" ht="17.25" customHeight="1" thickBot="1">
      <c r="A13" s="276" t="s">
        <v>115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</row>
    <row r="14" spans="1:21" ht="48" customHeight="1" thickBot="1">
      <c r="C14" s="25" t="s">
        <v>84</v>
      </c>
      <c r="D14" s="108" t="s">
        <v>72</v>
      </c>
      <c r="E14" s="108" t="s">
        <v>73</v>
      </c>
      <c r="F14" s="108" t="s">
        <v>74</v>
      </c>
      <c r="G14" s="108" t="s">
        <v>75</v>
      </c>
      <c r="H14" s="108" t="s">
        <v>76</v>
      </c>
      <c r="I14" s="108" t="s">
        <v>77</v>
      </c>
      <c r="J14" s="108" t="s">
        <v>63</v>
      </c>
      <c r="K14" s="108" t="s">
        <v>64</v>
      </c>
      <c r="L14" s="108" t="s">
        <v>65</v>
      </c>
      <c r="M14" s="108" t="s">
        <v>66</v>
      </c>
      <c r="N14" s="108" t="s">
        <v>67</v>
      </c>
      <c r="O14" s="108" t="s">
        <v>68</v>
      </c>
      <c r="P14" s="29" t="s">
        <v>3</v>
      </c>
      <c r="Q14" s="282" t="s">
        <v>85</v>
      </c>
    </row>
    <row r="15" spans="1:21">
      <c r="C15" s="278" t="s">
        <v>86</v>
      </c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80"/>
      <c r="Q15" s="283"/>
    </row>
    <row r="16" spans="1:21" ht="13.5" hidden="1">
      <c r="C16" s="48" t="s">
        <v>87</v>
      </c>
      <c r="D16" s="4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>
        <f>SUM(D16:F16)</f>
        <v>0</v>
      </c>
      <c r="Q16" s="283"/>
    </row>
    <row r="17" spans="1:20" ht="13.5">
      <c r="C17" s="48" t="s">
        <v>88</v>
      </c>
      <c r="D17" s="49"/>
      <c r="E17" s="63"/>
      <c r="F17" s="63">
        <v>1</v>
      </c>
      <c r="G17" s="63"/>
      <c r="H17" s="63">
        <v>1</v>
      </c>
      <c r="I17" s="63"/>
      <c r="J17" s="63"/>
      <c r="K17" s="63"/>
      <c r="L17" s="63"/>
      <c r="M17" s="63"/>
      <c r="N17" s="63"/>
      <c r="O17" s="63"/>
      <c r="P17" s="63">
        <f>SUM(D17:O17)</f>
        <v>2</v>
      </c>
      <c r="Q17" s="283"/>
    </row>
    <row r="18" spans="1:20" ht="13.5" hidden="1">
      <c r="C18" s="48" t="s">
        <v>89</v>
      </c>
      <c r="D18" s="4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>
        <f t="shared" ref="P18:P27" si="0">SUM(D18:O18)</f>
        <v>0</v>
      </c>
      <c r="Q18" s="283"/>
    </row>
    <row r="19" spans="1:20" ht="13.5">
      <c r="C19" s="48" t="s">
        <v>90</v>
      </c>
      <c r="D19" s="49">
        <v>4</v>
      </c>
      <c r="E19" s="63">
        <v>1</v>
      </c>
      <c r="F19" s="63">
        <v>0</v>
      </c>
      <c r="G19" s="63">
        <v>1</v>
      </c>
      <c r="H19" s="63"/>
      <c r="I19" s="63">
        <v>2</v>
      </c>
      <c r="J19" s="63"/>
      <c r="K19" s="63">
        <v>1</v>
      </c>
      <c r="L19" s="63">
        <v>2</v>
      </c>
      <c r="M19" s="63"/>
      <c r="N19" s="63">
        <v>2</v>
      </c>
      <c r="O19" s="63"/>
      <c r="P19" s="63">
        <f t="shared" si="0"/>
        <v>13</v>
      </c>
      <c r="Q19" s="283"/>
    </row>
    <row r="20" spans="1:20" ht="13.5">
      <c r="C20" s="50" t="s">
        <v>3</v>
      </c>
      <c r="D20" s="51">
        <f>SUM(D16:D19)</f>
        <v>4</v>
      </c>
      <c r="E20" s="51">
        <f t="shared" ref="E20:O20" si="1">SUM(E16:E19)</f>
        <v>1</v>
      </c>
      <c r="F20" s="51">
        <f t="shared" si="1"/>
        <v>1</v>
      </c>
      <c r="G20" s="51">
        <f t="shared" si="1"/>
        <v>1</v>
      </c>
      <c r="H20" s="51">
        <f t="shared" si="1"/>
        <v>1</v>
      </c>
      <c r="I20" s="51">
        <f t="shared" si="1"/>
        <v>2</v>
      </c>
      <c r="J20" s="51">
        <f t="shared" si="1"/>
        <v>0</v>
      </c>
      <c r="K20" s="51">
        <f t="shared" si="1"/>
        <v>1</v>
      </c>
      <c r="L20" s="51">
        <f t="shared" si="1"/>
        <v>2</v>
      </c>
      <c r="M20" s="51">
        <f t="shared" si="1"/>
        <v>0</v>
      </c>
      <c r="N20" s="51">
        <f t="shared" si="1"/>
        <v>2</v>
      </c>
      <c r="O20" s="51">
        <f t="shared" si="1"/>
        <v>0</v>
      </c>
      <c r="P20" s="63">
        <f t="shared" si="0"/>
        <v>15</v>
      </c>
      <c r="Q20" s="44">
        <f>(100000/5324631)*(P20/12)*12</f>
        <v>0.28170966213433379</v>
      </c>
    </row>
    <row r="21" spans="1:20" ht="13.5" hidden="1">
      <c r="C21" s="52" t="s">
        <v>91</v>
      </c>
      <c r="D21" s="51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3">
        <f t="shared" si="0"/>
        <v>0</v>
      </c>
      <c r="Q21" s="44">
        <f t="shared" ref="Q21:Q27" si="2">(100000/5324631)*(P21/12)*12</f>
        <v>0</v>
      </c>
    </row>
    <row r="22" spans="1:20" ht="13.5">
      <c r="C22" s="52" t="s">
        <v>92</v>
      </c>
      <c r="D22" s="51"/>
      <c r="E22" s="64"/>
      <c r="F22" s="64"/>
      <c r="G22" s="64"/>
      <c r="H22" s="64"/>
      <c r="I22" s="64">
        <v>1</v>
      </c>
      <c r="J22" s="64"/>
      <c r="K22" s="64"/>
      <c r="L22" s="64"/>
      <c r="M22" s="64">
        <v>1</v>
      </c>
      <c r="N22" s="64">
        <v>1</v>
      </c>
      <c r="O22" s="64">
        <v>1</v>
      </c>
      <c r="P22" s="63">
        <f t="shared" si="0"/>
        <v>4</v>
      </c>
      <c r="Q22" s="44">
        <f t="shared" si="2"/>
        <v>7.5122576569155677E-2</v>
      </c>
    </row>
    <row r="23" spans="1:20" ht="13.5" hidden="1">
      <c r="C23" s="52" t="s">
        <v>93</v>
      </c>
      <c r="D23" s="5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3">
        <f t="shared" si="0"/>
        <v>0</v>
      </c>
      <c r="Q23" s="44">
        <f t="shared" si="2"/>
        <v>0</v>
      </c>
    </row>
    <row r="24" spans="1:20" ht="13.5">
      <c r="C24" s="42" t="s">
        <v>94</v>
      </c>
      <c r="D24" s="43"/>
      <c r="E24" s="65"/>
      <c r="F24" s="65">
        <v>1</v>
      </c>
      <c r="G24" s="65">
        <v>1</v>
      </c>
      <c r="H24" s="65"/>
      <c r="I24" s="65"/>
      <c r="J24" s="65"/>
      <c r="K24" s="65"/>
      <c r="L24" s="65"/>
      <c r="M24" s="65"/>
      <c r="N24" s="65"/>
      <c r="O24" s="65"/>
      <c r="P24" s="63">
        <f t="shared" si="0"/>
        <v>2</v>
      </c>
      <c r="Q24" s="44">
        <f t="shared" si="2"/>
        <v>3.7561288284577839E-2</v>
      </c>
    </row>
    <row r="25" spans="1:20" ht="13.5" hidden="1">
      <c r="C25" s="42" t="s">
        <v>95</v>
      </c>
      <c r="D25" s="4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3">
        <f t="shared" si="0"/>
        <v>0</v>
      </c>
      <c r="Q25" s="44">
        <f t="shared" si="2"/>
        <v>0</v>
      </c>
    </row>
    <row r="26" spans="1:20" ht="13.5">
      <c r="C26" s="42" t="s">
        <v>96</v>
      </c>
      <c r="D26" s="43"/>
      <c r="E26" s="65"/>
      <c r="F26" s="65"/>
      <c r="G26" s="65"/>
      <c r="H26" s="65"/>
      <c r="I26" s="65">
        <v>1</v>
      </c>
      <c r="J26" s="65"/>
      <c r="K26" s="65"/>
      <c r="L26" s="65"/>
      <c r="M26" s="65">
        <v>3</v>
      </c>
      <c r="N26" s="65"/>
      <c r="O26" s="65"/>
      <c r="P26" s="63">
        <f t="shared" si="0"/>
        <v>4</v>
      </c>
      <c r="Q26" s="44">
        <f t="shared" si="2"/>
        <v>7.5122576569155677E-2</v>
      </c>
    </row>
    <row r="27" spans="1:20" ht="14.25" thickBot="1">
      <c r="C27" s="46" t="s">
        <v>97</v>
      </c>
      <c r="D27" s="47">
        <v>1</v>
      </c>
      <c r="E27" s="66"/>
      <c r="F27" s="66">
        <v>1</v>
      </c>
      <c r="G27" s="90"/>
      <c r="H27" s="90"/>
      <c r="I27" s="90"/>
      <c r="J27" s="90"/>
      <c r="K27" s="90"/>
      <c r="L27" s="90"/>
      <c r="M27" s="90">
        <v>1</v>
      </c>
      <c r="N27" s="90"/>
      <c r="O27" s="90"/>
      <c r="P27" s="63">
        <f t="shared" si="0"/>
        <v>3</v>
      </c>
      <c r="Q27" s="244">
        <f t="shared" si="2"/>
        <v>5.6341932426866762E-2</v>
      </c>
    </row>
    <row r="28" spans="1:20" ht="18" customHeight="1" thickBot="1">
      <c r="C28" s="27" t="s">
        <v>3</v>
      </c>
      <c r="D28" s="28">
        <f>SUM(D20:D27)</f>
        <v>5</v>
      </c>
      <c r="E28" s="28">
        <f t="shared" ref="E28:O28" si="3">SUM(E20:E27)</f>
        <v>1</v>
      </c>
      <c r="F28" s="28">
        <f t="shared" si="3"/>
        <v>3</v>
      </c>
      <c r="G28" s="28">
        <f t="shared" si="3"/>
        <v>2</v>
      </c>
      <c r="H28" s="28">
        <f t="shared" si="3"/>
        <v>1</v>
      </c>
      <c r="I28" s="28">
        <f t="shared" si="3"/>
        <v>4</v>
      </c>
      <c r="J28" s="28">
        <f t="shared" si="3"/>
        <v>0</v>
      </c>
      <c r="K28" s="28">
        <f t="shared" si="3"/>
        <v>1</v>
      </c>
      <c r="L28" s="28">
        <f t="shared" si="3"/>
        <v>2</v>
      </c>
      <c r="M28" s="28">
        <f t="shared" si="3"/>
        <v>5</v>
      </c>
      <c r="N28" s="28">
        <f t="shared" si="3"/>
        <v>3</v>
      </c>
      <c r="O28" s="28">
        <f t="shared" si="3"/>
        <v>1</v>
      </c>
      <c r="P28" s="28">
        <f>SUM(P20:P27)</f>
        <v>28</v>
      </c>
      <c r="Q28" s="3"/>
    </row>
    <row r="29" spans="1:20" ht="13.5" thickBot="1">
      <c r="C29" s="263" t="s">
        <v>98</v>
      </c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81"/>
      <c r="Q29" s="26">
        <f>(100000/5141399)*(P28/12)*12</f>
        <v>0.54459885334711422</v>
      </c>
    </row>
    <row r="32" spans="1:20" ht="19.5" thickBot="1">
      <c r="A32" s="277" t="s">
        <v>116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</row>
    <row r="33" spans="3:17" ht="49.5" customHeight="1" thickBot="1">
      <c r="C33" s="25" t="s">
        <v>84</v>
      </c>
      <c r="D33" s="108" t="s">
        <v>72</v>
      </c>
      <c r="E33" s="108" t="s">
        <v>73</v>
      </c>
      <c r="F33" s="108" t="s">
        <v>74</v>
      </c>
      <c r="G33" s="108" t="s">
        <v>75</v>
      </c>
      <c r="H33" s="108" t="s">
        <v>76</v>
      </c>
      <c r="I33" s="108" t="s">
        <v>77</v>
      </c>
      <c r="J33" s="108" t="s">
        <v>63</v>
      </c>
      <c r="K33" s="108" t="s">
        <v>64</v>
      </c>
      <c r="L33" s="108" t="s">
        <v>65</v>
      </c>
      <c r="M33" s="108" t="s">
        <v>66</v>
      </c>
      <c r="N33" s="108" t="s">
        <v>67</v>
      </c>
      <c r="O33" s="108" t="s">
        <v>68</v>
      </c>
      <c r="P33" s="29" t="s">
        <v>3</v>
      </c>
      <c r="Q33" s="109" t="s">
        <v>99</v>
      </c>
    </row>
    <row r="34" spans="3:17" ht="15" customHeight="1">
      <c r="C34" s="102" t="s">
        <v>100</v>
      </c>
      <c r="D34" s="103"/>
      <c r="E34" s="103">
        <v>2</v>
      </c>
      <c r="F34" s="103"/>
      <c r="G34" s="103"/>
      <c r="H34" s="103"/>
      <c r="I34" s="103">
        <v>1</v>
      </c>
      <c r="J34" s="103"/>
      <c r="K34" s="103"/>
      <c r="L34" s="103">
        <v>1</v>
      </c>
      <c r="M34" s="103">
        <v>1</v>
      </c>
      <c r="N34" s="103"/>
      <c r="O34" s="103">
        <v>1</v>
      </c>
      <c r="P34" s="104">
        <f>SUM(D34:O34)</f>
        <v>6</v>
      </c>
      <c r="Q34" s="105">
        <f>(100000/5324631)*(P34/12)*12</f>
        <v>0.11268386485373352</v>
      </c>
    </row>
    <row r="35" spans="3:17" ht="15" hidden="1" customHeight="1">
      <c r="C35" s="42" t="s">
        <v>101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100">
        <f t="shared" ref="P35:P45" si="4">SUM(D35:O35)</f>
        <v>0</v>
      </c>
      <c r="Q35" s="105">
        <f t="shared" ref="Q35:Q42" si="5">(100000/5324631)*(P35/12)*12</f>
        <v>0</v>
      </c>
    </row>
    <row r="36" spans="3:17" ht="15" customHeight="1">
      <c r="C36" s="42" t="s">
        <v>102</v>
      </c>
      <c r="D36" s="43">
        <v>12</v>
      </c>
      <c r="E36" s="43">
        <v>7</v>
      </c>
      <c r="F36" s="43">
        <v>7</v>
      </c>
      <c r="G36" s="43">
        <v>4</v>
      </c>
      <c r="H36" s="43">
        <v>6</v>
      </c>
      <c r="I36" s="43">
        <v>11</v>
      </c>
      <c r="J36" s="43">
        <v>5</v>
      </c>
      <c r="K36" s="43">
        <v>7</v>
      </c>
      <c r="L36" s="43">
        <v>8</v>
      </c>
      <c r="M36" s="43">
        <v>5</v>
      </c>
      <c r="N36" s="43">
        <v>4</v>
      </c>
      <c r="O36" s="43">
        <v>12</v>
      </c>
      <c r="P36" s="100">
        <f>SUM(D36:O36)</f>
        <v>88</v>
      </c>
      <c r="Q36" s="105">
        <f t="shared" si="5"/>
        <v>1.6526966845214248</v>
      </c>
    </row>
    <row r="37" spans="3:17" ht="15" customHeight="1">
      <c r="C37" s="45" t="s">
        <v>103</v>
      </c>
      <c r="D37" s="43">
        <v>1</v>
      </c>
      <c r="E37" s="43">
        <v>0</v>
      </c>
      <c r="F37" s="43">
        <v>2</v>
      </c>
      <c r="G37" s="43">
        <v>2</v>
      </c>
      <c r="H37" s="43">
        <v>1</v>
      </c>
      <c r="I37" s="43"/>
      <c r="J37" s="43"/>
      <c r="K37" s="43"/>
      <c r="L37" s="43"/>
      <c r="M37" s="43">
        <v>1</v>
      </c>
      <c r="N37" s="43"/>
      <c r="O37" s="43"/>
      <c r="P37" s="100">
        <f t="shared" si="4"/>
        <v>7</v>
      </c>
      <c r="Q37" s="105">
        <f t="shared" si="5"/>
        <v>0.13146450899602244</v>
      </c>
    </row>
    <row r="38" spans="3:17" ht="15" customHeight="1">
      <c r="C38" s="45" t="s">
        <v>198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1</v>
      </c>
      <c r="K38" s="43">
        <v>2</v>
      </c>
      <c r="L38" s="43"/>
      <c r="M38" s="43"/>
      <c r="N38" s="43"/>
      <c r="O38" s="43"/>
      <c r="P38" s="100">
        <f>SUM(D38:O38)</f>
        <v>3</v>
      </c>
      <c r="Q38" s="105">
        <f t="shared" si="5"/>
        <v>5.6341932426866762E-2</v>
      </c>
    </row>
    <row r="39" spans="3:17" ht="15" hidden="1" customHeight="1">
      <c r="C39" s="45" t="s">
        <v>104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100">
        <f t="shared" si="4"/>
        <v>0</v>
      </c>
      <c r="Q39" s="105">
        <f t="shared" si="5"/>
        <v>0</v>
      </c>
    </row>
    <row r="40" spans="3:17" ht="13.5">
      <c r="C40" s="42" t="s">
        <v>105</v>
      </c>
      <c r="D40" s="43">
        <v>2</v>
      </c>
      <c r="E40" s="43">
        <v>1</v>
      </c>
      <c r="F40" s="43">
        <v>0</v>
      </c>
      <c r="G40" s="43">
        <v>2</v>
      </c>
      <c r="H40" s="43">
        <v>2</v>
      </c>
      <c r="I40" s="43">
        <v>4</v>
      </c>
      <c r="J40" s="43">
        <v>0</v>
      </c>
      <c r="K40" s="43">
        <v>2</v>
      </c>
      <c r="L40" s="43">
        <v>1</v>
      </c>
      <c r="M40" s="43">
        <v>2</v>
      </c>
      <c r="N40" s="43"/>
      <c r="O40" s="43">
        <v>3</v>
      </c>
      <c r="P40" s="100">
        <f t="shared" si="4"/>
        <v>19</v>
      </c>
      <c r="Q40" s="105">
        <f t="shared" si="5"/>
        <v>0.35683223870348946</v>
      </c>
    </row>
    <row r="41" spans="3:17" ht="15" hidden="1" customHeight="1">
      <c r="C41" s="42" t="s">
        <v>106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100">
        <f t="shared" si="4"/>
        <v>0</v>
      </c>
      <c r="Q41" s="105">
        <f t="shared" si="5"/>
        <v>0</v>
      </c>
    </row>
    <row r="42" spans="3:17" ht="15" hidden="1" customHeight="1">
      <c r="C42" s="42" t="s">
        <v>107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00">
        <f t="shared" si="4"/>
        <v>0</v>
      </c>
      <c r="Q42" s="105">
        <f t="shared" si="5"/>
        <v>0</v>
      </c>
    </row>
    <row r="43" spans="3:17" ht="15" customHeight="1" thickBot="1">
      <c r="C43" s="42" t="s">
        <v>145</v>
      </c>
      <c r="D43" s="43">
        <v>0</v>
      </c>
      <c r="E43" s="43">
        <v>0</v>
      </c>
      <c r="F43" s="43">
        <v>1</v>
      </c>
      <c r="G43" s="43">
        <v>1</v>
      </c>
      <c r="H43" s="43">
        <v>0</v>
      </c>
      <c r="I43" s="43">
        <v>0</v>
      </c>
      <c r="J43" s="43">
        <v>1</v>
      </c>
      <c r="K43" s="43"/>
      <c r="L43" s="43"/>
      <c r="M43" s="43"/>
      <c r="N43" s="43"/>
      <c r="O43" s="43"/>
      <c r="P43" s="100">
        <f t="shared" si="4"/>
        <v>3</v>
      </c>
      <c r="Q43" s="101">
        <f>(100000/5324631)*(P43/12)*12</f>
        <v>5.6341932426866762E-2</v>
      </c>
    </row>
    <row r="44" spans="3:17" ht="15" hidden="1" customHeight="1">
      <c r="C44" s="42" t="s">
        <v>108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100">
        <f t="shared" si="4"/>
        <v>0</v>
      </c>
      <c r="Q44" s="105">
        <f>(100000/5324631)*(P44/4)*12</f>
        <v>0</v>
      </c>
    </row>
    <row r="45" spans="3:17" ht="14.25" hidden="1" thickBot="1">
      <c r="C45" s="46" t="s">
        <v>109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70">
        <f t="shared" si="4"/>
        <v>0</v>
      </c>
      <c r="Q45" s="101">
        <f>(100000/5141399)*(P45/4)*12</f>
        <v>0</v>
      </c>
    </row>
    <row r="46" spans="3:17" ht="13.5" thickBot="1">
      <c r="C46" s="30" t="s">
        <v>3</v>
      </c>
      <c r="D46" s="31">
        <f>SUM(D34:D45)</f>
        <v>15</v>
      </c>
      <c r="E46" s="31">
        <f>SUM(E34:E45)</f>
        <v>10</v>
      </c>
      <c r="F46" s="31">
        <f t="shared" ref="F46:O46" si="6">SUM(F34:F45)</f>
        <v>10</v>
      </c>
      <c r="G46" s="31">
        <f t="shared" si="6"/>
        <v>9</v>
      </c>
      <c r="H46" s="31">
        <f t="shared" si="6"/>
        <v>9</v>
      </c>
      <c r="I46" s="31">
        <f t="shared" si="6"/>
        <v>16</v>
      </c>
      <c r="J46" s="31">
        <f t="shared" si="6"/>
        <v>7</v>
      </c>
      <c r="K46" s="31">
        <f t="shared" si="6"/>
        <v>11</v>
      </c>
      <c r="L46" s="31">
        <f t="shared" si="6"/>
        <v>10</v>
      </c>
      <c r="M46" s="31">
        <f t="shared" si="6"/>
        <v>9</v>
      </c>
      <c r="N46" s="31">
        <f t="shared" si="6"/>
        <v>4</v>
      </c>
      <c r="O46" s="31">
        <f t="shared" si="6"/>
        <v>16</v>
      </c>
      <c r="P46" s="31">
        <f>SUM(P34:P45)</f>
        <v>126</v>
      </c>
      <c r="Q46"/>
    </row>
    <row r="47" spans="3:17" ht="13.5" thickBot="1">
      <c r="C47" s="265" t="s">
        <v>98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7"/>
      <c r="Q47" s="26">
        <f>(100000/5324631)*(P46/12)*12</f>
        <v>2.3663611619284035</v>
      </c>
    </row>
    <row r="48" spans="3:17" hidden="1"/>
    <row r="49" spans="1:20" ht="18.75" hidden="1">
      <c r="A49" s="275" t="s">
        <v>110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</row>
    <row r="50" spans="1:20" ht="13.5" hidden="1" thickBot="1"/>
    <row r="51" spans="1:20" ht="13.5" hidden="1" thickBot="1">
      <c r="C51" s="25" t="s">
        <v>84</v>
      </c>
      <c r="D51" s="29" t="s">
        <v>28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271"/>
      <c r="R51" s="271"/>
      <c r="S51" s="271"/>
      <c r="T51" s="271"/>
    </row>
    <row r="52" spans="1:20" ht="13.5" hidden="1">
      <c r="C52" s="32" t="s">
        <v>111</v>
      </c>
      <c r="D52" s="33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/>
      <c r="R52"/>
      <c r="S52"/>
      <c r="T52"/>
    </row>
    <row r="53" spans="1:20" ht="14.25" hidden="1" thickBot="1">
      <c r="C53" s="34" t="s">
        <v>112</v>
      </c>
      <c r="D53" s="35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/>
      <c r="R53"/>
      <c r="S53"/>
      <c r="T53"/>
    </row>
    <row r="54" spans="1:20" ht="14.25" hidden="1" thickBot="1">
      <c r="C54" s="36" t="s">
        <v>3</v>
      </c>
      <c r="D54" s="37">
        <f>SUM(D52:D53)</f>
        <v>0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/>
      <c r="R54"/>
      <c r="S54"/>
      <c r="T54"/>
    </row>
    <row r="55" spans="1:20" ht="13.5" hidden="1" thickBot="1">
      <c r="C55" s="272" t="s">
        <v>98</v>
      </c>
      <c r="D55" s="27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273">
        <f>(100000/10257724)*D54*12</f>
        <v>0</v>
      </c>
      <c r="R55" s="273">
        <f>(100000/9755954)*(Q55/8)*12</f>
        <v>0</v>
      </c>
      <c r="S55" s="273">
        <f>(100000/9755954)*(R55/8)*12</f>
        <v>0</v>
      </c>
      <c r="T55" s="273">
        <f>(100000/9755954)*(S55/8)*12</f>
        <v>0</v>
      </c>
    </row>
    <row r="57" spans="1:20" ht="19.5" thickBot="1">
      <c r="A57" s="274" t="s">
        <v>113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</row>
    <row r="58" spans="1:20" ht="45.75" customHeight="1" thickBot="1">
      <c r="C58" s="25" t="s">
        <v>84</v>
      </c>
      <c r="D58" s="108" t="s">
        <v>72</v>
      </c>
      <c r="E58" s="108" t="s">
        <v>73</v>
      </c>
      <c r="F58" s="108" t="s">
        <v>74</v>
      </c>
      <c r="G58" s="108" t="s">
        <v>75</v>
      </c>
      <c r="H58" s="108" t="s">
        <v>76</v>
      </c>
      <c r="I58" s="108" t="s">
        <v>77</v>
      </c>
      <c r="J58" s="108" t="s">
        <v>63</v>
      </c>
      <c r="K58" s="108" t="s">
        <v>64</v>
      </c>
      <c r="L58" s="108" t="s">
        <v>65</v>
      </c>
      <c r="M58" s="108" t="s">
        <v>66</v>
      </c>
      <c r="N58" s="108" t="s">
        <v>67</v>
      </c>
      <c r="O58" s="108" t="s">
        <v>68</v>
      </c>
      <c r="P58" s="29" t="s">
        <v>3</v>
      </c>
      <c r="Q58" s="271"/>
      <c r="R58" s="271"/>
      <c r="S58" s="271"/>
      <c r="T58" s="271"/>
    </row>
    <row r="59" spans="1:20" ht="14.25" thickBot="1">
      <c r="C59" s="94" t="s">
        <v>113</v>
      </c>
      <c r="D59" s="95">
        <v>1</v>
      </c>
      <c r="E59" s="95">
        <v>0</v>
      </c>
      <c r="F59" s="107">
        <v>0</v>
      </c>
      <c r="G59" s="107">
        <v>1</v>
      </c>
      <c r="H59" s="107">
        <v>3</v>
      </c>
      <c r="I59" s="107">
        <v>1</v>
      </c>
      <c r="J59" s="107">
        <v>1</v>
      </c>
      <c r="K59" s="107">
        <v>1</v>
      </c>
      <c r="L59" s="107">
        <v>0</v>
      </c>
      <c r="M59" s="107">
        <v>1</v>
      </c>
      <c r="N59" s="107">
        <v>0</v>
      </c>
      <c r="O59" s="107">
        <v>3</v>
      </c>
      <c r="P59" s="106">
        <f>SUM(D59:O59)</f>
        <v>12</v>
      </c>
      <c r="Q59"/>
      <c r="R59"/>
      <c r="S59"/>
      <c r="T59"/>
    </row>
    <row r="60" spans="1:20" ht="13.5" thickBot="1">
      <c r="C60" s="15"/>
      <c r="D60" s="268" t="s">
        <v>98</v>
      </c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70"/>
      <c r="Q60" s="116">
        <f>(100000/5324631)*(P59/12)*12</f>
        <v>0.22536772970746705</v>
      </c>
    </row>
    <row r="61" spans="1:20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/>
      <c r="R61"/>
      <c r="S61"/>
      <c r="T61"/>
    </row>
    <row r="62" spans="1:20" ht="15.75" customHeight="1" thickBot="1">
      <c r="A62" s="274" t="s">
        <v>146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</row>
    <row r="63" spans="1:20" ht="45" customHeight="1" thickBot="1">
      <c r="C63" s="25" t="s">
        <v>84</v>
      </c>
      <c r="D63" s="108" t="s">
        <v>72</v>
      </c>
      <c r="E63" s="108" t="s">
        <v>73</v>
      </c>
      <c r="F63" s="108" t="s">
        <v>74</v>
      </c>
      <c r="G63" s="108" t="s">
        <v>75</v>
      </c>
      <c r="H63" s="108" t="s">
        <v>76</v>
      </c>
      <c r="I63" s="108" t="s">
        <v>77</v>
      </c>
      <c r="J63" s="108" t="s">
        <v>63</v>
      </c>
      <c r="K63" s="108" t="s">
        <v>64</v>
      </c>
      <c r="L63" s="108" t="s">
        <v>65</v>
      </c>
      <c r="M63" s="108" t="s">
        <v>66</v>
      </c>
      <c r="N63" s="108" t="s">
        <v>67</v>
      </c>
      <c r="O63" s="108" t="s">
        <v>68</v>
      </c>
      <c r="P63" s="29" t="s">
        <v>3</v>
      </c>
      <c r="Q63" s="271"/>
      <c r="R63" s="271"/>
      <c r="S63" s="271"/>
      <c r="T63" s="271"/>
    </row>
    <row r="64" spans="1:20" ht="14.25" thickBot="1">
      <c r="C64" s="94" t="s">
        <v>146</v>
      </c>
      <c r="D64" s="95">
        <v>0</v>
      </c>
      <c r="E64" s="95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1</v>
      </c>
      <c r="M64" s="107">
        <v>0</v>
      </c>
      <c r="N64" s="107">
        <v>0</v>
      </c>
      <c r="O64" s="107">
        <v>0</v>
      </c>
      <c r="P64" s="106">
        <f>SUM(D64:O64)</f>
        <v>1</v>
      </c>
      <c r="Q64"/>
      <c r="R64"/>
      <c r="S64"/>
      <c r="T64"/>
    </row>
    <row r="65" spans="3:17" ht="13.5" thickBot="1">
      <c r="C65" s="15"/>
      <c r="D65" s="268" t="s">
        <v>98</v>
      </c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70"/>
      <c r="Q65" s="116">
        <f>(100000/5324631)*(P64/12)*12</f>
        <v>1.8780644142288919E-2</v>
      </c>
    </row>
    <row r="66" spans="3:17" ht="13.5" thickBot="1"/>
    <row r="67" spans="3:17" ht="13.5" thickBot="1">
      <c r="C67" s="263" t="s">
        <v>114</v>
      </c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171">
        <f>(100000/5324631)*(167/12)*12</f>
        <v>3.136367571762249</v>
      </c>
    </row>
  </sheetData>
  <mergeCells count="22">
    <mergeCell ref="A6:T6"/>
    <mergeCell ref="A49:T49"/>
    <mergeCell ref="Q51:T51"/>
    <mergeCell ref="A5:T5"/>
    <mergeCell ref="A13:T13"/>
    <mergeCell ref="A32:T32"/>
    <mergeCell ref="B9:T9"/>
    <mergeCell ref="A7:T7"/>
    <mergeCell ref="A11:T11"/>
    <mergeCell ref="C15:P15"/>
    <mergeCell ref="C29:P29"/>
    <mergeCell ref="Q14:Q19"/>
    <mergeCell ref="C67:P67"/>
    <mergeCell ref="C47:P47"/>
    <mergeCell ref="D60:P60"/>
    <mergeCell ref="Q58:T58"/>
    <mergeCell ref="C55:D55"/>
    <mergeCell ref="Q55:T55"/>
    <mergeCell ref="Q63:T63"/>
    <mergeCell ref="D65:P65"/>
    <mergeCell ref="A62:T62"/>
    <mergeCell ref="A57:T57"/>
  </mergeCells>
  <pageMargins left="0.39370078740157483" right="0.19685039370078741" top="0.39370078740157483" bottom="0.19685039370078741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7"/>
  <sheetViews>
    <sheetView topLeftCell="A16" zoomScaleSheetLayoutView="85" workbookViewId="0">
      <selection activeCell="K13" sqref="K13"/>
    </sheetView>
    <sheetView workbookViewId="1"/>
  </sheetViews>
  <sheetFormatPr baseColWidth="10" defaultColWidth="11.42578125" defaultRowHeight="12.75"/>
  <cols>
    <col min="1" max="1" width="3.85546875" customWidth="1"/>
    <col min="2" max="2" width="15.140625" style="1" customWidth="1"/>
    <col min="3" max="14" width="4.7109375" style="1" customWidth="1"/>
    <col min="15" max="15" width="11.140625" style="1" customWidth="1"/>
    <col min="16" max="16" width="10.140625" customWidth="1"/>
    <col min="17" max="17" width="1.42578125" customWidth="1"/>
  </cols>
  <sheetData>
    <row r="5" spans="1:16" ht="1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16" ht="20.25">
      <c r="A6" s="259" t="s">
        <v>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</row>
    <row r="7" spans="1:16" ht="15.75" customHeight="1">
      <c r="A7" s="260" t="s">
        <v>149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</row>
    <row r="8" spans="1:16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ht="34.5" customHeight="1">
      <c r="A9" s="262" t="s">
        <v>212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</row>
    <row r="10" spans="1:16" ht="12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6" ht="51" customHeight="1">
      <c r="A11" s="284" t="s">
        <v>171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</row>
    <row r="12" spans="1:16" ht="15.75" thickBo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6" ht="64.5" customHeight="1">
      <c r="B13" s="55" t="s">
        <v>117</v>
      </c>
      <c r="C13" s="110" t="s">
        <v>72</v>
      </c>
      <c r="D13" s="110" t="s">
        <v>73</v>
      </c>
      <c r="E13" s="110" t="s">
        <v>74</v>
      </c>
      <c r="F13" s="111" t="s">
        <v>75</v>
      </c>
      <c r="G13" s="111" t="s">
        <v>76</v>
      </c>
      <c r="H13" s="111" t="s">
        <v>77</v>
      </c>
      <c r="I13" s="111" t="s">
        <v>63</v>
      </c>
      <c r="J13" s="111" t="s">
        <v>64</v>
      </c>
      <c r="K13" s="111" t="s">
        <v>65</v>
      </c>
      <c r="L13" s="111" t="s">
        <v>66</v>
      </c>
      <c r="M13" s="111" t="s">
        <v>67</v>
      </c>
      <c r="N13" s="111" t="s">
        <v>68</v>
      </c>
      <c r="O13" s="56" t="s">
        <v>3</v>
      </c>
    </row>
    <row r="14" spans="1:16" s="1" customFormat="1" ht="15">
      <c r="A14"/>
      <c r="B14" s="71" t="s">
        <v>118</v>
      </c>
      <c r="C14" s="91">
        <v>10</v>
      </c>
      <c r="D14" s="91">
        <v>5</v>
      </c>
      <c r="E14" s="91">
        <v>6</v>
      </c>
      <c r="F14" s="96">
        <v>1</v>
      </c>
      <c r="G14" s="96">
        <v>5</v>
      </c>
      <c r="H14" s="96">
        <v>12</v>
      </c>
      <c r="I14" s="96">
        <v>0</v>
      </c>
      <c r="J14" s="96">
        <v>5</v>
      </c>
      <c r="K14" s="96">
        <v>8</v>
      </c>
      <c r="L14" s="96">
        <v>6</v>
      </c>
      <c r="M14" s="96">
        <v>4</v>
      </c>
      <c r="N14" s="96">
        <v>6</v>
      </c>
      <c r="O14" s="58">
        <f>SUM(C14:N14)</f>
        <v>68</v>
      </c>
    </row>
    <row r="15" spans="1:16" ht="15">
      <c r="B15" s="71" t="s">
        <v>119</v>
      </c>
      <c r="C15" s="91">
        <v>3</v>
      </c>
      <c r="D15" s="91">
        <v>2</v>
      </c>
      <c r="E15" s="91">
        <v>3</v>
      </c>
      <c r="F15" s="96">
        <v>3</v>
      </c>
      <c r="G15" s="96">
        <v>6</v>
      </c>
      <c r="H15" s="96">
        <v>6</v>
      </c>
      <c r="I15" s="96">
        <v>3</v>
      </c>
      <c r="J15" s="96">
        <v>6</v>
      </c>
      <c r="K15" s="96">
        <v>4</v>
      </c>
      <c r="L15" s="96">
        <v>3</v>
      </c>
      <c r="M15" s="96">
        <v>2</v>
      </c>
      <c r="N15" s="96">
        <v>5</v>
      </c>
      <c r="O15" s="58">
        <f>SUM(C15:N15)</f>
        <v>46</v>
      </c>
    </row>
    <row r="16" spans="1:16" ht="15">
      <c r="B16" s="71" t="s">
        <v>120</v>
      </c>
      <c r="C16" s="91">
        <v>8</v>
      </c>
      <c r="D16" s="91">
        <v>4</v>
      </c>
      <c r="E16" s="91">
        <v>4</v>
      </c>
      <c r="F16" s="96">
        <v>8</v>
      </c>
      <c r="G16" s="96">
        <v>2</v>
      </c>
      <c r="H16" s="96">
        <v>3</v>
      </c>
      <c r="I16" s="96">
        <v>5</v>
      </c>
      <c r="J16" s="96">
        <v>2</v>
      </c>
      <c r="K16" s="96">
        <v>1</v>
      </c>
      <c r="L16" s="96">
        <v>6</v>
      </c>
      <c r="M16" s="96">
        <v>1</v>
      </c>
      <c r="N16" s="96">
        <v>9</v>
      </c>
      <c r="O16" s="58">
        <f>SUM(C16:N16)</f>
        <v>53</v>
      </c>
    </row>
    <row r="17" spans="2:15" ht="24" customHeight="1" thickBot="1">
      <c r="B17" s="59" t="s">
        <v>3</v>
      </c>
      <c r="C17" s="72">
        <f t="shared" ref="C17:N17" si="0">SUM(C14:C16)</f>
        <v>21</v>
      </c>
      <c r="D17" s="72">
        <f t="shared" si="0"/>
        <v>11</v>
      </c>
      <c r="E17" s="72">
        <f t="shared" si="0"/>
        <v>13</v>
      </c>
      <c r="F17" s="72">
        <f t="shared" si="0"/>
        <v>12</v>
      </c>
      <c r="G17" s="72">
        <f t="shared" si="0"/>
        <v>13</v>
      </c>
      <c r="H17" s="72">
        <f t="shared" si="0"/>
        <v>21</v>
      </c>
      <c r="I17" s="72">
        <f t="shared" si="0"/>
        <v>8</v>
      </c>
      <c r="J17" s="72">
        <f t="shared" si="0"/>
        <v>13</v>
      </c>
      <c r="K17" s="72">
        <f t="shared" si="0"/>
        <v>13</v>
      </c>
      <c r="L17" s="72">
        <f t="shared" si="0"/>
        <v>15</v>
      </c>
      <c r="M17" s="72">
        <f t="shared" si="0"/>
        <v>7</v>
      </c>
      <c r="N17" s="72">
        <f t="shared" si="0"/>
        <v>20</v>
      </c>
      <c r="O17" s="60">
        <f>SUM(O14:O16)</f>
        <v>167</v>
      </c>
    </row>
  </sheetData>
  <mergeCells count="5">
    <mergeCell ref="A5:P5"/>
    <mergeCell ref="A6:P6"/>
    <mergeCell ref="A7:P7"/>
    <mergeCell ref="A9:P9"/>
    <mergeCell ref="A11:P11"/>
  </mergeCells>
  <pageMargins left="0.39370078740157483" right="0.19685039370078741" top="0.39370078740157483" bottom="0.1968503937007874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20"/>
  <sheetViews>
    <sheetView topLeftCell="A10" zoomScale="115" zoomScaleNormal="115" zoomScaleSheetLayoutView="85" workbookViewId="0">
      <selection activeCell="P11" sqref="P11"/>
    </sheetView>
    <sheetView workbookViewId="1"/>
  </sheetViews>
  <sheetFormatPr baseColWidth="10" defaultColWidth="11.42578125" defaultRowHeight="12.75"/>
  <cols>
    <col min="1" max="1" width="2" customWidth="1"/>
    <col min="2" max="2" width="3.7109375" style="1" customWidth="1"/>
    <col min="3" max="3" width="17.85546875" style="1" customWidth="1"/>
    <col min="4" max="15" width="4.7109375" style="1" customWidth="1"/>
    <col min="16" max="16" width="9.7109375" style="1" customWidth="1"/>
    <col min="17" max="17" width="6.85546875" style="1" customWidth="1"/>
    <col min="18" max="18" width="1.85546875" style="1" customWidth="1"/>
  </cols>
  <sheetData>
    <row r="6" spans="1:18" ht="15" customHeight="1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1:18" ht="20.25">
      <c r="A7" s="259" t="s">
        <v>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</row>
    <row r="8" spans="1:18" ht="15.75" customHeight="1">
      <c r="A8" s="260" t="s">
        <v>149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</row>
    <row r="9" spans="1:18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0.75" customHeight="1">
      <c r="A10" s="262" t="s">
        <v>213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</row>
    <row r="11" spans="1:18" ht="20.2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</row>
    <row r="12" spans="1:18" ht="12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35.25" customHeight="1">
      <c r="A13" s="285" t="s">
        <v>170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</row>
    <row r="14" spans="1:18" ht="20.25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</row>
    <row r="15" spans="1:18" ht="15.75" thickBot="1">
      <c r="C15" s="5"/>
      <c r="D15" s="5"/>
    </row>
    <row r="16" spans="1:18" ht="60.75" customHeight="1">
      <c r="C16" s="55" t="s">
        <v>123</v>
      </c>
      <c r="D16" s="110" t="s">
        <v>72</v>
      </c>
      <c r="E16" s="110" t="s">
        <v>73</v>
      </c>
      <c r="F16" s="110" t="s">
        <v>74</v>
      </c>
      <c r="G16" s="111" t="s">
        <v>75</v>
      </c>
      <c r="H16" s="111" t="s">
        <v>76</v>
      </c>
      <c r="I16" s="111" t="s">
        <v>77</v>
      </c>
      <c r="J16" s="111" t="s">
        <v>63</v>
      </c>
      <c r="K16" s="111" t="s">
        <v>64</v>
      </c>
      <c r="L16" s="111" t="s">
        <v>65</v>
      </c>
      <c r="M16" s="111" t="s">
        <v>66</v>
      </c>
      <c r="N16" s="111" t="s">
        <v>67</v>
      </c>
      <c r="O16" s="111" t="s">
        <v>68</v>
      </c>
      <c r="P16" s="112" t="s">
        <v>3</v>
      </c>
    </row>
    <row r="17" spans="1:16" s="1" customFormat="1" ht="15">
      <c r="A17"/>
      <c r="C17" s="71" t="s">
        <v>121</v>
      </c>
      <c r="D17" s="76">
        <v>11</v>
      </c>
      <c r="E17" s="76">
        <v>5</v>
      </c>
      <c r="F17" s="92">
        <v>2</v>
      </c>
      <c r="G17" s="92">
        <v>4</v>
      </c>
      <c r="H17" s="92">
        <v>7</v>
      </c>
      <c r="I17" s="92">
        <v>13</v>
      </c>
      <c r="J17" s="92">
        <v>3</v>
      </c>
      <c r="K17" s="92">
        <v>6</v>
      </c>
      <c r="L17" s="92">
        <v>5</v>
      </c>
      <c r="M17" s="92">
        <v>6</v>
      </c>
      <c r="N17" s="92">
        <v>2</v>
      </c>
      <c r="O17" s="92">
        <v>7</v>
      </c>
      <c r="P17" s="58">
        <f>SUM(D17:O17)</f>
        <v>71</v>
      </c>
    </row>
    <row r="18" spans="1:16" ht="15">
      <c r="C18" s="71" t="s">
        <v>122</v>
      </c>
      <c r="D18" s="76">
        <v>9</v>
      </c>
      <c r="E18" s="76">
        <v>6</v>
      </c>
      <c r="F18" s="92">
        <v>10</v>
      </c>
      <c r="G18" s="92">
        <v>5</v>
      </c>
      <c r="H18" s="92">
        <v>6</v>
      </c>
      <c r="I18" s="92">
        <v>8</v>
      </c>
      <c r="J18" s="92">
        <v>4</v>
      </c>
      <c r="K18" s="92">
        <v>6</v>
      </c>
      <c r="L18" s="92">
        <v>8</v>
      </c>
      <c r="M18" s="92">
        <v>6</v>
      </c>
      <c r="N18" s="92">
        <v>4</v>
      </c>
      <c r="O18" s="92">
        <v>12</v>
      </c>
      <c r="P18" s="58">
        <f>SUM(D18:O18)</f>
        <v>84</v>
      </c>
    </row>
    <row r="19" spans="1:16" ht="15">
      <c r="C19" s="57" t="s">
        <v>142</v>
      </c>
      <c r="D19" s="120">
        <v>1</v>
      </c>
      <c r="E19" s="120">
        <v>0</v>
      </c>
      <c r="F19" s="121">
        <v>1</v>
      </c>
      <c r="G19" s="121">
        <v>3</v>
      </c>
      <c r="H19" s="121">
        <v>0</v>
      </c>
      <c r="I19" s="121">
        <v>0</v>
      </c>
      <c r="J19" s="121">
        <v>1</v>
      </c>
      <c r="K19" s="121">
        <v>1</v>
      </c>
      <c r="L19" s="121">
        <v>0</v>
      </c>
      <c r="M19" s="121">
        <v>3</v>
      </c>
      <c r="N19" s="121">
        <v>1</v>
      </c>
      <c r="O19" s="121">
        <v>1</v>
      </c>
      <c r="P19" s="122">
        <f>SUM(D19:O19)</f>
        <v>12</v>
      </c>
    </row>
    <row r="20" spans="1:16" s="1" customFormat="1" ht="15.75" thickBot="1">
      <c r="A20"/>
      <c r="C20" s="59" t="s">
        <v>3</v>
      </c>
      <c r="D20" s="72">
        <f>SUM(D17:D19)</f>
        <v>21</v>
      </c>
      <c r="E20" s="72">
        <f t="shared" ref="E20:O20" si="0">SUM(E17:E19)</f>
        <v>11</v>
      </c>
      <c r="F20" s="72">
        <f t="shared" si="0"/>
        <v>13</v>
      </c>
      <c r="G20" s="72">
        <f t="shared" si="0"/>
        <v>12</v>
      </c>
      <c r="H20" s="72">
        <f t="shared" si="0"/>
        <v>13</v>
      </c>
      <c r="I20" s="72">
        <f t="shared" si="0"/>
        <v>21</v>
      </c>
      <c r="J20" s="72">
        <f t="shared" si="0"/>
        <v>8</v>
      </c>
      <c r="K20" s="72">
        <f t="shared" si="0"/>
        <v>13</v>
      </c>
      <c r="L20" s="72">
        <f t="shared" si="0"/>
        <v>13</v>
      </c>
      <c r="M20" s="72">
        <f t="shared" si="0"/>
        <v>15</v>
      </c>
      <c r="N20" s="72">
        <f t="shared" si="0"/>
        <v>7</v>
      </c>
      <c r="O20" s="72">
        <f t="shared" si="0"/>
        <v>20</v>
      </c>
      <c r="P20" s="60">
        <f>SUM(P17:P19)</f>
        <v>167</v>
      </c>
    </row>
  </sheetData>
  <mergeCells count="6">
    <mergeCell ref="A6:R6"/>
    <mergeCell ref="A7:R7"/>
    <mergeCell ref="A8:R8"/>
    <mergeCell ref="A14:R14"/>
    <mergeCell ref="A13:R13"/>
    <mergeCell ref="A10:R10"/>
  </mergeCells>
  <pageMargins left="0.39370078740157483" right="0.19685039370078741" top="0.39370078740157483" bottom="0.1968503937007874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22"/>
  <sheetViews>
    <sheetView topLeftCell="A10" zoomScaleSheetLayoutView="85" workbookViewId="0">
      <selection activeCell="A12" sqref="A12:Q12"/>
    </sheetView>
    <sheetView workbookViewId="1"/>
  </sheetViews>
  <sheetFormatPr baseColWidth="10" defaultColWidth="11.42578125" defaultRowHeight="12.75"/>
  <cols>
    <col min="1" max="1" width="7" customWidth="1"/>
    <col min="2" max="2" width="0.7109375" customWidth="1"/>
    <col min="3" max="3" width="15" style="1" customWidth="1"/>
    <col min="4" max="15" width="4.7109375" style="1" customWidth="1"/>
    <col min="16" max="16" width="10.42578125" style="1" customWidth="1"/>
    <col min="17" max="17" width="8.140625" style="1" customWidth="1"/>
    <col min="18" max="18" width="1.7109375" customWidth="1"/>
  </cols>
  <sheetData>
    <row r="5" spans="1:18" ht="1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</row>
    <row r="6" spans="1:18" ht="20.25">
      <c r="A6" s="259" t="s">
        <v>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</row>
    <row r="7" spans="1:18" ht="15.75" customHeight="1">
      <c r="A7" s="260" t="s">
        <v>149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</row>
    <row r="8" spans="1:18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8" ht="32.25" customHeight="1">
      <c r="A9" s="262" t="s">
        <v>212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</row>
    <row r="10" spans="1:18" ht="20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8" ht="12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8" ht="36" customHeight="1">
      <c r="A12" s="285" t="s">
        <v>169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</row>
    <row r="13" spans="1:18" ht="20.2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</row>
    <row r="14" spans="1:18" ht="15.75" thickBo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8" ht="59.25" customHeight="1">
      <c r="C15" s="55" t="s">
        <v>123</v>
      </c>
      <c r="D15" s="110" t="s">
        <v>72</v>
      </c>
      <c r="E15" s="110" t="s">
        <v>73</v>
      </c>
      <c r="F15" s="110" t="s">
        <v>74</v>
      </c>
      <c r="G15" s="111" t="s">
        <v>75</v>
      </c>
      <c r="H15" s="111" t="s">
        <v>76</v>
      </c>
      <c r="I15" s="111" t="s">
        <v>77</v>
      </c>
      <c r="J15" s="111" t="s">
        <v>63</v>
      </c>
      <c r="K15" s="111" t="s">
        <v>64</v>
      </c>
      <c r="L15" s="111" t="s">
        <v>65</v>
      </c>
      <c r="M15" s="111" t="s">
        <v>66</v>
      </c>
      <c r="N15" s="111" t="s">
        <v>67</v>
      </c>
      <c r="O15" s="111" t="s">
        <v>68</v>
      </c>
      <c r="P15" s="112" t="s">
        <v>28</v>
      </c>
    </row>
    <row r="16" spans="1:18" s="1" customFormat="1" ht="15">
      <c r="A16"/>
      <c r="B16"/>
      <c r="C16" s="57" t="s">
        <v>137</v>
      </c>
      <c r="D16" s="76">
        <v>1</v>
      </c>
      <c r="E16" s="76">
        <v>2</v>
      </c>
      <c r="F16" s="92">
        <v>2</v>
      </c>
      <c r="G16" s="92">
        <v>5</v>
      </c>
      <c r="H16" s="92">
        <v>0</v>
      </c>
      <c r="I16" s="92">
        <v>0</v>
      </c>
      <c r="J16" s="92">
        <v>2</v>
      </c>
      <c r="K16" s="92">
        <v>1</v>
      </c>
      <c r="L16" s="92">
        <v>1</v>
      </c>
      <c r="M16" s="92">
        <v>3</v>
      </c>
      <c r="N16" s="92"/>
      <c r="O16" s="92">
        <v>1</v>
      </c>
      <c r="P16" s="58">
        <f t="shared" ref="P16:P21" si="0">SUM(D16:O16)</f>
        <v>18</v>
      </c>
    </row>
    <row r="17" spans="1:16" ht="15">
      <c r="C17" s="57" t="s">
        <v>138</v>
      </c>
      <c r="D17" s="76">
        <v>13</v>
      </c>
      <c r="E17" s="76">
        <v>6</v>
      </c>
      <c r="F17" s="92">
        <v>5</v>
      </c>
      <c r="G17" s="92">
        <v>3</v>
      </c>
      <c r="H17" s="92">
        <v>8</v>
      </c>
      <c r="I17" s="92">
        <v>8</v>
      </c>
      <c r="J17" s="92">
        <v>4</v>
      </c>
      <c r="K17" s="92">
        <v>6</v>
      </c>
      <c r="L17" s="92">
        <v>6</v>
      </c>
      <c r="M17" s="92">
        <v>5</v>
      </c>
      <c r="N17" s="92">
        <v>3</v>
      </c>
      <c r="O17" s="92">
        <v>10</v>
      </c>
      <c r="P17" s="58">
        <f t="shared" si="0"/>
        <v>77</v>
      </c>
    </row>
    <row r="18" spans="1:16" ht="15">
      <c r="C18" s="57" t="s">
        <v>139</v>
      </c>
      <c r="D18" s="76">
        <v>2</v>
      </c>
      <c r="E18" s="76">
        <v>2</v>
      </c>
      <c r="F18" s="92">
        <v>3</v>
      </c>
      <c r="G18" s="92">
        <v>1</v>
      </c>
      <c r="H18" s="92">
        <v>3</v>
      </c>
      <c r="I18" s="92">
        <v>9</v>
      </c>
      <c r="J18" s="92">
        <v>1</v>
      </c>
      <c r="K18" s="92">
        <v>5</v>
      </c>
      <c r="L18" s="92">
        <v>4</v>
      </c>
      <c r="M18" s="92">
        <v>1</v>
      </c>
      <c r="N18" s="92">
        <v>1</v>
      </c>
      <c r="O18" s="92">
        <v>3</v>
      </c>
      <c r="P18" s="58">
        <f t="shared" si="0"/>
        <v>35</v>
      </c>
    </row>
    <row r="19" spans="1:16" ht="15">
      <c r="C19" s="57" t="s">
        <v>140</v>
      </c>
      <c r="D19" s="76">
        <v>2</v>
      </c>
      <c r="E19" s="76">
        <v>0</v>
      </c>
      <c r="F19" s="92">
        <v>1</v>
      </c>
      <c r="G19" s="92">
        <v>2</v>
      </c>
      <c r="H19" s="92">
        <v>1</v>
      </c>
      <c r="I19" s="92">
        <v>2</v>
      </c>
      <c r="J19" s="92">
        <v>0</v>
      </c>
      <c r="K19" s="92">
        <v>0</v>
      </c>
      <c r="L19" s="92">
        <v>1</v>
      </c>
      <c r="M19" s="92">
        <v>3</v>
      </c>
      <c r="N19" s="92">
        <v>2</v>
      </c>
      <c r="O19" s="92">
        <v>3</v>
      </c>
      <c r="P19" s="58">
        <f t="shared" si="0"/>
        <v>17</v>
      </c>
    </row>
    <row r="20" spans="1:16" ht="15">
      <c r="C20" s="57" t="s">
        <v>141</v>
      </c>
      <c r="D20" s="76">
        <v>1</v>
      </c>
      <c r="E20" s="76">
        <v>1</v>
      </c>
      <c r="F20" s="92">
        <v>0</v>
      </c>
      <c r="G20" s="92">
        <v>1</v>
      </c>
      <c r="H20" s="92">
        <v>0</v>
      </c>
      <c r="I20" s="92">
        <v>1</v>
      </c>
      <c r="J20" s="92">
        <v>0</v>
      </c>
      <c r="K20" s="92">
        <v>0</v>
      </c>
      <c r="L20" s="92">
        <v>1</v>
      </c>
      <c r="M20" s="92">
        <v>0</v>
      </c>
      <c r="N20" s="92">
        <v>0</v>
      </c>
      <c r="O20" s="92">
        <v>0</v>
      </c>
      <c r="P20" s="58">
        <f t="shared" si="0"/>
        <v>5</v>
      </c>
    </row>
    <row r="21" spans="1:16" ht="15">
      <c r="C21" s="57" t="s">
        <v>142</v>
      </c>
      <c r="D21" s="76">
        <v>2</v>
      </c>
      <c r="E21" s="76">
        <v>0</v>
      </c>
      <c r="F21" s="92">
        <v>2</v>
      </c>
      <c r="G21" s="92">
        <v>0</v>
      </c>
      <c r="H21" s="92">
        <v>1</v>
      </c>
      <c r="I21" s="92">
        <v>1</v>
      </c>
      <c r="J21" s="92">
        <v>1</v>
      </c>
      <c r="K21" s="92">
        <v>1</v>
      </c>
      <c r="L21" s="92">
        <v>0</v>
      </c>
      <c r="M21" s="92">
        <v>3</v>
      </c>
      <c r="N21" s="92">
        <v>1</v>
      </c>
      <c r="O21" s="92">
        <v>3</v>
      </c>
      <c r="P21" s="58">
        <f t="shared" si="0"/>
        <v>15</v>
      </c>
    </row>
    <row r="22" spans="1:16" s="1" customFormat="1" ht="15.75" thickBot="1">
      <c r="A22"/>
      <c r="B22"/>
      <c r="C22" s="59" t="s">
        <v>3</v>
      </c>
      <c r="D22" s="73">
        <f>SUM(D16:D21)</f>
        <v>21</v>
      </c>
      <c r="E22" s="73">
        <f t="shared" ref="E22:P22" si="1">SUM(E16:E21)</f>
        <v>11</v>
      </c>
      <c r="F22" s="73">
        <f t="shared" si="1"/>
        <v>13</v>
      </c>
      <c r="G22" s="73">
        <f t="shared" si="1"/>
        <v>12</v>
      </c>
      <c r="H22" s="73">
        <f t="shared" si="1"/>
        <v>13</v>
      </c>
      <c r="I22" s="73">
        <f t="shared" si="1"/>
        <v>21</v>
      </c>
      <c r="J22" s="73">
        <f t="shared" si="1"/>
        <v>8</v>
      </c>
      <c r="K22" s="73">
        <f t="shared" si="1"/>
        <v>13</v>
      </c>
      <c r="L22" s="73">
        <f t="shared" si="1"/>
        <v>13</v>
      </c>
      <c r="M22" s="73">
        <f t="shared" si="1"/>
        <v>15</v>
      </c>
      <c r="N22" s="73">
        <f t="shared" si="1"/>
        <v>7</v>
      </c>
      <c r="O22" s="73">
        <f t="shared" si="1"/>
        <v>20</v>
      </c>
      <c r="P22" s="113">
        <f t="shared" si="1"/>
        <v>167</v>
      </c>
    </row>
  </sheetData>
  <mergeCells count="6">
    <mergeCell ref="A13:Q13"/>
    <mergeCell ref="A5:Q5"/>
    <mergeCell ref="A6:Q6"/>
    <mergeCell ref="A7:Q7"/>
    <mergeCell ref="A12:Q12"/>
    <mergeCell ref="A9:R9"/>
  </mergeCells>
  <pageMargins left="0.39370078740157483" right="0.19685039370078741" top="0.39370078740157483" bottom="0.1968503937007874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23"/>
  <sheetViews>
    <sheetView topLeftCell="A7" zoomScaleSheetLayoutView="85" workbookViewId="0">
      <selection activeCell="S12" sqref="S12"/>
    </sheetView>
    <sheetView workbookViewId="1"/>
  </sheetViews>
  <sheetFormatPr baseColWidth="10" defaultColWidth="11.42578125" defaultRowHeight="12.75"/>
  <cols>
    <col min="1" max="1" width="1.7109375" customWidth="1"/>
    <col min="2" max="2" width="8.140625" customWidth="1"/>
    <col min="3" max="3" width="17.140625" style="1" customWidth="1"/>
    <col min="4" max="15" width="4.7109375" style="1" customWidth="1"/>
    <col min="16" max="16" width="13.7109375" style="1" customWidth="1"/>
    <col min="17" max="18" width="10.7109375" style="1" customWidth="1"/>
  </cols>
  <sheetData>
    <row r="5" spans="1:18">
      <c r="Q5" s="75"/>
    </row>
    <row r="6" spans="1:18" ht="15" customHeight="1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1:18" ht="20.25">
      <c r="A7" s="259" t="s">
        <v>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</row>
    <row r="8" spans="1:18" ht="15.75" customHeight="1">
      <c r="A8" s="260" t="s">
        <v>149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</row>
    <row r="9" spans="1:18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4.5" customHeight="1">
      <c r="A10" s="262" t="s">
        <v>212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</row>
    <row r="11" spans="1:18" ht="20.2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12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41.25" customHeight="1">
      <c r="A13" s="285" t="s">
        <v>174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</row>
    <row r="14" spans="1:18" ht="15.75" thickBo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8" ht="66.75" customHeight="1">
      <c r="C15" s="55" t="s">
        <v>148</v>
      </c>
      <c r="D15" s="110" t="s">
        <v>72</v>
      </c>
      <c r="E15" s="110" t="s">
        <v>73</v>
      </c>
      <c r="F15" s="110" t="s">
        <v>74</v>
      </c>
      <c r="G15" s="111" t="s">
        <v>75</v>
      </c>
      <c r="H15" s="111" t="s">
        <v>76</v>
      </c>
      <c r="I15" s="111" t="s">
        <v>77</v>
      </c>
      <c r="J15" s="111" t="s">
        <v>63</v>
      </c>
      <c r="K15" s="111" t="s">
        <v>64</v>
      </c>
      <c r="L15" s="111" t="s">
        <v>65</v>
      </c>
      <c r="M15" s="111" t="s">
        <v>66</v>
      </c>
      <c r="N15" s="111" t="s">
        <v>67</v>
      </c>
      <c r="O15" s="111" t="s">
        <v>68</v>
      </c>
      <c r="P15" s="112" t="s">
        <v>28</v>
      </c>
    </row>
    <row r="16" spans="1:18" s="1" customFormat="1" ht="15" customHeight="1">
      <c r="A16"/>
      <c r="B16"/>
      <c r="C16" s="57" t="s">
        <v>124</v>
      </c>
      <c r="D16" s="76">
        <v>1</v>
      </c>
      <c r="E16" s="76">
        <v>2</v>
      </c>
      <c r="F16" s="92">
        <v>2</v>
      </c>
      <c r="G16" s="92">
        <v>0</v>
      </c>
      <c r="H16" s="92">
        <v>2</v>
      </c>
      <c r="I16" s="92">
        <v>3</v>
      </c>
      <c r="J16" s="92">
        <v>1</v>
      </c>
      <c r="K16" s="92">
        <v>3</v>
      </c>
      <c r="L16" s="92">
        <v>3</v>
      </c>
      <c r="M16" s="92">
        <v>4</v>
      </c>
      <c r="N16" s="92">
        <v>1</v>
      </c>
      <c r="O16" s="92">
        <v>2</v>
      </c>
      <c r="P16" s="58">
        <f>SUM(D16:O16)</f>
        <v>24</v>
      </c>
      <c r="Q16" s="114"/>
    </row>
    <row r="17" spans="1:17" ht="15" customHeight="1">
      <c r="C17" s="57" t="s">
        <v>125</v>
      </c>
      <c r="D17" s="76">
        <v>1</v>
      </c>
      <c r="E17" s="76">
        <v>1</v>
      </c>
      <c r="F17" s="92">
        <v>0</v>
      </c>
      <c r="G17" s="92">
        <v>0</v>
      </c>
      <c r="H17" s="92">
        <v>3</v>
      </c>
      <c r="I17" s="92">
        <v>4</v>
      </c>
      <c r="J17" s="92">
        <v>0</v>
      </c>
      <c r="K17" s="92">
        <v>1</v>
      </c>
      <c r="L17" s="92">
        <v>0</v>
      </c>
      <c r="M17" s="92">
        <v>0</v>
      </c>
      <c r="N17" s="92">
        <v>2</v>
      </c>
      <c r="O17" s="92"/>
      <c r="P17" s="58">
        <f t="shared" ref="P17:P22" si="0">SUM(D17:O17)</f>
        <v>12</v>
      </c>
      <c r="Q17" s="114"/>
    </row>
    <row r="18" spans="1:17" ht="15" customHeight="1">
      <c r="C18" s="57" t="s">
        <v>126</v>
      </c>
      <c r="D18" s="76">
        <v>1</v>
      </c>
      <c r="E18" s="76">
        <v>0</v>
      </c>
      <c r="F18" s="92">
        <v>1</v>
      </c>
      <c r="G18" s="92">
        <v>1</v>
      </c>
      <c r="H18" s="92">
        <v>0</v>
      </c>
      <c r="I18" s="92">
        <v>2</v>
      </c>
      <c r="J18" s="92">
        <v>0</v>
      </c>
      <c r="K18" s="92">
        <v>3</v>
      </c>
      <c r="L18" s="92">
        <v>0</v>
      </c>
      <c r="M18" s="92">
        <v>2</v>
      </c>
      <c r="N18" s="92">
        <v>1</v>
      </c>
      <c r="O18" s="92">
        <v>1</v>
      </c>
      <c r="P18" s="58">
        <f t="shared" si="0"/>
        <v>12</v>
      </c>
      <c r="Q18" s="114"/>
    </row>
    <row r="19" spans="1:17" ht="15" customHeight="1">
      <c r="C19" s="57" t="s">
        <v>127</v>
      </c>
      <c r="D19" s="76">
        <v>3</v>
      </c>
      <c r="E19" s="76">
        <v>3</v>
      </c>
      <c r="F19" s="92">
        <v>4</v>
      </c>
      <c r="G19" s="92">
        <v>0</v>
      </c>
      <c r="H19" s="92">
        <v>5</v>
      </c>
      <c r="I19" s="92">
        <v>2</v>
      </c>
      <c r="J19" s="92">
        <v>0</v>
      </c>
      <c r="K19" s="92">
        <v>2</v>
      </c>
      <c r="L19" s="92">
        <v>2</v>
      </c>
      <c r="M19" s="92">
        <v>1</v>
      </c>
      <c r="N19" s="92"/>
      <c r="O19" s="92">
        <v>3</v>
      </c>
      <c r="P19" s="58">
        <f t="shared" si="0"/>
        <v>25</v>
      </c>
      <c r="Q19" s="114"/>
    </row>
    <row r="20" spans="1:17" ht="15" customHeight="1">
      <c r="C20" s="57" t="s">
        <v>128</v>
      </c>
      <c r="D20" s="76">
        <v>9</v>
      </c>
      <c r="E20" s="76">
        <v>0</v>
      </c>
      <c r="F20" s="92">
        <v>2</v>
      </c>
      <c r="G20" s="92">
        <v>4</v>
      </c>
      <c r="H20" s="92">
        <v>0</v>
      </c>
      <c r="I20" s="92">
        <v>4</v>
      </c>
      <c r="J20" s="92">
        <v>1</v>
      </c>
      <c r="K20" s="92">
        <v>0</v>
      </c>
      <c r="L20" s="92">
        <v>4</v>
      </c>
      <c r="M20" s="92">
        <v>1</v>
      </c>
      <c r="N20" s="92">
        <v>1</v>
      </c>
      <c r="O20" s="92">
        <v>4</v>
      </c>
      <c r="P20" s="58">
        <f t="shared" si="0"/>
        <v>30</v>
      </c>
      <c r="Q20" s="114"/>
    </row>
    <row r="21" spans="1:17" ht="15" customHeight="1">
      <c r="C21" s="57" t="s">
        <v>129</v>
      </c>
      <c r="D21" s="76">
        <v>4</v>
      </c>
      <c r="E21" s="76">
        <v>0</v>
      </c>
      <c r="F21" s="92">
        <v>3</v>
      </c>
      <c r="G21" s="92">
        <v>3</v>
      </c>
      <c r="H21" s="92">
        <v>1</v>
      </c>
      <c r="I21" s="92">
        <v>1</v>
      </c>
      <c r="J21" s="92">
        <v>2</v>
      </c>
      <c r="K21" s="92">
        <v>1</v>
      </c>
      <c r="L21" s="92">
        <v>2</v>
      </c>
      <c r="M21" s="92">
        <v>3</v>
      </c>
      <c r="N21" s="92"/>
      <c r="O21" s="92">
        <v>1</v>
      </c>
      <c r="P21" s="58">
        <f t="shared" si="0"/>
        <v>21</v>
      </c>
      <c r="Q21" s="114"/>
    </row>
    <row r="22" spans="1:17" ht="15" customHeight="1">
      <c r="C22" s="57" t="s">
        <v>130</v>
      </c>
      <c r="D22" s="76">
        <v>2</v>
      </c>
      <c r="E22" s="76">
        <v>5</v>
      </c>
      <c r="F22" s="92">
        <v>1</v>
      </c>
      <c r="G22" s="92">
        <v>4</v>
      </c>
      <c r="H22" s="92">
        <v>2</v>
      </c>
      <c r="I22" s="92">
        <v>5</v>
      </c>
      <c r="J22" s="92">
        <v>4</v>
      </c>
      <c r="K22" s="92">
        <v>3</v>
      </c>
      <c r="L22" s="92">
        <v>2</v>
      </c>
      <c r="M22" s="92">
        <v>4</v>
      </c>
      <c r="N22" s="92">
        <v>2</v>
      </c>
      <c r="O22" s="92">
        <v>9</v>
      </c>
      <c r="P22" s="58">
        <f t="shared" si="0"/>
        <v>43</v>
      </c>
      <c r="Q22" s="114"/>
    </row>
    <row r="23" spans="1:17" s="1" customFormat="1" ht="15" customHeight="1" thickBot="1">
      <c r="A23"/>
      <c r="B23"/>
      <c r="C23" s="74" t="s">
        <v>3</v>
      </c>
      <c r="D23" s="72">
        <f>SUM(D16:D22)</f>
        <v>21</v>
      </c>
      <c r="E23" s="72">
        <f>SUM(E16:E22)</f>
        <v>11</v>
      </c>
      <c r="F23" s="72">
        <f>SUM(F16:F22)</f>
        <v>13</v>
      </c>
      <c r="G23" s="72">
        <f>SUM(G16:G22)</f>
        <v>12</v>
      </c>
      <c r="H23" s="72">
        <f t="shared" ref="H23:P23" si="1">SUM(H16:H22)</f>
        <v>13</v>
      </c>
      <c r="I23" s="72">
        <f t="shared" si="1"/>
        <v>21</v>
      </c>
      <c r="J23" s="72">
        <f t="shared" si="1"/>
        <v>8</v>
      </c>
      <c r="K23" s="72">
        <f t="shared" si="1"/>
        <v>13</v>
      </c>
      <c r="L23" s="72">
        <f t="shared" si="1"/>
        <v>13</v>
      </c>
      <c r="M23" s="72">
        <f t="shared" si="1"/>
        <v>15</v>
      </c>
      <c r="N23" s="72">
        <f t="shared" si="1"/>
        <v>7</v>
      </c>
      <c r="O23" s="72">
        <f t="shared" si="1"/>
        <v>20</v>
      </c>
      <c r="P23" s="60">
        <f t="shared" si="1"/>
        <v>167</v>
      </c>
      <c r="Q23" s="115"/>
    </row>
  </sheetData>
  <mergeCells count="5">
    <mergeCell ref="A10:R10"/>
    <mergeCell ref="A6:R6"/>
    <mergeCell ref="A7:R7"/>
    <mergeCell ref="A8:R8"/>
    <mergeCell ref="A13:R13"/>
  </mergeCells>
  <pageMargins left="0.23622047244094491" right="0.23622047244094491" top="0.19685039370078741" bottom="0.19685039370078741" header="0.31496062992125984" footer="0.31496062992125984"/>
  <pageSetup scale="8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63"/>
  <sheetViews>
    <sheetView topLeftCell="A7" zoomScale="85" zoomScaleNormal="85" workbookViewId="0">
      <selection activeCell="J45" sqref="J45"/>
    </sheetView>
    <sheetView workbookViewId="1"/>
  </sheetViews>
  <sheetFormatPr baseColWidth="10" defaultColWidth="11.42578125" defaultRowHeight="12.75"/>
  <cols>
    <col min="1" max="1" width="9.7109375" customWidth="1"/>
    <col min="2" max="2" width="4.7109375" customWidth="1"/>
    <col min="3" max="3" width="13.140625" customWidth="1"/>
    <col min="4" max="4" width="22" customWidth="1"/>
    <col min="5" max="5" width="25.42578125" customWidth="1"/>
    <col min="6" max="6" width="11.5703125" customWidth="1"/>
    <col min="7" max="7" width="6.5703125" customWidth="1"/>
    <col min="257" max="257" width="9.7109375" customWidth="1"/>
    <col min="258" max="258" width="4.7109375" customWidth="1"/>
    <col min="259" max="259" width="13.140625" customWidth="1"/>
    <col min="260" max="260" width="22" customWidth="1"/>
    <col min="261" max="261" width="25.42578125" customWidth="1"/>
    <col min="262" max="262" width="11.5703125" customWidth="1"/>
    <col min="263" max="263" width="6.5703125" customWidth="1"/>
    <col min="513" max="513" width="9.7109375" customWidth="1"/>
    <col min="514" max="514" width="4.7109375" customWidth="1"/>
    <col min="515" max="515" width="13.140625" customWidth="1"/>
    <col min="516" max="516" width="22" customWidth="1"/>
    <col min="517" max="517" width="25.42578125" customWidth="1"/>
    <col min="518" max="518" width="11.5703125" customWidth="1"/>
    <col min="519" max="519" width="6.5703125" customWidth="1"/>
    <col min="769" max="769" width="9.7109375" customWidth="1"/>
    <col min="770" max="770" width="4.7109375" customWidth="1"/>
    <col min="771" max="771" width="13.140625" customWidth="1"/>
    <col min="772" max="772" width="22" customWidth="1"/>
    <col min="773" max="773" width="25.42578125" customWidth="1"/>
    <col min="774" max="774" width="11.5703125" customWidth="1"/>
    <col min="775" max="775" width="6.5703125" customWidth="1"/>
    <col min="1025" max="1025" width="9.7109375" customWidth="1"/>
    <col min="1026" max="1026" width="4.7109375" customWidth="1"/>
    <col min="1027" max="1027" width="13.140625" customWidth="1"/>
    <col min="1028" max="1028" width="22" customWidth="1"/>
    <col min="1029" max="1029" width="25.42578125" customWidth="1"/>
    <col min="1030" max="1030" width="11.5703125" customWidth="1"/>
    <col min="1031" max="1031" width="6.5703125" customWidth="1"/>
    <col min="1281" max="1281" width="9.7109375" customWidth="1"/>
    <col min="1282" max="1282" width="4.7109375" customWidth="1"/>
    <col min="1283" max="1283" width="13.140625" customWidth="1"/>
    <col min="1284" max="1284" width="22" customWidth="1"/>
    <col min="1285" max="1285" width="25.42578125" customWidth="1"/>
    <col min="1286" max="1286" width="11.5703125" customWidth="1"/>
    <col min="1287" max="1287" width="6.5703125" customWidth="1"/>
    <col min="1537" max="1537" width="9.7109375" customWidth="1"/>
    <col min="1538" max="1538" width="4.7109375" customWidth="1"/>
    <col min="1539" max="1539" width="13.140625" customWidth="1"/>
    <col min="1540" max="1540" width="22" customWidth="1"/>
    <col min="1541" max="1541" width="25.42578125" customWidth="1"/>
    <col min="1542" max="1542" width="11.5703125" customWidth="1"/>
    <col min="1543" max="1543" width="6.5703125" customWidth="1"/>
    <col min="1793" max="1793" width="9.7109375" customWidth="1"/>
    <col min="1794" max="1794" width="4.7109375" customWidth="1"/>
    <col min="1795" max="1795" width="13.140625" customWidth="1"/>
    <col min="1796" max="1796" width="22" customWidth="1"/>
    <col min="1797" max="1797" width="25.42578125" customWidth="1"/>
    <col min="1798" max="1798" width="11.5703125" customWidth="1"/>
    <col min="1799" max="1799" width="6.5703125" customWidth="1"/>
    <col min="2049" max="2049" width="9.7109375" customWidth="1"/>
    <col min="2050" max="2050" width="4.7109375" customWidth="1"/>
    <col min="2051" max="2051" width="13.140625" customWidth="1"/>
    <col min="2052" max="2052" width="22" customWidth="1"/>
    <col min="2053" max="2053" width="25.42578125" customWidth="1"/>
    <col min="2054" max="2054" width="11.5703125" customWidth="1"/>
    <col min="2055" max="2055" width="6.5703125" customWidth="1"/>
    <col min="2305" max="2305" width="9.7109375" customWidth="1"/>
    <col min="2306" max="2306" width="4.7109375" customWidth="1"/>
    <col min="2307" max="2307" width="13.140625" customWidth="1"/>
    <col min="2308" max="2308" width="22" customWidth="1"/>
    <col min="2309" max="2309" width="25.42578125" customWidth="1"/>
    <col min="2310" max="2310" width="11.5703125" customWidth="1"/>
    <col min="2311" max="2311" width="6.5703125" customWidth="1"/>
    <col min="2561" max="2561" width="9.7109375" customWidth="1"/>
    <col min="2562" max="2562" width="4.7109375" customWidth="1"/>
    <col min="2563" max="2563" width="13.140625" customWidth="1"/>
    <col min="2564" max="2564" width="22" customWidth="1"/>
    <col min="2565" max="2565" width="25.42578125" customWidth="1"/>
    <col min="2566" max="2566" width="11.5703125" customWidth="1"/>
    <col min="2567" max="2567" width="6.5703125" customWidth="1"/>
    <col min="2817" max="2817" width="9.7109375" customWidth="1"/>
    <col min="2818" max="2818" width="4.7109375" customWidth="1"/>
    <col min="2819" max="2819" width="13.140625" customWidth="1"/>
    <col min="2820" max="2820" width="22" customWidth="1"/>
    <col min="2821" max="2821" width="25.42578125" customWidth="1"/>
    <col min="2822" max="2822" width="11.5703125" customWidth="1"/>
    <col min="2823" max="2823" width="6.5703125" customWidth="1"/>
    <col min="3073" max="3073" width="9.7109375" customWidth="1"/>
    <col min="3074" max="3074" width="4.7109375" customWidth="1"/>
    <col min="3075" max="3075" width="13.140625" customWidth="1"/>
    <col min="3076" max="3076" width="22" customWidth="1"/>
    <col min="3077" max="3077" width="25.42578125" customWidth="1"/>
    <col min="3078" max="3078" width="11.5703125" customWidth="1"/>
    <col min="3079" max="3079" width="6.5703125" customWidth="1"/>
    <col min="3329" max="3329" width="9.7109375" customWidth="1"/>
    <col min="3330" max="3330" width="4.7109375" customWidth="1"/>
    <col min="3331" max="3331" width="13.140625" customWidth="1"/>
    <col min="3332" max="3332" width="22" customWidth="1"/>
    <col min="3333" max="3333" width="25.42578125" customWidth="1"/>
    <col min="3334" max="3334" width="11.5703125" customWidth="1"/>
    <col min="3335" max="3335" width="6.5703125" customWidth="1"/>
    <col min="3585" max="3585" width="9.7109375" customWidth="1"/>
    <col min="3586" max="3586" width="4.7109375" customWidth="1"/>
    <col min="3587" max="3587" width="13.140625" customWidth="1"/>
    <col min="3588" max="3588" width="22" customWidth="1"/>
    <col min="3589" max="3589" width="25.42578125" customWidth="1"/>
    <col min="3590" max="3590" width="11.5703125" customWidth="1"/>
    <col min="3591" max="3591" width="6.5703125" customWidth="1"/>
    <col min="3841" max="3841" width="9.7109375" customWidth="1"/>
    <col min="3842" max="3842" width="4.7109375" customWidth="1"/>
    <col min="3843" max="3843" width="13.140625" customWidth="1"/>
    <col min="3844" max="3844" width="22" customWidth="1"/>
    <col min="3845" max="3845" width="25.42578125" customWidth="1"/>
    <col min="3846" max="3846" width="11.5703125" customWidth="1"/>
    <col min="3847" max="3847" width="6.5703125" customWidth="1"/>
    <col min="4097" max="4097" width="9.7109375" customWidth="1"/>
    <col min="4098" max="4098" width="4.7109375" customWidth="1"/>
    <col min="4099" max="4099" width="13.140625" customWidth="1"/>
    <col min="4100" max="4100" width="22" customWidth="1"/>
    <col min="4101" max="4101" width="25.42578125" customWidth="1"/>
    <col min="4102" max="4102" width="11.5703125" customWidth="1"/>
    <col min="4103" max="4103" width="6.5703125" customWidth="1"/>
    <col min="4353" max="4353" width="9.7109375" customWidth="1"/>
    <col min="4354" max="4354" width="4.7109375" customWidth="1"/>
    <col min="4355" max="4355" width="13.140625" customWidth="1"/>
    <col min="4356" max="4356" width="22" customWidth="1"/>
    <col min="4357" max="4357" width="25.42578125" customWidth="1"/>
    <col min="4358" max="4358" width="11.5703125" customWidth="1"/>
    <col min="4359" max="4359" width="6.5703125" customWidth="1"/>
    <col min="4609" max="4609" width="9.7109375" customWidth="1"/>
    <col min="4610" max="4610" width="4.7109375" customWidth="1"/>
    <col min="4611" max="4611" width="13.140625" customWidth="1"/>
    <col min="4612" max="4612" width="22" customWidth="1"/>
    <col min="4613" max="4613" width="25.42578125" customWidth="1"/>
    <col min="4614" max="4614" width="11.5703125" customWidth="1"/>
    <col min="4615" max="4615" width="6.5703125" customWidth="1"/>
    <col min="4865" max="4865" width="9.7109375" customWidth="1"/>
    <col min="4866" max="4866" width="4.7109375" customWidth="1"/>
    <col min="4867" max="4867" width="13.140625" customWidth="1"/>
    <col min="4868" max="4868" width="22" customWidth="1"/>
    <col min="4869" max="4869" width="25.42578125" customWidth="1"/>
    <col min="4870" max="4870" width="11.5703125" customWidth="1"/>
    <col min="4871" max="4871" width="6.5703125" customWidth="1"/>
    <col min="5121" max="5121" width="9.7109375" customWidth="1"/>
    <col min="5122" max="5122" width="4.7109375" customWidth="1"/>
    <col min="5123" max="5123" width="13.140625" customWidth="1"/>
    <col min="5124" max="5124" width="22" customWidth="1"/>
    <col min="5125" max="5125" width="25.42578125" customWidth="1"/>
    <col min="5126" max="5126" width="11.5703125" customWidth="1"/>
    <col min="5127" max="5127" width="6.5703125" customWidth="1"/>
    <col min="5377" max="5377" width="9.7109375" customWidth="1"/>
    <col min="5378" max="5378" width="4.7109375" customWidth="1"/>
    <col min="5379" max="5379" width="13.140625" customWidth="1"/>
    <col min="5380" max="5380" width="22" customWidth="1"/>
    <col min="5381" max="5381" width="25.42578125" customWidth="1"/>
    <col min="5382" max="5382" width="11.5703125" customWidth="1"/>
    <col min="5383" max="5383" width="6.5703125" customWidth="1"/>
    <col min="5633" max="5633" width="9.7109375" customWidth="1"/>
    <col min="5634" max="5634" width="4.7109375" customWidth="1"/>
    <col min="5635" max="5635" width="13.140625" customWidth="1"/>
    <col min="5636" max="5636" width="22" customWidth="1"/>
    <col min="5637" max="5637" width="25.42578125" customWidth="1"/>
    <col min="5638" max="5638" width="11.5703125" customWidth="1"/>
    <col min="5639" max="5639" width="6.5703125" customWidth="1"/>
    <col min="5889" max="5889" width="9.7109375" customWidth="1"/>
    <col min="5890" max="5890" width="4.7109375" customWidth="1"/>
    <col min="5891" max="5891" width="13.140625" customWidth="1"/>
    <col min="5892" max="5892" width="22" customWidth="1"/>
    <col min="5893" max="5893" width="25.42578125" customWidth="1"/>
    <col min="5894" max="5894" width="11.5703125" customWidth="1"/>
    <col min="5895" max="5895" width="6.5703125" customWidth="1"/>
    <col min="6145" max="6145" width="9.7109375" customWidth="1"/>
    <col min="6146" max="6146" width="4.7109375" customWidth="1"/>
    <col min="6147" max="6147" width="13.140625" customWidth="1"/>
    <col min="6148" max="6148" width="22" customWidth="1"/>
    <col min="6149" max="6149" width="25.42578125" customWidth="1"/>
    <col min="6150" max="6150" width="11.5703125" customWidth="1"/>
    <col min="6151" max="6151" width="6.5703125" customWidth="1"/>
    <col min="6401" max="6401" width="9.7109375" customWidth="1"/>
    <col min="6402" max="6402" width="4.7109375" customWidth="1"/>
    <col min="6403" max="6403" width="13.140625" customWidth="1"/>
    <col min="6404" max="6404" width="22" customWidth="1"/>
    <col min="6405" max="6405" width="25.42578125" customWidth="1"/>
    <col min="6406" max="6406" width="11.5703125" customWidth="1"/>
    <col min="6407" max="6407" width="6.5703125" customWidth="1"/>
    <col min="6657" max="6657" width="9.7109375" customWidth="1"/>
    <col min="6658" max="6658" width="4.7109375" customWidth="1"/>
    <col min="6659" max="6659" width="13.140625" customWidth="1"/>
    <col min="6660" max="6660" width="22" customWidth="1"/>
    <col min="6661" max="6661" width="25.42578125" customWidth="1"/>
    <col min="6662" max="6662" width="11.5703125" customWidth="1"/>
    <col min="6663" max="6663" width="6.5703125" customWidth="1"/>
    <col min="6913" max="6913" width="9.7109375" customWidth="1"/>
    <col min="6914" max="6914" width="4.7109375" customWidth="1"/>
    <col min="6915" max="6915" width="13.140625" customWidth="1"/>
    <col min="6916" max="6916" width="22" customWidth="1"/>
    <col min="6917" max="6917" width="25.42578125" customWidth="1"/>
    <col min="6918" max="6918" width="11.5703125" customWidth="1"/>
    <col min="6919" max="6919" width="6.5703125" customWidth="1"/>
    <col min="7169" max="7169" width="9.7109375" customWidth="1"/>
    <col min="7170" max="7170" width="4.7109375" customWidth="1"/>
    <col min="7171" max="7171" width="13.140625" customWidth="1"/>
    <col min="7172" max="7172" width="22" customWidth="1"/>
    <col min="7173" max="7173" width="25.42578125" customWidth="1"/>
    <col min="7174" max="7174" width="11.5703125" customWidth="1"/>
    <col min="7175" max="7175" width="6.5703125" customWidth="1"/>
    <col min="7425" max="7425" width="9.7109375" customWidth="1"/>
    <col min="7426" max="7426" width="4.7109375" customWidth="1"/>
    <col min="7427" max="7427" width="13.140625" customWidth="1"/>
    <col min="7428" max="7428" width="22" customWidth="1"/>
    <col min="7429" max="7429" width="25.42578125" customWidth="1"/>
    <col min="7430" max="7430" width="11.5703125" customWidth="1"/>
    <col min="7431" max="7431" width="6.5703125" customWidth="1"/>
    <col min="7681" max="7681" width="9.7109375" customWidth="1"/>
    <col min="7682" max="7682" width="4.7109375" customWidth="1"/>
    <col min="7683" max="7683" width="13.140625" customWidth="1"/>
    <col min="7684" max="7684" width="22" customWidth="1"/>
    <col min="7685" max="7685" width="25.42578125" customWidth="1"/>
    <col min="7686" max="7686" width="11.5703125" customWidth="1"/>
    <col min="7687" max="7687" width="6.5703125" customWidth="1"/>
    <col min="7937" max="7937" width="9.7109375" customWidth="1"/>
    <col min="7938" max="7938" width="4.7109375" customWidth="1"/>
    <col min="7939" max="7939" width="13.140625" customWidth="1"/>
    <col min="7940" max="7940" width="22" customWidth="1"/>
    <col min="7941" max="7941" width="25.42578125" customWidth="1"/>
    <col min="7942" max="7942" width="11.5703125" customWidth="1"/>
    <col min="7943" max="7943" width="6.5703125" customWidth="1"/>
    <col min="8193" max="8193" width="9.7109375" customWidth="1"/>
    <col min="8194" max="8194" width="4.7109375" customWidth="1"/>
    <col min="8195" max="8195" width="13.140625" customWidth="1"/>
    <col min="8196" max="8196" width="22" customWidth="1"/>
    <col min="8197" max="8197" width="25.42578125" customWidth="1"/>
    <col min="8198" max="8198" width="11.5703125" customWidth="1"/>
    <col min="8199" max="8199" width="6.5703125" customWidth="1"/>
    <col min="8449" max="8449" width="9.7109375" customWidth="1"/>
    <col min="8450" max="8450" width="4.7109375" customWidth="1"/>
    <col min="8451" max="8451" width="13.140625" customWidth="1"/>
    <col min="8452" max="8452" width="22" customWidth="1"/>
    <col min="8453" max="8453" width="25.42578125" customWidth="1"/>
    <col min="8454" max="8454" width="11.5703125" customWidth="1"/>
    <col min="8455" max="8455" width="6.5703125" customWidth="1"/>
    <col min="8705" max="8705" width="9.7109375" customWidth="1"/>
    <col min="8706" max="8706" width="4.7109375" customWidth="1"/>
    <col min="8707" max="8707" width="13.140625" customWidth="1"/>
    <col min="8708" max="8708" width="22" customWidth="1"/>
    <col min="8709" max="8709" width="25.42578125" customWidth="1"/>
    <col min="8710" max="8710" width="11.5703125" customWidth="1"/>
    <col min="8711" max="8711" width="6.5703125" customWidth="1"/>
    <col min="8961" max="8961" width="9.7109375" customWidth="1"/>
    <col min="8962" max="8962" width="4.7109375" customWidth="1"/>
    <col min="8963" max="8963" width="13.140625" customWidth="1"/>
    <col min="8964" max="8964" width="22" customWidth="1"/>
    <col min="8965" max="8965" width="25.42578125" customWidth="1"/>
    <col min="8966" max="8966" width="11.5703125" customWidth="1"/>
    <col min="8967" max="8967" width="6.5703125" customWidth="1"/>
    <col min="9217" max="9217" width="9.7109375" customWidth="1"/>
    <col min="9218" max="9218" width="4.7109375" customWidth="1"/>
    <col min="9219" max="9219" width="13.140625" customWidth="1"/>
    <col min="9220" max="9220" width="22" customWidth="1"/>
    <col min="9221" max="9221" width="25.42578125" customWidth="1"/>
    <col min="9222" max="9222" width="11.5703125" customWidth="1"/>
    <col min="9223" max="9223" width="6.5703125" customWidth="1"/>
    <col min="9473" max="9473" width="9.7109375" customWidth="1"/>
    <col min="9474" max="9474" width="4.7109375" customWidth="1"/>
    <col min="9475" max="9475" width="13.140625" customWidth="1"/>
    <col min="9476" max="9476" width="22" customWidth="1"/>
    <col min="9477" max="9477" width="25.42578125" customWidth="1"/>
    <col min="9478" max="9478" width="11.5703125" customWidth="1"/>
    <col min="9479" max="9479" width="6.5703125" customWidth="1"/>
    <col min="9729" max="9729" width="9.7109375" customWidth="1"/>
    <col min="9730" max="9730" width="4.7109375" customWidth="1"/>
    <col min="9731" max="9731" width="13.140625" customWidth="1"/>
    <col min="9732" max="9732" width="22" customWidth="1"/>
    <col min="9733" max="9733" width="25.42578125" customWidth="1"/>
    <col min="9734" max="9734" width="11.5703125" customWidth="1"/>
    <col min="9735" max="9735" width="6.5703125" customWidth="1"/>
    <col min="9985" max="9985" width="9.7109375" customWidth="1"/>
    <col min="9986" max="9986" width="4.7109375" customWidth="1"/>
    <col min="9987" max="9987" width="13.140625" customWidth="1"/>
    <col min="9988" max="9988" width="22" customWidth="1"/>
    <col min="9989" max="9989" width="25.42578125" customWidth="1"/>
    <col min="9990" max="9990" width="11.5703125" customWidth="1"/>
    <col min="9991" max="9991" width="6.5703125" customWidth="1"/>
    <col min="10241" max="10241" width="9.7109375" customWidth="1"/>
    <col min="10242" max="10242" width="4.7109375" customWidth="1"/>
    <col min="10243" max="10243" width="13.140625" customWidth="1"/>
    <col min="10244" max="10244" width="22" customWidth="1"/>
    <col min="10245" max="10245" width="25.42578125" customWidth="1"/>
    <col min="10246" max="10246" width="11.5703125" customWidth="1"/>
    <col min="10247" max="10247" width="6.5703125" customWidth="1"/>
    <col min="10497" max="10497" width="9.7109375" customWidth="1"/>
    <col min="10498" max="10498" width="4.7109375" customWidth="1"/>
    <col min="10499" max="10499" width="13.140625" customWidth="1"/>
    <col min="10500" max="10500" width="22" customWidth="1"/>
    <col min="10501" max="10501" width="25.42578125" customWidth="1"/>
    <col min="10502" max="10502" width="11.5703125" customWidth="1"/>
    <col min="10503" max="10503" width="6.5703125" customWidth="1"/>
    <col min="10753" max="10753" width="9.7109375" customWidth="1"/>
    <col min="10754" max="10754" width="4.7109375" customWidth="1"/>
    <col min="10755" max="10755" width="13.140625" customWidth="1"/>
    <col min="10756" max="10756" width="22" customWidth="1"/>
    <col min="10757" max="10757" width="25.42578125" customWidth="1"/>
    <col min="10758" max="10758" width="11.5703125" customWidth="1"/>
    <col min="10759" max="10759" width="6.5703125" customWidth="1"/>
    <col min="11009" max="11009" width="9.7109375" customWidth="1"/>
    <col min="11010" max="11010" width="4.7109375" customWidth="1"/>
    <col min="11011" max="11011" width="13.140625" customWidth="1"/>
    <col min="11012" max="11012" width="22" customWidth="1"/>
    <col min="11013" max="11013" width="25.42578125" customWidth="1"/>
    <col min="11014" max="11014" width="11.5703125" customWidth="1"/>
    <col min="11015" max="11015" width="6.5703125" customWidth="1"/>
    <col min="11265" max="11265" width="9.7109375" customWidth="1"/>
    <col min="11266" max="11266" width="4.7109375" customWidth="1"/>
    <col min="11267" max="11267" width="13.140625" customWidth="1"/>
    <col min="11268" max="11268" width="22" customWidth="1"/>
    <col min="11269" max="11269" width="25.42578125" customWidth="1"/>
    <col min="11270" max="11270" width="11.5703125" customWidth="1"/>
    <col min="11271" max="11271" width="6.5703125" customWidth="1"/>
    <col min="11521" max="11521" width="9.7109375" customWidth="1"/>
    <col min="11522" max="11522" width="4.7109375" customWidth="1"/>
    <col min="11523" max="11523" width="13.140625" customWidth="1"/>
    <col min="11524" max="11524" width="22" customWidth="1"/>
    <col min="11525" max="11525" width="25.42578125" customWidth="1"/>
    <col min="11526" max="11526" width="11.5703125" customWidth="1"/>
    <col min="11527" max="11527" width="6.5703125" customWidth="1"/>
    <col min="11777" max="11777" width="9.7109375" customWidth="1"/>
    <col min="11778" max="11778" width="4.7109375" customWidth="1"/>
    <col min="11779" max="11779" width="13.140625" customWidth="1"/>
    <col min="11780" max="11780" width="22" customWidth="1"/>
    <col min="11781" max="11781" width="25.42578125" customWidth="1"/>
    <col min="11782" max="11782" width="11.5703125" customWidth="1"/>
    <col min="11783" max="11783" width="6.5703125" customWidth="1"/>
    <col min="12033" max="12033" width="9.7109375" customWidth="1"/>
    <col min="12034" max="12034" width="4.7109375" customWidth="1"/>
    <col min="12035" max="12035" width="13.140625" customWidth="1"/>
    <col min="12036" max="12036" width="22" customWidth="1"/>
    <col min="12037" max="12037" width="25.42578125" customWidth="1"/>
    <col min="12038" max="12038" width="11.5703125" customWidth="1"/>
    <col min="12039" max="12039" width="6.5703125" customWidth="1"/>
    <col min="12289" max="12289" width="9.7109375" customWidth="1"/>
    <col min="12290" max="12290" width="4.7109375" customWidth="1"/>
    <col min="12291" max="12291" width="13.140625" customWidth="1"/>
    <col min="12292" max="12292" width="22" customWidth="1"/>
    <col min="12293" max="12293" width="25.42578125" customWidth="1"/>
    <col min="12294" max="12294" width="11.5703125" customWidth="1"/>
    <col min="12295" max="12295" width="6.5703125" customWidth="1"/>
    <col min="12545" max="12545" width="9.7109375" customWidth="1"/>
    <col min="12546" max="12546" width="4.7109375" customWidth="1"/>
    <col min="12547" max="12547" width="13.140625" customWidth="1"/>
    <col min="12548" max="12548" width="22" customWidth="1"/>
    <col min="12549" max="12549" width="25.42578125" customWidth="1"/>
    <col min="12550" max="12550" width="11.5703125" customWidth="1"/>
    <col min="12551" max="12551" width="6.5703125" customWidth="1"/>
    <col min="12801" max="12801" width="9.7109375" customWidth="1"/>
    <col min="12802" max="12802" width="4.7109375" customWidth="1"/>
    <col min="12803" max="12803" width="13.140625" customWidth="1"/>
    <col min="12804" max="12804" width="22" customWidth="1"/>
    <col min="12805" max="12805" width="25.42578125" customWidth="1"/>
    <col min="12806" max="12806" width="11.5703125" customWidth="1"/>
    <col min="12807" max="12807" width="6.5703125" customWidth="1"/>
    <col min="13057" max="13057" width="9.7109375" customWidth="1"/>
    <col min="13058" max="13058" width="4.7109375" customWidth="1"/>
    <col min="13059" max="13059" width="13.140625" customWidth="1"/>
    <col min="13060" max="13060" width="22" customWidth="1"/>
    <col min="13061" max="13061" width="25.42578125" customWidth="1"/>
    <col min="13062" max="13062" width="11.5703125" customWidth="1"/>
    <col min="13063" max="13063" width="6.5703125" customWidth="1"/>
    <col min="13313" max="13313" width="9.7109375" customWidth="1"/>
    <col min="13314" max="13314" width="4.7109375" customWidth="1"/>
    <col min="13315" max="13315" width="13.140625" customWidth="1"/>
    <col min="13316" max="13316" width="22" customWidth="1"/>
    <col min="13317" max="13317" width="25.42578125" customWidth="1"/>
    <col min="13318" max="13318" width="11.5703125" customWidth="1"/>
    <col min="13319" max="13319" width="6.5703125" customWidth="1"/>
    <col min="13569" max="13569" width="9.7109375" customWidth="1"/>
    <col min="13570" max="13570" width="4.7109375" customWidth="1"/>
    <col min="13571" max="13571" width="13.140625" customWidth="1"/>
    <col min="13572" max="13572" width="22" customWidth="1"/>
    <col min="13573" max="13573" width="25.42578125" customWidth="1"/>
    <col min="13574" max="13574" width="11.5703125" customWidth="1"/>
    <col min="13575" max="13575" width="6.5703125" customWidth="1"/>
    <col min="13825" max="13825" width="9.7109375" customWidth="1"/>
    <col min="13826" max="13826" width="4.7109375" customWidth="1"/>
    <col min="13827" max="13827" width="13.140625" customWidth="1"/>
    <col min="13828" max="13828" width="22" customWidth="1"/>
    <col min="13829" max="13829" width="25.42578125" customWidth="1"/>
    <col min="13830" max="13830" width="11.5703125" customWidth="1"/>
    <col min="13831" max="13831" width="6.5703125" customWidth="1"/>
    <col min="14081" max="14081" width="9.7109375" customWidth="1"/>
    <col min="14082" max="14082" width="4.7109375" customWidth="1"/>
    <col min="14083" max="14083" width="13.140625" customWidth="1"/>
    <col min="14084" max="14084" width="22" customWidth="1"/>
    <col min="14085" max="14085" width="25.42578125" customWidth="1"/>
    <col min="14086" max="14086" width="11.5703125" customWidth="1"/>
    <col min="14087" max="14087" width="6.5703125" customWidth="1"/>
    <col min="14337" max="14337" width="9.7109375" customWidth="1"/>
    <col min="14338" max="14338" width="4.7109375" customWidth="1"/>
    <col min="14339" max="14339" width="13.140625" customWidth="1"/>
    <col min="14340" max="14340" width="22" customWidth="1"/>
    <col min="14341" max="14341" width="25.42578125" customWidth="1"/>
    <col min="14342" max="14342" width="11.5703125" customWidth="1"/>
    <col min="14343" max="14343" width="6.5703125" customWidth="1"/>
    <col min="14593" max="14593" width="9.7109375" customWidth="1"/>
    <col min="14594" max="14594" width="4.7109375" customWidth="1"/>
    <col min="14595" max="14595" width="13.140625" customWidth="1"/>
    <col min="14596" max="14596" width="22" customWidth="1"/>
    <col min="14597" max="14597" width="25.42578125" customWidth="1"/>
    <col min="14598" max="14598" width="11.5703125" customWidth="1"/>
    <col min="14599" max="14599" width="6.5703125" customWidth="1"/>
    <col min="14849" max="14849" width="9.7109375" customWidth="1"/>
    <col min="14850" max="14850" width="4.7109375" customWidth="1"/>
    <col min="14851" max="14851" width="13.140625" customWidth="1"/>
    <col min="14852" max="14852" width="22" customWidth="1"/>
    <col min="14853" max="14853" width="25.42578125" customWidth="1"/>
    <col min="14854" max="14854" width="11.5703125" customWidth="1"/>
    <col min="14855" max="14855" width="6.5703125" customWidth="1"/>
    <col min="15105" max="15105" width="9.7109375" customWidth="1"/>
    <col min="15106" max="15106" width="4.7109375" customWidth="1"/>
    <col min="15107" max="15107" width="13.140625" customWidth="1"/>
    <col min="15108" max="15108" width="22" customWidth="1"/>
    <col min="15109" max="15109" width="25.42578125" customWidth="1"/>
    <col min="15110" max="15110" width="11.5703125" customWidth="1"/>
    <col min="15111" max="15111" width="6.5703125" customWidth="1"/>
    <col min="15361" max="15361" width="9.7109375" customWidth="1"/>
    <col min="15362" max="15362" width="4.7109375" customWidth="1"/>
    <col min="15363" max="15363" width="13.140625" customWidth="1"/>
    <col min="15364" max="15364" width="22" customWidth="1"/>
    <col min="15365" max="15365" width="25.42578125" customWidth="1"/>
    <col min="15366" max="15366" width="11.5703125" customWidth="1"/>
    <col min="15367" max="15367" width="6.5703125" customWidth="1"/>
    <col min="15617" max="15617" width="9.7109375" customWidth="1"/>
    <col min="15618" max="15618" width="4.7109375" customWidth="1"/>
    <col min="15619" max="15619" width="13.140625" customWidth="1"/>
    <col min="15620" max="15620" width="22" customWidth="1"/>
    <col min="15621" max="15621" width="25.42578125" customWidth="1"/>
    <col min="15622" max="15622" width="11.5703125" customWidth="1"/>
    <col min="15623" max="15623" width="6.5703125" customWidth="1"/>
    <col min="15873" max="15873" width="9.7109375" customWidth="1"/>
    <col min="15874" max="15874" width="4.7109375" customWidth="1"/>
    <col min="15875" max="15875" width="13.140625" customWidth="1"/>
    <col min="15876" max="15876" width="22" customWidth="1"/>
    <col min="15877" max="15877" width="25.42578125" customWidth="1"/>
    <col min="15878" max="15878" width="11.5703125" customWidth="1"/>
    <col min="15879" max="15879" width="6.5703125" customWidth="1"/>
    <col min="16129" max="16129" width="9.7109375" customWidth="1"/>
    <col min="16130" max="16130" width="4.7109375" customWidth="1"/>
    <col min="16131" max="16131" width="13.140625" customWidth="1"/>
    <col min="16132" max="16132" width="22" customWidth="1"/>
    <col min="16133" max="16133" width="25.42578125" customWidth="1"/>
    <col min="16134" max="16134" width="11.5703125" customWidth="1"/>
    <col min="16135" max="16135" width="6.5703125" customWidth="1"/>
  </cols>
  <sheetData>
    <row r="6" spans="1:18" ht="15" customHeight="1">
      <c r="A6" s="286" t="s">
        <v>0</v>
      </c>
      <c r="B6" s="286"/>
      <c r="C6" s="286"/>
      <c r="D6" s="286"/>
      <c r="E6" s="286"/>
      <c r="F6" s="286"/>
      <c r="G6" s="286"/>
      <c r="H6" s="286"/>
    </row>
    <row r="7" spans="1:18" ht="15" customHeight="1">
      <c r="B7" s="290" t="s">
        <v>18</v>
      </c>
      <c r="C7" s="290"/>
      <c r="D7" s="290"/>
      <c r="E7" s="290"/>
      <c r="F7" s="290"/>
      <c r="G7" s="290"/>
    </row>
    <row r="8" spans="1:18" ht="15" customHeight="1">
      <c r="B8" s="291" t="s">
        <v>149</v>
      </c>
      <c r="C8" s="291"/>
      <c r="D8" s="291"/>
      <c r="E8" s="291"/>
      <c r="F8" s="291"/>
      <c r="G8" s="291"/>
    </row>
    <row r="9" spans="1:18" ht="15.75">
      <c r="E9" s="117"/>
    </row>
    <row r="10" spans="1:18" ht="21.75">
      <c r="A10" s="262" t="s">
        <v>212</v>
      </c>
      <c r="B10" s="262"/>
      <c r="C10" s="262"/>
      <c r="D10" s="262"/>
      <c r="E10" s="262"/>
      <c r="F10" s="262"/>
      <c r="G10" s="262"/>
      <c r="H10" s="262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" ht="15">
      <c r="D11" s="118"/>
      <c r="E11" s="118"/>
    </row>
    <row r="12" spans="1:18" ht="15">
      <c r="B12" s="292"/>
      <c r="C12" s="292"/>
      <c r="D12" s="292"/>
      <c r="E12" s="292"/>
      <c r="F12" s="292"/>
      <c r="G12" s="292"/>
    </row>
    <row r="13" spans="1:18" ht="38.25" customHeight="1">
      <c r="A13" s="289" t="s">
        <v>173</v>
      </c>
      <c r="B13" s="289"/>
      <c r="C13" s="289"/>
      <c r="D13" s="289"/>
      <c r="E13" s="289"/>
      <c r="F13" s="289"/>
      <c r="G13" s="289"/>
      <c r="H13" s="289"/>
    </row>
    <row r="14" spans="1:18" ht="15.75" thickBot="1">
      <c r="D14" s="119"/>
      <c r="E14" s="119"/>
      <c r="F14" s="6"/>
    </row>
    <row r="15" spans="1:18" ht="17.100000000000001" customHeight="1">
      <c r="D15" s="287" t="s">
        <v>19</v>
      </c>
      <c r="E15" s="287" t="s">
        <v>20</v>
      </c>
    </row>
    <row r="16" spans="1:18" ht="17.100000000000001" customHeight="1" thickBot="1">
      <c r="D16" s="288"/>
      <c r="E16" s="288"/>
      <c r="G16" s="7"/>
    </row>
    <row r="17" spans="4:5" ht="17.100000000000001" customHeight="1">
      <c r="D17" s="154" t="s">
        <v>21</v>
      </c>
      <c r="E17" s="155">
        <v>16</v>
      </c>
    </row>
    <row r="18" spans="4:5" ht="17.100000000000001" customHeight="1">
      <c r="D18" s="149" t="s">
        <v>168</v>
      </c>
      <c r="E18" s="150">
        <v>1</v>
      </c>
    </row>
    <row r="19" spans="4:5" ht="17.100000000000001" customHeight="1">
      <c r="D19" s="149" t="s">
        <v>214</v>
      </c>
      <c r="E19" s="150">
        <v>1</v>
      </c>
    </row>
    <row r="20" spans="4:5" ht="17.100000000000001" customHeight="1">
      <c r="D20" s="149" t="s">
        <v>215</v>
      </c>
      <c r="E20" s="150">
        <v>1</v>
      </c>
    </row>
    <row r="21" spans="4:5" ht="17.100000000000001" customHeight="1">
      <c r="D21" s="149" t="s">
        <v>216</v>
      </c>
      <c r="E21" s="150">
        <v>1</v>
      </c>
    </row>
    <row r="22" spans="4:5" ht="17.100000000000001" customHeight="1">
      <c r="D22" s="149" t="s">
        <v>217</v>
      </c>
      <c r="E22" s="150">
        <v>1</v>
      </c>
    </row>
    <row r="23" spans="4:5" ht="17.100000000000001" hidden="1" customHeight="1">
      <c r="D23" s="151" t="s">
        <v>22</v>
      </c>
      <c r="E23" s="150"/>
    </row>
    <row r="24" spans="4:5" ht="17.100000000000001" hidden="1" customHeight="1">
      <c r="D24" s="151" t="s">
        <v>205</v>
      </c>
      <c r="E24" s="150"/>
    </row>
    <row r="25" spans="4:5" ht="17.100000000000001" hidden="1" customHeight="1">
      <c r="D25" s="151" t="s">
        <v>23</v>
      </c>
      <c r="E25" s="150"/>
    </row>
    <row r="26" spans="4:5" ht="17.100000000000001" hidden="1" customHeight="1">
      <c r="D26" s="151" t="s">
        <v>24</v>
      </c>
      <c r="E26" s="150"/>
    </row>
    <row r="27" spans="4:5" ht="17.100000000000001" hidden="1" customHeight="1">
      <c r="D27" s="151" t="s">
        <v>25</v>
      </c>
      <c r="E27" s="150"/>
    </row>
    <row r="28" spans="4:5" ht="17.100000000000001" hidden="1" customHeight="1">
      <c r="D28" s="151" t="s">
        <v>26</v>
      </c>
      <c r="E28" s="150"/>
    </row>
    <row r="29" spans="4:5" ht="17.100000000000001" customHeight="1" thickBot="1">
      <c r="D29" s="152" t="s">
        <v>27</v>
      </c>
      <c r="E29" s="153">
        <v>146</v>
      </c>
    </row>
    <row r="30" spans="4:5" ht="17.100000000000001" customHeight="1" thickBot="1">
      <c r="D30" s="156" t="s">
        <v>3</v>
      </c>
      <c r="E30" s="157">
        <f>SUM(E17:E29)</f>
        <v>167</v>
      </c>
    </row>
    <row r="35" spans="2:3">
      <c r="C35" s="8"/>
    </row>
    <row r="36" spans="2:3" ht="15">
      <c r="B36" s="8"/>
      <c r="C36" s="9"/>
    </row>
    <row r="37" spans="2:3">
      <c r="B37" s="10"/>
    </row>
    <row r="38" spans="2:3">
      <c r="B38" s="10"/>
    </row>
    <row r="63" spans="2:2" ht="14.25">
      <c r="B63" s="11"/>
    </row>
  </sheetData>
  <mergeCells count="8">
    <mergeCell ref="A6:H6"/>
    <mergeCell ref="D15:D16"/>
    <mergeCell ref="A10:H10"/>
    <mergeCell ref="A13:H13"/>
    <mergeCell ref="B7:G7"/>
    <mergeCell ref="B8:G8"/>
    <mergeCell ref="B12:G12"/>
    <mergeCell ref="E15:E16"/>
  </mergeCells>
  <pageMargins left="0.23622047244094491" right="0.23622047244094491" top="0.19685039370078741" bottom="0.19685039370078741" header="0.31496062992125984" footer="0.31496062992125984"/>
  <pageSetup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abSelected="1" topLeftCell="A30" workbookViewId="0">
      <selection activeCell="AK50" sqref="AK50"/>
    </sheetView>
    <sheetView tabSelected="1" topLeftCell="A37" workbookViewId="1">
      <selection activeCell="AC46" activeCellId="11" sqref="G46 I46 K46 M46 O46 Q46 S46 U46 W46 Y46 AA46 AC46"/>
    </sheetView>
  </sheetViews>
  <sheetFormatPr baseColWidth="10" defaultColWidth="11.42578125" defaultRowHeight="12.75"/>
  <cols>
    <col min="1" max="1" width="2.5703125" customWidth="1"/>
    <col min="2" max="2" width="0.28515625" customWidth="1"/>
    <col min="3" max="3" width="2.85546875" hidden="1" customWidth="1"/>
    <col min="4" max="4" width="1.140625" hidden="1" customWidth="1"/>
    <col min="5" max="5" width="3.28515625" customWidth="1"/>
    <col min="6" max="6" width="14.85546875" style="14" customWidth="1"/>
    <col min="7" max="8" width="3.28515625" style="1" customWidth="1"/>
    <col min="9" max="9" width="3.28515625" style="1" bestFit="1" customWidth="1"/>
    <col min="10" max="10" width="4.28515625" style="1" customWidth="1"/>
    <col min="11" max="13" width="3.28515625" style="1" bestFit="1" customWidth="1"/>
    <col min="14" max="14" width="3.28515625" style="1" customWidth="1"/>
    <col min="15" max="16" width="3.28515625" style="1" bestFit="1" customWidth="1"/>
    <col min="17" max="18" width="3.28515625" style="1" customWidth="1"/>
    <col min="19" max="21" width="3.28515625" style="1" bestFit="1" customWidth="1"/>
    <col min="22" max="22" width="4.140625" style="1" customWidth="1"/>
    <col min="23" max="23" width="3.28515625" style="1" bestFit="1" customWidth="1"/>
    <col min="24" max="24" width="6" style="1" customWidth="1"/>
    <col min="25" max="25" width="3.28515625" style="1" bestFit="1" customWidth="1"/>
    <col min="26" max="26" width="4.42578125" style="1" customWidth="1"/>
    <col min="27" max="27" width="3.28515625" style="1" bestFit="1" customWidth="1"/>
    <col min="28" max="28" width="6.42578125" style="1" customWidth="1"/>
    <col min="29" max="29" width="3.85546875" style="1" customWidth="1"/>
    <col min="30" max="30" width="5.42578125" style="1" customWidth="1"/>
    <col min="31" max="31" width="6" customWidth="1"/>
    <col min="32" max="32" width="4.28515625" hidden="1" customWidth="1"/>
    <col min="33" max="33" width="7.5703125" hidden="1" customWidth="1"/>
    <col min="34" max="34" width="2.140625" customWidth="1"/>
    <col min="35" max="35" width="4.42578125" customWidth="1"/>
  </cols>
  <sheetData>
    <row r="1" spans="1:35" ht="12.95" customHeight="1"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5" ht="12.95" customHeight="1"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5" ht="12.95" customHeight="1"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5" ht="12.95" customHeight="1"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5" ht="12.95" customHeight="1"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5" ht="15">
      <c r="A6" s="286" t="s">
        <v>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</row>
    <row r="7" spans="1:35" ht="18.75">
      <c r="A7" s="290" t="s">
        <v>18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</row>
    <row r="8" spans="1:35" ht="12.95" customHeight="1">
      <c r="A8" s="306" t="s">
        <v>149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</row>
    <row r="9" spans="1:35" ht="12.95" customHeight="1">
      <c r="E9" s="13"/>
      <c r="F9" s="12"/>
    </row>
    <row r="10" spans="1:35" ht="23.25" customHeight="1">
      <c r="A10" s="262" t="s">
        <v>212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</row>
    <row r="11" spans="1:35" ht="37.5" customHeight="1" thickBot="1">
      <c r="A11" s="307" t="s">
        <v>175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</row>
    <row r="12" spans="1:35" ht="21" customHeight="1">
      <c r="E12" s="300" t="s">
        <v>29</v>
      </c>
      <c r="F12" s="301"/>
      <c r="G12" s="299" t="s">
        <v>72</v>
      </c>
      <c r="H12" s="299"/>
      <c r="I12" s="299" t="s">
        <v>73</v>
      </c>
      <c r="J12" s="299"/>
      <c r="K12" s="299" t="s">
        <v>74</v>
      </c>
      <c r="L12" s="299"/>
      <c r="M12" s="299" t="s">
        <v>75</v>
      </c>
      <c r="N12" s="299"/>
      <c r="O12" s="299" t="s">
        <v>76</v>
      </c>
      <c r="P12" s="299"/>
      <c r="Q12" s="299" t="s">
        <v>77</v>
      </c>
      <c r="R12" s="299"/>
      <c r="S12" s="299" t="s">
        <v>63</v>
      </c>
      <c r="T12" s="299"/>
      <c r="U12" s="299" t="s">
        <v>64</v>
      </c>
      <c r="V12" s="299"/>
      <c r="W12" s="299" t="s">
        <v>65</v>
      </c>
      <c r="X12" s="299"/>
      <c r="Y12" s="299" t="s">
        <v>66</v>
      </c>
      <c r="Z12" s="299"/>
      <c r="AA12" s="299" t="s">
        <v>67</v>
      </c>
      <c r="AB12" s="299"/>
      <c r="AC12" s="299" t="s">
        <v>68</v>
      </c>
      <c r="AD12" s="299"/>
      <c r="AE12" s="304" t="s">
        <v>3</v>
      </c>
      <c r="AF12" s="295" t="s">
        <v>69</v>
      </c>
      <c r="AG12" s="297" t="s">
        <v>81</v>
      </c>
    </row>
    <row r="13" spans="1:35" ht="127.5" customHeight="1">
      <c r="E13" s="302"/>
      <c r="F13" s="303"/>
      <c r="G13" s="18" t="s">
        <v>69</v>
      </c>
      <c r="H13" s="18" t="s">
        <v>81</v>
      </c>
      <c r="I13" s="18" t="s">
        <v>69</v>
      </c>
      <c r="J13" s="18" t="s">
        <v>81</v>
      </c>
      <c r="K13" s="18" t="s">
        <v>69</v>
      </c>
      <c r="L13" s="18" t="s">
        <v>81</v>
      </c>
      <c r="M13" s="18" t="s">
        <v>69</v>
      </c>
      <c r="N13" s="18" t="s">
        <v>81</v>
      </c>
      <c r="O13" s="18" t="s">
        <v>69</v>
      </c>
      <c r="P13" s="18" t="s">
        <v>81</v>
      </c>
      <c r="Q13" s="18" t="s">
        <v>69</v>
      </c>
      <c r="R13" s="18" t="s">
        <v>81</v>
      </c>
      <c r="S13" s="18" t="s">
        <v>69</v>
      </c>
      <c r="T13" s="18" t="s">
        <v>81</v>
      </c>
      <c r="U13" s="18" t="s">
        <v>69</v>
      </c>
      <c r="V13" s="18" t="s">
        <v>81</v>
      </c>
      <c r="W13" s="18" t="s">
        <v>69</v>
      </c>
      <c r="X13" s="18" t="s">
        <v>81</v>
      </c>
      <c r="Y13" s="18" t="s">
        <v>69</v>
      </c>
      <c r="Z13" s="18" t="s">
        <v>81</v>
      </c>
      <c r="AA13" s="18" t="s">
        <v>69</v>
      </c>
      <c r="AB13" s="18" t="s">
        <v>81</v>
      </c>
      <c r="AC13" s="18" t="s">
        <v>69</v>
      </c>
      <c r="AD13" s="18" t="s">
        <v>81</v>
      </c>
      <c r="AE13" s="305"/>
      <c r="AF13" s="296"/>
      <c r="AG13" s="298"/>
    </row>
    <row r="14" spans="1:35" s="15" customFormat="1" ht="15.95" customHeight="1">
      <c r="E14" s="241">
        <v>1</v>
      </c>
      <c r="F14" s="19" t="s">
        <v>30</v>
      </c>
      <c r="G14" s="20">
        <v>1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0</v>
      </c>
      <c r="N14" s="20">
        <v>1</v>
      </c>
      <c r="O14" s="20">
        <v>1</v>
      </c>
      <c r="P14" s="20">
        <v>0</v>
      </c>
      <c r="Q14" s="158">
        <v>1</v>
      </c>
      <c r="R14" s="158">
        <v>0</v>
      </c>
      <c r="S14" s="20">
        <v>0</v>
      </c>
      <c r="T14" s="20">
        <v>0</v>
      </c>
      <c r="U14" s="20">
        <v>0</v>
      </c>
      <c r="V14" s="20">
        <v>1</v>
      </c>
      <c r="W14" s="20">
        <v>0</v>
      </c>
      <c r="X14" s="20">
        <v>2</v>
      </c>
      <c r="Y14" s="20">
        <v>0</v>
      </c>
      <c r="Z14" s="20">
        <v>0</v>
      </c>
      <c r="AA14" s="20">
        <v>0</v>
      </c>
      <c r="AB14" s="20">
        <v>0</v>
      </c>
      <c r="AC14" s="20">
        <v>1</v>
      </c>
      <c r="AD14" s="20">
        <v>2</v>
      </c>
      <c r="AE14" s="242">
        <f>SUM(G14:AD14)</f>
        <v>11</v>
      </c>
      <c r="AF14" s="23">
        <f t="shared" ref="AF14:AF45" si="0">G14+I14+K14+M14+O14+Q14+S14+U14+W14+Y14+AA14</f>
        <v>3</v>
      </c>
      <c r="AG14" s="21">
        <f>AE14-AF14</f>
        <v>8</v>
      </c>
    </row>
    <row r="15" spans="1:35" s="15" customFormat="1" ht="15.95" customHeight="1">
      <c r="E15" s="241">
        <v>2</v>
      </c>
      <c r="F15" s="19" t="s">
        <v>31</v>
      </c>
      <c r="G15" s="20">
        <v>1</v>
      </c>
      <c r="H15" s="20">
        <v>3</v>
      </c>
      <c r="I15" s="20">
        <v>1</v>
      </c>
      <c r="J15" s="20">
        <v>1</v>
      </c>
      <c r="K15" s="20">
        <v>1</v>
      </c>
      <c r="L15" s="20">
        <v>0</v>
      </c>
      <c r="M15" s="20">
        <v>1</v>
      </c>
      <c r="N15" s="20">
        <v>0</v>
      </c>
      <c r="O15" s="20">
        <v>1</v>
      </c>
      <c r="P15" s="20">
        <v>1</v>
      </c>
      <c r="Q15" s="158">
        <v>1</v>
      </c>
      <c r="R15" s="158">
        <v>1</v>
      </c>
      <c r="S15" s="20">
        <v>1</v>
      </c>
      <c r="T15" s="20">
        <v>3</v>
      </c>
      <c r="U15" s="20">
        <v>3</v>
      </c>
      <c r="V15" s="20">
        <v>2</v>
      </c>
      <c r="W15" s="20">
        <v>5</v>
      </c>
      <c r="X15" s="20">
        <v>1</v>
      </c>
      <c r="Y15" s="20">
        <v>1</v>
      </c>
      <c r="Z15" s="20">
        <v>1</v>
      </c>
      <c r="AA15" s="20">
        <v>2</v>
      </c>
      <c r="AB15" s="20">
        <v>1</v>
      </c>
      <c r="AC15" s="20">
        <v>4</v>
      </c>
      <c r="AD15" s="20">
        <v>1</v>
      </c>
      <c r="AE15" s="242">
        <f t="shared" ref="AE15:AE45" si="1">SUM(G15:AD15)</f>
        <v>37</v>
      </c>
      <c r="AF15" s="23">
        <f t="shared" si="0"/>
        <v>18</v>
      </c>
      <c r="AG15" s="21">
        <f t="shared" ref="AG15:AG44" si="2">AE15-AF15</f>
        <v>19</v>
      </c>
    </row>
    <row r="16" spans="1:35" ht="15.95" customHeight="1">
      <c r="E16" s="241">
        <v>3</v>
      </c>
      <c r="F16" s="19" t="s">
        <v>32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3</v>
      </c>
      <c r="O16" s="20">
        <v>0</v>
      </c>
      <c r="P16" s="20">
        <v>0</v>
      </c>
      <c r="Q16" s="158">
        <v>0</v>
      </c>
      <c r="R16" s="158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1</v>
      </c>
      <c r="AA16" s="20">
        <v>0</v>
      </c>
      <c r="AB16" s="20">
        <v>0</v>
      </c>
      <c r="AC16" s="20">
        <v>0</v>
      </c>
      <c r="AD16" s="20">
        <v>1</v>
      </c>
      <c r="AE16" s="242">
        <f t="shared" si="1"/>
        <v>6</v>
      </c>
      <c r="AF16" s="23">
        <f t="shared" si="0"/>
        <v>1</v>
      </c>
      <c r="AG16" s="21">
        <f t="shared" si="2"/>
        <v>5</v>
      </c>
    </row>
    <row r="17" spans="5:33" ht="15.95" customHeight="1">
      <c r="E17" s="241">
        <v>4</v>
      </c>
      <c r="F17" s="19" t="s">
        <v>33</v>
      </c>
      <c r="G17" s="20">
        <v>0</v>
      </c>
      <c r="H17" s="20">
        <v>1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58">
        <v>0</v>
      </c>
      <c r="R17" s="158">
        <v>0</v>
      </c>
      <c r="S17" s="20">
        <v>1</v>
      </c>
      <c r="T17" s="20">
        <v>0</v>
      </c>
      <c r="U17" s="20">
        <v>1</v>
      </c>
      <c r="V17" s="20">
        <v>0</v>
      </c>
      <c r="W17" s="20">
        <v>0</v>
      </c>
      <c r="X17" s="20">
        <v>1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42">
        <f t="shared" si="1"/>
        <v>4</v>
      </c>
      <c r="AF17" s="23">
        <f t="shared" si="0"/>
        <v>2</v>
      </c>
      <c r="AG17" s="21">
        <f t="shared" si="2"/>
        <v>2</v>
      </c>
    </row>
    <row r="18" spans="5:33" ht="15.95" customHeight="1">
      <c r="E18" s="241">
        <v>5</v>
      </c>
      <c r="F18" s="19" t="s">
        <v>34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58">
        <v>1</v>
      </c>
      <c r="R18" s="158">
        <v>1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42">
        <f t="shared" si="1"/>
        <v>2</v>
      </c>
      <c r="AF18" s="23">
        <f t="shared" si="0"/>
        <v>1</v>
      </c>
      <c r="AG18" s="21">
        <f t="shared" si="2"/>
        <v>1</v>
      </c>
    </row>
    <row r="19" spans="5:33" ht="15.95" customHeight="1">
      <c r="E19" s="241">
        <v>6</v>
      </c>
      <c r="F19" s="19" t="s">
        <v>35</v>
      </c>
      <c r="G19" s="20">
        <v>1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58">
        <v>0</v>
      </c>
      <c r="R19" s="158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1</v>
      </c>
      <c r="AE19" s="242">
        <f t="shared" si="1"/>
        <v>2</v>
      </c>
      <c r="AF19" s="23">
        <f t="shared" si="0"/>
        <v>1</v>
      </c>
      <c r="AG19" s="21">
        <f t="shared" si="2"/>
        <v>1</v>
      </c>
    </row>
    <row r="20" spans="5:33" ht="15.95" customHeight="1">
      <c r="E20" s="241">
        <v>7</v>
      </c>
      <c r="F20" s="19" t="s">
        <v>36</v>
      </c>
      <c r="G20" s="20">
        <v>0</v>
      </c>
      <c r="H20" s="20">
        <v>0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</v>
      </c>
      <c r="P20" s="20">
        <v>0</v>
      </c>
      <c r="Q20" s="158">
        <v>1</v>
      </c>
      <c r="R20" s="158">
        <v>2</v>
      </c>
      <c r="S20" s="20">
        <v>0</v>
      </c>
      <c r="T20" s="20">
        <v>1</v>
      </c>
      <c r="U20" s="20">
        <v>0</v>
      </c>
      <c r="V20" s="20">
        <v>1</v>
      </c>
      <c r="W20" s="20">
        <v>0</v>
      </c>
      <c r="X20" s="20">
        <v>0</v>
      </c>
      <c r="Y20" s="20">
        <v>1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42">
        <f t="shared" si="1"/>
        <v>8</v>
      </c>
      <c r="AF20" s="23">
        <f t="shared" si="0"/>
        <v>4</v>
      </c>
      <c r="AG20" s="21">
        <f t="shared" si="2"/>
        <v>4</v>
      </c>
    </row>
    <row r="21" spans="5:33" ht="15.95" customHeight="1">
      <c r="E21" s="241">
        <v>8</v>
      </c>
      <c r="F21" s="19" t="s">
        <v>37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1</v>
      </c>
      <c r="P21" s="20">
        <v>0</v>
      </c>
      <c r="Q21" s="158">
        <v>0</v>
      </c>
      <c r="R21" s="158">
        <v>0</v>
      </c>
      <c r="S21" s="20">
        <v>0</v>
      </c>
      <c r="T21" s="20">
        <v>1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42">
        <f t="shared" si="1"/>
        <v>2</v>
      </c>
      <c r="AF21" s="23">
        <f t="shared" si="0"/>
        <v>1</v>
      </c>
      <c r="AG21" s="21">
        <f t="shared" si="2"/>
        <v>1</v>
      </c>
    </row>
    <row r="22" spans="5:33" ht="15.95" customHeight="1">
      <c r="E22" s="241">
        <v>9</v>
      </c>
      <c r="F22" s="19" t="s">
        <v>38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58">
        <v>0</v>
      </c>
      <c r="R22" s="158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42">
        <f t="shared" si="1"/>
        <v>0</v>
      </c>
      <c r="AF22" s="23">
        <f t="shared" si="0"/>
        <v>0</v>
      </c>
      <c r="AG22" s="21">
        <f t="shared" si="2"/>
        <v>0</v>
      </c>
    </row>
    <row r="23" spans="5:33" ht="15.95" customHeight="1">
      <c r="E23" s="241">
        <v>10</v>
      </c>
      <c r="F23" s="19" t="s">
        <v>39</v>
      </c>
      <c r="G23" s="20">
        <v>0</v>
      </c>
      <c r="H23" s="20">
        <v>0</v>
      </c>
      <c r="I23" s="20">
        <v>1</v>
      </c>
      <c r="J23" s="20">
        <v>0</v>
      </c>
      <c r="K23" s="20">
        <v>0</v>
      </c>
      <c r="L23" s="20">
        <v>1</v>
      </c>
      <c r="M23" s="20">
        <v>0</v>
      </c>
      <c r="N23" s="20">
        <v>0</v>
      </c>
      <c r="O23" s="20">
        <v>0</v>
      </c>
      <c r="P23" s="20">
        <v>0</v>
      </c>
      <c r="Q23" s="158">
        <v>0</v>
      </c>
      <c r="R23" s="158">
        <v>0</v>
      </c>
      <c r="S23" s="20">
        <v>0</v>
      </c>
      <c r="T23" s="20">
        <v>0</v>
      </c>
      <c r="U23" s="20">
        <v>1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42">
        <f t="shared" si="1"/>
        <v>3</v>
      </c>
      <c r="AF23" s="23">
        <f t="shared" si="0"/>
        <v>2</v>
      </c>
      <c r="AG23" s="21">
        <f t="shared" si="2"/>
        <v>1</v>
      </c>
    </row>
    <row r="24" spans="5:33" ht="15.95" customHeight="1">
      <c r="E24" s="241">
        <v>11</v>
      </c>
      <c r="F24" s="19" t="s">
        <v>40</v>
      </c>
      <c r="G24" s="20">
        <v>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58">
        <v>0</v>
      </c>
      <c r="R24" s="158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42">
        <f t="shared" si="1"/>
        <v>1</v>
      </c>
      <c r="AF24" s="23">
        <f t="shared" si="0"/>
        <v>1</v>
      </c>
      <c r="AG24" s="21">
        <f t="shared" si="2"/>
        <v>0</v>
      </c>
    </row>
    <row r="25" spans="5:33" s="15" customFormat="1" ht="15.95" customHeight="1">
      <c r="E25" s="241">
        <v>12</v>
      </c>
      <c r="F25" s="19" t="s">
        <v>41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58">
        <v>0</v>
      </c>
      <c r="R25" s="158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42">
        <f t="shared" si="1"/>
        <v>0</v>
      </c>
      <c r="AF25" s="23">
        <f t="shared" si="0"/>
        <v>0</v>
      </c>
      <c r="AG25" s="21">
        <f t="shared" si="2"/>
        <v>0</v>
      </c>
    </row>
    <row r="26" spans="5:33" ht="15.95" customHeight="1">
      <c r="E26" s="241">
        <v>13</v>
      </c>
      <c r="F26" s="19" t="s">
        <v>42</v>
      </c>
      <c r="G26" s="20">
        <v>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1</v>
      </c>
      <c r="O26" s="20">
        <v>0</v>
      </c>
      <c r="P26" s="20">
        <v>0</v>
      </c>
      <c r="Q26" s="158">
        <v>0</v>
      </c>
      <c r="R26" s="158">
        <v>2</v>
      </c>
      <c r="S26" s="20">
        <v>0</v>
      </c>
      <c r="T26" s="20">
        <v>0</v>
      </c>
      <c r="U26" s="20">
        <v>0</v>
      </c>
      <c r="V26" s="20">
        <v>0</v>
      </c>
      <c r="W26" s="20">
        <v>1</v>
      </c>
      <c r="X26" s="20">
        <v>0</v>
      </c>
      <c r="Y26" s="20">
        <v>0</v>
      </c>
      <c r="Z26" s="20">
        <v>0</v>
      </c>
      <c r="AA26" s="20">
        <v>1</v>
      </c>
      <c r="AB26" s="20">
        <v>0</v>
      </c>
      <c r="AC26" s="20">
        <v>2</v>
      </c>
      <c r="AD26" s="20">
        <v>0</v>
      </c>
      <c r="AE26" s="242">
        <f t="shared" si="1"/>
        <v>8</v>
      </c>
      <c r="AF26" s="23">
        <f t="shared" si="0"/>
        <v>3</v>
      </c>
      <c r="AG26" s="21">
        <f t="shared" si="2"/>
        <v>5</v>
      </c>
    </row>
    <row r="27" spans="5:33" s="15" customFormat="1" ht="15.95" customHeight="1">
      <c r="E27" s="241">
        <v>14</v>
      </c>
      <c r="F27" s="19" t="s">
        <v>43</v>
      </c>
      <c r="G27" s="20">
        <v>0</v>
      </c>
      <c r="H27" s="20">
        <v>1</v>
      </c>
      <c r="I27" s="20">
        <v>1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1</v>
      </c>
      <c r="Q27" s="158">
        <v>0</v>
      </c>
      <c r="R27" s="158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1</v>
      </c>
      <c r="AD27" s="20">
        <v>0</v>
      </c>
      <c r="AE27" s="242">
        <f t="shared" si="1"/>
        <v>4</v>
      </c>
      <c r="AF27" s="23">
        <f t="shared" si="0"/>
        <v>1</v>
      </c>
      <c r="AG27" s="21">
        <f t="shared" si="2"/>
        <v>3</v>
      </c>
    </row>
    <row r="28" spans="5:33" ht="15.95" customHeight="1">
      <c r="E28" s="241">
        <v>15</v>
      </c>
      <c r="F28" s="19" t="s">
        <v>44</v>
      </c>
      <c r="G28" s="20">
        <v>1</v>
      </c>
      <c r="H28" s="20">
        <v>0</v>
      </c>
      <c r="I28" s="20">
        <v>0</v>
      </c>
      <c r="J28" s="20">
        <v>0</v>
      </c>
      <c r="K28" s="20">
        <v>1</v>
      </c>
      <c r="L28" s="20">
        <v>0</v>
      </c>
      <c r="M28" s="20">
        <v>0</v>
      </c>
      <c r="N28" s="20">
        <v>2</v>
      </c>
      <c r="O28" s="20">
        <v>0</v>
      </c>
      <c r="P28" s="20">
        <v>1</v>
      </c>
      <c r="Q28" s="158">
        <v>0</v>
      </c>
      <c r="R28" s="158">
        <v>0</v>
      </c>
      <c r="S28" s="20">
        <v>0</v>
      </c>
      <c r="T28" s="20">
        <v>0</v>
      </c>
      <c r="U28" s="20">
        <v>1</v>
      </c>
      <c r="V28" s="20">
        <v>0</v>
      </c>
      <c r="W28" s="20">
        <v>0</v>
      </c>
      <c r="X28" s="20">
        <v>0</v>
      </c>
      <c r="Y28" s="20">
        <v>1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42">
        <f t="shared" si="1"/>
        <v>7</v>
      </c>
      <c r="AF28" s="23">
        <f t="shared" si="0"/>
        <v>4</v>
      </c>
      <c r="AG28" s="21">
        <f t="shared" si="2"/>
        <v>3</v>
      </c>
    </row>
    <row r="29" spans="5:33" ht="15.95" customHeight="1">
      <c r="E29" s="241">
        <v>16</v>
      </c>
      <c r="F29" s="19" t="s">
        <v>45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58">
        <v>0</v>
      </c>
      <c r="R29" s="158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42">
        <f t="shared" si="1"/>
        <v>0</v>
      </c>
      <c r="AF29" s="23">
        <f t="shared" si="0"/>
        <v>0</v>
      </c>
      <c r="AG29" s="21">
        <f t="shared" si="2"/>
        <v>0</v>
      </c>
    </row>
    <row r="30" spans="5:33" s="15" customFormat="1" ht="15.95" customHeight="1">
      <c r="E30" s="241">
        <v>17</v>
      </c>
      <c r="F30" s="19" t="s">
        <v>46</v>
      </c>
      <c r="G30" s="20">
        <v>0</v>
      </c>
      <c r="H30" s="20">
        <v>1</v>
      </c>
      <c r="I30" s="20">
        <v>0</v>
      </c>
      <c r="J30" s="20">
        <v>0</v>
      </c>
      <c r="K30" s="20">
        <v>1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58">
        <v>1</v>
      </c>
      <c r="R30" s="158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1</v>
      </c>
      <c r="AA30" s="20">
        <v>0</v>
      </c>
      <c r="AB30" s="20">
        <v>0</v>
      </c>
      <c r="AC30" s="20">
        <v>1</v>
      </c>
      <c r="AD30" s="20">
        <v>1</v>
      </c>
      <c r="AE30" s="242">
        <f t="shared" si="1"/>
        <v>6</v>
      </c>
      <c r="AF30" s="23">
        <f t="shared" si="0"/>
        <v>2</v>
      </c>
      <c r="AG30" s="21">
        <f t="shared" si="2"/>
        <v>4</v>
      </c>
    </row>
    <row r="31" spans="5:33" ht="15.95" customHeight="1">
      <c r="E31" s="241">
        <v>18</v>
      </c>
      <c r="F31" s="19" t="s">
        <v>47</v>
      </c>
      <c r="G31" s="20">
        <v>0</v>
      </c>
      <c r="H31" s="20">
        <v>0</v>
      </c>
      <c r="I31" s="20">
        <v>0</v>
      </c>
      <c r="J31" s="20">
        <v>0</v>
      </c>
      <c r="K31" s="20">
        <v>1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58">
        <v>0</v>
      </c>
      <c r="R31" s="158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42">
        <f t="shared" si="1"/>
        <v>1</v>
      </c>
      <c r="AF31" s="23">
        <f t="shared" si="0"/>
        <v>1</v>
      </c>
      <c r="AG31" s="21">
        <f t="shared" si="2"/>
        <v>0</v>
      </c>
    </row>
    <row r="32" spans="5:33" ht="15.95" customHeight="1">
      <c r="E32" s="241">
        <v>19</v>
      </c>
      <c r="F32" s="19" t="s">
        <v>48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58">
        <v>0</v>
      </c>
      <c r="R32" s="158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42">
        <f t="shared" si="1"/>
        <v>0</v>
      </c>
      <c r="AF32" s="23">
        <f t="shared" si="0"/>
        <v>0</v>
      </c>
      <c r="AG32" s="21">
        <f t="shared" si="2"/>
        <v>0</v>
      </c>
    </row>
    <row r="33" spans="5:33" s="15" customFormat="1" ht="15.95" customHeight="1">
      <c r="E33" s="241">
        <v>20</v>
      </c>
      <c r="F33" s="19" t="s">
        <v>49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58">
        <v>0</v>
      </c>
      <c r="R33" s="158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42">
        <f t="shared" si="1"/>
        <v>0</v>
      </c>
      <c r="AF33" s="23">
        <f t="shared" si="0"/>
        <v>0</v>
      </c>
      <c r="AG33" s="21">
        <f t="shared" si="2"/>
        <v>0</v>
      </c>
    </row>
    <row r="34" spans="5:33" ht="15.95" customHeight="1">
      <c r="E34" s="241">
        <v>21</v>
      </c>
      <c r="F34" s="19" t="s">
        <v>50</v>
      </c>
      <c r="G34" s="20">
        <v>1</v>
      </c>
      <c r="H34" s="20">
        <v>0</v>
      </c>
      <c r="I34" s="20">
        <v>0</v>
      </c>
      <c r="J34" s="20">
        <v>0</v>
      </c>
      <c r="K34" s="20">
        <v>0</v>
      </c>
      <c r="L34" s="20">
        <v>1</v>
      </c>
      <c r="M34" s="20">
        <v>0</v>
      </c>
      <c r="N34" s="20">
        <v>0</v>
      </c>
      <c r="O34" s="20">
        <v>0</v>
      </c>
      <c r="P34" s="20">
        <v>0</v>
      </c>
      <c r="Q34" s="158">
        <v>0</v>
      </c>
      <c r="R34" s="158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42">
        <f t="shared" si="1"/>
        <v>2</v>
      </c>
      <c r="AF34" s="23">
        <f t="shared" si="0"/>
        <v>1</v>
      </c>
      <c r="AG34" s="21">
        <f t="shared" si="2"/>
        <v>1</v>
      </c>
    </row>
    <row r="35" spans="5:33" ht="15.95" customHeight="1">
      <c r="E35" s="241">
        <v>22</v>
      </c>
      <c r="F35" s="19" t="s">
        <v>51</v>
      </c>
      <c r="G35" s="20">
        <v>0</v>
      </c>
      <c r="H35" s="20">
        <v>0</v>
      </c>
      <c r="I35" s="20">
        <v>1</v>
      </c>
      <c r="J35" s="20">
        <v>1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58">
        <v>1</v>
      </c>
      <c r="R35" s="158">
        <v>1</v>
      </c>
      <c r="S35" s="20">
        <v>2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42">
        <f t="shared" si="1"/>
        <v>6</v>
      </c>
      <c r="AF35" s="23">
        <f t="shared" si="0"/>
        <v>4</v>
      </c>
      <c r="AG35" s="21">
        <f t="shared" si="2"/>
        <v>2</v>
      </c>
    </row>
    <row r="36" spans="5:33" ht="15.95" customHeight="1">
      <c r="E36" s="241">
        <v>23</v>
      </c>
      <c r="F36" s="19" t="s">
        <v>52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58">
        <v>0</v>
      </c>
      <c r="R36" s="158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42">
        <f t="shared" si="1"/>
        <v>0</v>
      </c>
      <c r="AF36" s="23">
        <f t="shared" si="0"/>
        <v>0</v>
      </c>
      <c r="AG36" s="21">
        <f t="shared" si="2"/>
        <v>0</v>
      </c>
    </row>
    <row r="37" spans="5:33" ht="15.95" customHeight="1">
      <c r="E37" s="241">
        <v>24</v>
      </c>
      <c r="F37" s="19" t="s">
        <v>53</v>
      </c>
      <c r="G37" s="20">
        <v>0</v>
      </c>
      <c r="H37" s="20">
        <v>0</v>
      </c>
      <c r="I37" s="20">
        <v>0</v>
      </c>
      <c r="J37" s="20">
        <v>0</v>
      </c>
      <c r="K37" s="20">
        <v>2</v>
      </c>
      <c r="L37" s="20">
        <v>2</v>
      </c>
      <c r="M37" s="20">
        <v>0</v>
      </c>
      <c r="N37" s="20">
        <v>0</v>
      </c>
      <c r="O37" s="20">
        <v>0</v>
      </c>
      <c r="P37" s="20">
        <v>0</v>
      </c>
      <c r="Q37" s="158">
        <v>0</v>
      </c>
      <c r="R37" s="158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1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42">
        <f t="shared" si="1"/>
        <v>5</v>
      </c>
      <c r="AF37" s="23">
        <f t="shared" si="0"/>
        <v>3</v>
      </c>
      <c r="AG37" s="21">
        <f t="shared" si="2"/>
        <v>2</v>
      </c>
    </row>
    <row r="38" spans="5:33" ht="15.95" customHeight="1">
      <c r="E38" s="241">
        <v>25</v>
      </c>
      <c r="F38" s="19" t="s">
        <v>54</v>
      </c>
      <c r="G38" s="20">
        <v>2</v>
      </c>
      <c r="H38" s="20">
        <v>0</v>
      </c>
      <c r="I38" s="20">
        <v>1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58">
        <v>1</v>
      </c>
      <c r="R38" s="158">
        <v>0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1</v>
      </c>
      <c r="Y38" s="20">
        <v>1</v>
      </c>
      <c r="Z38" s="20">
        <v>0</v>
      </c>
      <c r="AA38" s="20">
        <v>0</v>
      </c>
      <c r="AB38" s="20">
        <v>1</v>
      </c>
      <c r="AC38" s="20">
        <v>0</v>
      </c>
      <c r="AD38" s="20">
        <v>0</v>
      </c>
      <c r="AE38" s="242">
        <f t="shared" si="1"/>
        <v>8</v>
      </c>
      <c r="AF38" s="23">
        <f t="shared" si="0"/>
        <v>6</v>
      </c>
      <c r="AG38" s="21">
        <f t="shared" si="2"/>
        <v>2</v>
      </c>
    </row>
    <row r="39" spans="5:33" ht="15.95" customHeight="1">
      <c r="E39" s="241">
        <v>26</v>
      </c>
      <c r="F39" s="19" t="s">
        <v>55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58">
        <v>0</v>
      </c>
      <c r="R39" s="158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1</v>
      </c>
      <c r="AA39" s="20">
        <v>0</v>
      </c>
      <c r="AB39" s="20">
        <v>0</v>
      </c>
      <c r="AC39" s="20">
        <v>0</v>
      </c>
      <c r="AD39" s="20">
        <v>1</v>
      </c>
      <c r="AE39" s="242">
        <f t="shared" si="1"/>
        <v>2</v>
      </c>
      <c r="AF39" s="23">
        <f t="shared" si="0"/>
        <v>0</v>
      </c>
      <c r="AG39" s="21">
        <f t="shared" si="2"/>
        <v>2</v>
      </c>
    </row>
    <row r="40" spans="5:33" ht="15.95" customHeight="1">
      <c r="E40" s="241">
        <v>27</v>
      </c>
      <c r="F40" s="19" t="s">
        <v>56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1</v>
      </c>
      <c r="P40" s="20">
        <v>0</v>
      </c>
      <c r="Q40" s="158">
        <v>0</v>
      </c>
      <c r="R40" s="158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1</v>
      </c>
      <c r="AA40" s="20">
        <v>1</v>
      </c>
      <c r="AB40" s="20">
        <v>0</v>
      </c>
      <c r="AC40" s="20">
        <v>2</v>
      </c>
      <c r="AD40" s="20">
        <v>0</v>
      </c>
      <c r="AE40" s="242">
        <f t="shared" si="1"/>
        <v>5</v>
      </c>
      <c r="AF40" s="23">
        <f t="shared" si="0"/>
        <v>2</v>
      </c>
      <c r="AG40" s="21">
        <f t="shared" si="2"/>
        <v>3</v>
      </c>
    </row>
    <row r="41" spans="5:33" s="15" customFormat="1" ht="15.95" customHeight="1">
      <c r="E41" s="241">
        <v>28</v>
      </c>
      <c r="F41" s="19" t="s">
        <v>57</v>
      </c>
      <c r="G41" s="20">
        <v>0</v>
      </c>
      <c r="H41" s="20">
        <v>0</v>
      </c>
      <c r="I41" s="20">
        <v>1</v>
      </c>
      <c r="J41" s="20">
        <v>0</v>
      </c>
      <c r="K41" s="20">
        <v>0</v>
      </c>
      <c r="L41" s="20">
        <v>1</v>
      </c>
      <c r="M41" s="20">
        <v>0</v>
      </c>
      <c r="N41" s="20">
        <v>0</v>
      </c>
      <c r="O41" s="20">
        <v>0</v>
      </c>
      <c r="P41" s="20">
        <v>0</v>
      </c>
      <c r="Q41" s="158">
        <v>0</v>
      </c>
      <c r="R41" s="158">
        <v>0</v>
      </c>
      <c r="S41" s="20">
        <v>0</v>
      </c>
      <c r="T41" s="20">
        <v>0</v>
      </c>
      <c r="U41" s="20">
        <v>0</v>
      </c>
      <c r="V41" s="20">
        <v>0</v>
      </c>
      <c r="W41" s="20">
        <v>1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42">
        <f t="shared" si="1"/>
        <v>3</v>
      </c>
      <c r="AF41" s="23">
        <f t="shared" si="0"/>
        <v>2</v>
      </c>
      <c r="AG41" s="21">
        <f t="shared" si="2"/>
        <v>1</v>
      </c>
    </row>
    <row r="42" spans="5:33" ht="15.95" customHeight="1">
      <c r="E42" s="241">
        <v>29</v>
      </c>
      <c r="F42" s="19" t="s">
        <v>58</v>
      </c>
      <c r="G42" s="20">
        <v>1</v>
      </c>
      <c r="H42" s="20">
        <v>0</v>
      </c>
      <c r="I42" s="20">
        <v>0</v>
      </c>
      <c r="J42" s="20">
        <v>1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58">
        <v>0</v>
      </c>
      <c r="R42" s="158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1</v>
      </c>
      <c r="AA42" s="20">
        <v>0</v>
      </c>
      <c r="AB42" s="20">
        <v>0</v>
      </c>
      <c r="AC42" s="20">
        <v>0</v>
      </c>
      <c r="AD42" s="20">
        <v>0</v>
      </c>
      <c r="AE42" s="242">
        <f t="shared" si="1"/>
        <v>3</v>
      </c>
      <c r="AF42" s="23">
        <f t="shared" si="0"/>
        <v>1</v>
      </c>
      <c r="AG42" s="21">
        <f t="shared" si="2"/>
        <v>2</v>
      </c>
    </row>
    <row r="43" spans="5:33" ht="15.95" customHeight="1">
      <c r="E43" s="241">
        <v>30</v>
      </c>
      <c r="F43" s="19" t="s">
        <v>59</v>
      </c>
      <c r="G43" s="20">
        <v>1</v>
      </c>
      <c r="H43" s="20">
        <v>2</v>
      </c>
      <c r="I43" s="20">
        <v>0</v>
      </c>
      <c r="J43" s="20">
        <v>1</v>
      </c>
      <c r="K43" s="20">
        <v>0</v>
      </c>
      <c r="L43" s="20">
        <v>0</v>
      </c>
      <c r="M43" s="20">
        <v>3</v>
      </c>
      <c r="N43" s="20">
        <v>1</v>
      </c>
      <c r="O43" s="20">
        <v>1</v>
      </c>
      <c r="P43" s="20">
        <v>2</v>
      </c>
      <c r="Q43" s="158">
        <v>4</v>
      </c>
      <c r="R43" s="158">
        <v>3</v>
      </c>
      <c r="S43" s="20">
        <v>0</v>
      </c>
      <c r="T43" s="20">
        <v>0</v>
      </c>
      <c r="U43" s="20">
        <v>1</v>
      </c>
      <c r="V43" s="20">
        <v>2</v>
      </c>
      <c r="W43" s="20">
        <v>1</v>
      </c>
      <c r="X43" s="20">
        <v>0</v>
      </c>
      <c r="Y43" s="20">
        <v>0</v>
      </c>
      <c r="Z43" s="20">
        <v>2</v>
      </c>
      <c r="AA43" s="20">
        <v>0</v>
      </c>
      <c r="AB43" s="20">
        <v>1</v>
      </c>
      <c r="AC43" s="20">
        <v>1</v>
      </c>
      <c r="AD43" s="20">
        <v>0</v>
      </c>
      <c r="AE43" s="242">
        <f t="shared" si="1"/>
        <v>26</v>
      </c>
      <c r="AF43" s="23">
        <f t="shared" si="0"/>
        <v>11</v>
      </c>
      <c r="AG43" s="21">
        <f t="shared" si="2"/>
        <v>15</v>
      </c>
    </row>
    <row r="44" spans="5:33" ht="15.95" customHeight="1">
      <c r="E44" s="241">
        <v>31</v>
      </c>
      <c r="F44" s="19" t="s">
        <v>60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58">
        <v>0</v>
      </c>
      <c r="R44" s="158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42">
        <f t="shared" si="1"/>
        <v>0</v>
      </c>
      <c r="AF44" s="23">
        <f t="shared" si="0"/>
        <v>0</v>
      </c>
      <c r="AG44" s="21">
        <f t="shared" si="2"/>
        <v>0</v>
      </c>
    </row>
    <row r="45" spans="5:33" ht="15.95" customHeight="1" thickBot="1">
      <c r="E45" s="243">
        <v>32</v>
      </c>
      <c r="F45" s="167" t="s">
        <v>61</v>
      </c>
      <c r="G45" s="168">
        <v>0</v>
      </c>
      <c r="H45" s="168">
        <v>1</v>
      </c>
      <c r="I45" s="168">
        <v>0</v>
      </c>
      <c r="J45" s="168">
        <v>0</v>
      </c>
      <c r="K45" s="168">
        <v>1</v>
      </c>
      <c r="L45" s="168">
        <v>0</v>
      </c>
      <c r="M45" s="168">
        <v>0</v>
      </c>
      <c r="N45" s="168">
        <v>0</v>
      </c>
      <c r="O45" s="168">
        <v>0</v>
      </c>
      <c r="P45" s="168">
        <v>0</v>
      </c>
      <c r="Q45" s="169">
        <v>0</v>
      </c>
      <c r="R45" s="169">
        <v>0</v>
      </c>
      <c r="S45" s="168">
        <v>0</v>
      </c>
      <c r="T45" s="168">
        <v>0</v>
      </c>
      <c r="U45" s="20">
        <v>0</v>
      </c>
      <c r="V45" s="168">
        <v>1</v>
      </c>
      <c r="W45" s="168">
        <v>0</v>
      </c>
      <c r="X45" s="20">
        <v>0</v>
      </c>
      <c r="Y45" s="168">
        <v>0</v>
      </c>
      <c r="Z45" s="168">
        <v>1</v>
      </c>
      <c r="AA45" s="168">
        <v>0</v>
      </c>
      <c r="AB45" s="168">
        <v>0</v>
      </c>
      <c r="AC45" s="168">
        <v>0</v>
      </c>
      <c r="AD45" s="168">
        <v>1</v>
      </c>
      <c r="AE45" s="242">
        <f t="shared" si="1"/>
        <v>5</v>
      </c>
      <c r="AF45" s="23">
        <f t="shared" si="0"/>
        <v>1</v>
      </c>
      <c r="AG45" s="21">
        <f>AE45-AF45</f>
        <v>4</v>
      </c>
    </row>
    <row r="46" spans="5:33" ht="18" customHeight="1" thickBot="1">
      <c r="E46" s="293" t="s">
        <v>62</v>
      </c>
      <c r="F46" s="294"/>
      <c r="G46" s="170">
        <f>SUM(G14:G45)</f>
        <v>12</v>
      </c>
      <c r="H46" s="170">
        <f t="shared" ref="H46:AD46" si="3">SUM(H14:H45)</f>
        <v>9</v>
      </c>
      <c r="I46" s="170">
        <f t="shared" si="3"/>
        <v>7</v>
      </c>
      <c r="J46" s="170">
        <f t="shared" si="3"/>
        <v>4</v>
      </c>
      <c r="K46" s="170">
        <f t="shared" si="3"/>
        <v>7</v>
      </c>
      <c r="L46" s="170">
        <f t="shared" si="3"/>
        <v>6</v>
      </c>
      <c r="M46" s="170">
        <f t="shared" si="3"/>
        <v>4</v>
      </c>
      <c r="N46" s="170">
        <f t="shared" si="3"/>
        <v>8</v>
      </c>
      <c r="O46" s="170">
        <f t="shared" si="3"/>
        <v>6</v>
      </c>
      <c r="P46" s="170">
        <f t="shared" si="3"/>
        <v>5</v>
      </c>
      <c r="Q46" s="170">
        <f t="shared" si="3"/>
        <v>11</v>
      </c>
      <c r="R46" s="170">
        <f t="shared" si="3"/>
        <v>10</v>
      </c>
      <c r="S46" s="170">
        <f t="shared" si="3"/>
        <v>5</v>
      </c>
      <c r="T46" s="170">
        <f t="shared" si="3"/>
        <v>5</v>
      </c>
      <c r="U46" s="170">
        <f t="shared" si="3"/>
        <v>7</v>
      </c>
      <c r="V46" s="170">
        <f t="shared" si="3"/>
        <v>7</v>
      </c>
      <c r="W46" s="170">
        <f t="shared" si="3"/>
        <v>8</v>
      </c>
      <c r="X46" s="170">
        <f t="shared" si="3"/>
        <v>5</v>
      </c>
      <c r="Y46" s="170">
        <f t="shared" si="3"/>
        <v>5</v>
      </c>
      <c r="Z46" s="170">
        <f t="shared" si="3"/>
        <v>9</v>
      </c>
      <c r="AA46" s="170">
        <f t="shared" si="3"/>
        <v>4</v>
      </c>
      <c r="AB46" s="170">
        <f t="shared" si="3"/>
        <v>3</v>
      </c>
      <c r="AC46" s="170">
        <f t="shared" si="3"/>
        <v>12</v>
      </c>
      <c r="AD46" s="170">
        <f t="shared" si="3"/>
        <v>8</v>
      </c>
      <c r="AE46" s="170">
        <f>SUM(AE14:AE45)</f>
        <v>167</v>
      </c>
      <c r="AF46" s="24">
        <f>SUM(AF14:AF45)</f>
        <v>76</v>
      </c>
      <c r="AG46" s="22">
        <f>SUM(AG14:AG45)</f>
        <v>91</v>
      </c>
    </row>
    <row r="47" spans="5:33" ht="13.5">
      <c r="O47" s="245"/>
      <c r="S47" s="245"/>
      <c r="U47" s="245"/>
      <c r="Y47" s="245"/>
      <c r="AE47" s="246"/>
    </row>
  </sheetData>
  <mergeCells count="22">
    <mergeCell ref="AE12:AE13"/>
    <mergeCell ref="A6:AH6"/>
    <mergeCell ref="A7:AH7"/>
    <mergeCell ref="A8:AH8"/>
    <mergeCell ref="A11:AI11"/>
    <mergeCell ref="A10:AI10"/>
    <mergeCell ref="E46:F46"/>
    <mergeCell ref="AF12:AF13"/>
    <mergeCell ref="AG12:AG13"/>
    <mergeCell ref="Q12:R12"/>
    <mergeCell ref="S12:T12"/>
    <mergeCell ref="U12:V12"/>
    <mergeCell ref="W12:X12"/>
    <mergeCell ref="Y12:Z12"/>
    <mergeCell ref="AA12:AB12"/>
    <mergeCell ref="E12:F13"/>
    <mergeCell ref="G12:H12"/>
    <mergeCell ref="I12:J12"/>
    <mergeCell ref="K12:L12"/>
    <mergeCell ref="M12:N12"/>
    <mergeCell ref="O12:P12"/>
    <mergeCell ref="AC12:AD12"/>
  </mergeCells>
  <pageMargins left="0.19685039370078741" right="0.19685039370078741" top="0.39370078740157483" bottom="0.31496062992125984" header="0.39370078740157483" footer="0.31496062992125984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República Dominicana</vt:lpstr>
      <vt:lpstr>VARIACION</vt:lpstr>
      <vt:lpstr>CIRCUNSTANCIAS</vt:lpstr>
      <vt:lpstr>ARMAS</vt:lpstr>
      <vt:lpstr>HORA</vt:lpstr>
      <vt:lpstr>EDADES</vt:lpstr>
      <vt:lpstr>DIAS</vt:lpstr>
      <vt:lpstr>Nacionalidad Feminicidio (2)</vt:lpstr>
      <vt:lpstr>feminicidio INTIMO 2016</vt:lpstr>
      <vt:lpstr>SANTO DOMINGO</vt:lpstr>
      <vt:lpstr>DISTRITO NACIONAL</vt:lpstr>
      <vt:lpstr>SANTIAGO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jmunoz</dc:creator>
  <cp:lastModifiedBy>Jonathan Munoz Paulino</cp:lastModifiedBy>
  <cp:lastPrinted>2018-08-03T15:22:44Z</cp:lastPrinted>
  <dcterms:created xsi:type="dcterms:W3CDTF">2006-12-08T13:44:00Z</dcterms:created>
  <dcterms:modified xsi:type="dcterms:W3CDTF">2018-08-06T15:10:20Z</dcterms:modified>
</cp:coreProperties>
</file>