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ública Dominicana" sheetId="1" r:id="rId1"/>
    <sheet name="VARIACION" sheetId="2" r:id="rId2"/>
    <sheet name="PAIS" sheetId="3" r:id="rId3"/>
    <sheet name="CIRCUNSTANCIAS" sheetId="4" r:id="rId4"/>
    <sheet name="ARMAS" sheetId="5" r:id="rId5"/>
    <sheet name="HORA" sheetId="6" r:id="rId6"/>
    <sheet name="EDADES" sheetId="7" r:id="rId7"/>
    <sheet name="DIAS" sheetId="8" r:id="rId8"/>
    <sheet name="Nacionalidad Feminicidio" sheetId="9" r:id="rId9"/>
    <sheet name="feminicidio INTIMO 2015" sheetId="10" r:id="rId10"/>
  </sheets>
  <definedNames/>
  <calcPr fullCalcOnLoad="1"/>
</workbook>
</file>

<file path=xl/sharedStrings.xml><?xml version="1.0" encoding="utf-8"?>
<sst xmlns="http://schemas.openxmlformats.org/spreadsheetml/2006/main" count="474" uniqueCount="174">
  <si>
    <t>REPÚBLICA DOMINICANA</t>
  </si>
  <si>
    <t>PROCURADURÍA GENERAL DE LA REPÚBLICA</t>
  </si>
  <si>
    <t>AÑO</t>
  </si>
  <si>
    <t>TOTAL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</si>
  <si>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</si>
  <si>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</si>
  <si>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</si>
  <si>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</si>
  <si>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</si>
  <si>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</si>
  <si>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</si>
  <si>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</si>
  <si>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</si>
  <si>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</si>
  <si>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</si>
  <si>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ener.</t>
  </si>
  <si>
    <t>2008</t>
  </si>
  <si>
    <t>2009</t>
  </si>
  <si>
    <t>PROCURADURÍA GENERAL DE LA REPUBLICA</t>
  </si>
  <si>
    <t>INFORME DE HOMICIDIOS</t>
  </si>
  <si>
    <t>NACIONALIDAD</t>
  </si>
  <si>
    <t>TOTAL VICTIMA</t>
  </si>
  <si>
    <t>HAITIANA</t>
  </si>
  <si>
    <t>IRLANDES</t>
  </si>
  <si>
    <t>CHINA</t>
  </si>
  <si>
    <t>ESPAÑOLA</t>
  </si>
  <si>
    <t>FRANCESA</t>
  </si>
  <si>
    <t>ALEMANA</t>
  </si>
  <si>
    <t>DOMINICANA</t>
  </si>
  <si>
    <t>CANTIDAD</t>
  </si>
  <si>
    <t>JURISDICCIÓN</t>
  </si>
  <si>
    <t>Distrito Nacional</t>
  </si>
  <si>
    <t>Santo Domingo</t>
  </si>
  <si>
    <t>Azua</t>
  </si>
  <si>
    <t>Bahoruco</t>
  </si>
  <si>
    <t>Barahona</t>
  </si>
  <si>
    <t>Dajabon</t>
  </si>
  <si>
    <t>Duarte</t>
  </si>
  <si>
    <t>El Seybo</t>
  </si>
  <si>
    <t>Elias Piña</t>
  </si>
  <si>
    <t>Espaillat</t>
  </si>
  <si>
    <t>Hato Mayor</t>
  </si>
  <si>
    <t>Independencia</t>
  </si>
  <si>
    <t>La Altagracia</t>
  </si>
  <si>
    <t>La Romana</t>
  </si>
  <si>
    <t>La Vega</t>
  </si>
  <si>
    <t>María Trinidad S.</t>
  </si>
  <si>
    <t>Monseñor Nouel</t>
  </si>
  <si>
    <t>Montecristi</t>
  </si>
  <si>
    <t>Monte Plata</t>
  </si>
  <si>
    <t>Pedernales</t>
  </si>
  <si>
    <t>Peravia</t>
  </si>
  <si>
    <t>Puerto Plata</t>
  </si>
  <si>
    <t>Salcedo</t>
  </si>
  <si>
    <t>Samaná</t>
  </si>
  <si>
    <t>San Cristobal</t>
  </si>
  <si>
    <t>San José de Ocoa</t>
  </si>
  <si>
    <t>San Juan</t>
  </si>
  <si>
    <t>San Pedro De M.</t>
  </si>
  <si>
    <t>Sánchez Ramírez</t>
  </si>
  <si>
    <t>Santiago</t>
  </si>
  <si>
    <t>Santiago  R.</t>
  </si>
  <si>
    <t>Valverde</t>
  </si>
  <si>
    <t>TOTALES</t>
  </si>
  <si>
    <t>JULIO</t>
  </si>
  <si>
    <t>AGOSTO</t>
  </si>
  <si>
    <t>SEPTIEMBRE</t>
  </si>
  <si>
    <t>OCTUBRE</t>
  </si>
  <si>
    <t>NOVIEMBRE</t>
  </si>
  <si>
    <t>DICIEMBRE</t>
  </si>
  <si>
    <t>FEMINICIDIOS</t>
  </si>
  <si>
    <t>2010</t>
  </si>
  <si>
    <t>2011</t>
  </si>
  <si>
    <t>ENERO</t>
  </si>
  <si>
    <t>FEBRERO</t>
  </si>
  <si>
    <t>MARZO</t>
  </si>
  <si>
    <t>ABRIL</t>
  </si>
  <si>
    <t>MAYO</t>
  </si>
  <si>
    <t>JUNIO</t>
  </si>
  <si>
    <t>2012</t>
  </si>
  <si>
    <t>Departamento de Estadísticas</t>
  </si>
  <si>
    <t>HOMICIDIOS DE MUJERES Y FEMINICIDIOS</t>
  </si>
  <si>
    <t>HOMICIDIOS DE MUJERES</t>
  </si>
  <si>
    <t xml:space="preserve">REPÚBLICA DOMINICANA SEGÚN LA PROVINCIA </t>
  </si>
  <si>
    <t>VARIACION PORCENTUAL</t>
  </si>
  <si>
    <t>2013</t>
  </si>
  <si>
    <t>CIRCUNSTANCIA</t>
  </si>
  <si>
    <t>TASA HOMICIDIOS POR CADA 100 MIL HABITANTES</t>
  </si>
  <si>
    <t>ROBO</t>
  </si>
  <si>
    <t>DESPOJO DE ARMA DE FUEGO</t>
  </si>
  <si>
    <t>DESPOJO DE MOTOCICLETA</t>
  </si>
  <si>
    <t>DESPOJO DE VEHÍCULOS</t>
  </si>
  <si>
    <t>VICTIMA DE ROBO O ATRACO</t>
  </si>
  <si>
    <t>LINCHAMIENTO</t>
  </si>
  <si>
    <t>TRATANDO DE ROBAR O ATRACAR</t>
  </si>
  <si>
    <t>SERVICIO POLICIAL</t>
  </si>
  <si>
    <t>RELACIONADAS CON DROGAS</t>
  </si>
  <si>
    <t>SECUESTRO</t>
  </si>
  <si>
    <t>SICARIATO</t>
  </si>
  <si>
    <t>VIOLACIÓN SEXUAL</t>
  </si>
  <si>
    <t>TOTAL DE LA TASA</t>
  </si>
  <si>
    <t>TASA</t>
  </si>
  <si>
    <t>ACCIDENTAL</t>
  </si>
  <si>
    <t>BALA PERDIDA</t>
  </si>
  <si>
    <t>FEMINICIDIO  INTIMO</t>
  </si>
  <si>
    <t>VIOLENCIA INTRAFAMILIAR</t>
  </si>
  <si>
    <t>HOMBRE MUERTO POR SU PAREJA</t>
  </si>
  <si>
    <t>RIÑA PERSONAL</t>
  </si>
  <si>
    <t>RIÑA EN TRANSITO</t>
  </si>
  <si>
    <t>RIÑA EN CARCEL</t>
  </si>
  <si>
    <t>RIÑAS EN CENTRO DE DIVERSIÓN</t>
  </si>
  <si>
    <t>RIÑA TRANSITO</t>
  </si>
  <si>
    <t>ACCIÓN P.N.  -  F.A.  -  D.N.C.D.</t>
  </si>
  <si>
    <t>ACCIÓN P.N.</t>
  </si>
  <si>
    <t>ACCIÓN DNCD</t>
  </si>
  <si>
    <t>DESCONOCIDA</t>
  </si>
  <si>
    <t>TOTAL GENERAL DE LA TASA</t>
  </si>
  <si>
    <t>FEMINICIDIOS RELACIONADOS DIRECTAMENTE CON LA DELINCUENCIA</t>
  </si>
  <si>
    <t>FEMINICIDIOS NO RELACIONADOS DIRECTAMENTE CON LA DELINCUENCIA</t>
  </si>
  <si>
    <t>TIPO ARMA</t>
  </si>
  <si>
    <t>Armas de Fuego</t>
  </si>
  <si>
    <t>Armas Blancas</t>
  </si>
  <si>
    <t>Otras</t>
  </si>
  <si>
    <t>Según tipos de Armas</t>
  </si>
  <si>
    <t xml:space="preserve">SEGÚN LA HORA DE COMISIÓN (DIURNA O NOCTURNA) </t>
  </si>
  <si>
    <t>6:00 AM-5:59 PM</t>
  </si>
  <si>
    <t>6:00 PM-5:59 AM</t>
  </si>
  <si>
    <t>HORAS</t>
  </si>
  <si>
    <t>SEGÚN EL DIA DE OCURRENCIA</t>
  </si>
  <si>
    <t>LUNES</t>
  </si>
  <si>
    <t>MARTES</t>
  </si>
  <si>
    <t>MIÉRCOLES</t>
  </si>
  <si>
    <t>JUEVES</t>
  </si>
  <si>
    <t>VIERNES</t>
  </si>
  <si>
    <t>SÁBADO</t>
  </si>
  <si>
    <t>DOMINGO</t>
  </si>
  <si>
    <t>HABITANTES</t>
  </si>
  <si>
    <t>SANTO DOMINGO</t>
  </si>
  <si>
    <t>DISTRITO NACIONAL</t>
  </si>
  <si>
    <t>SANTIAGO</t>
  </si>
  <si>
    <t>TOTAL HOMICIDIOS DE MUJERES Y FEMINICIDIOS</t>
  </si>
  <si>
    <t>TASA DE HOMICIDIOS DE MUJERES Y FEMINICIDIOS POR CADA 100,000/HAB.</t>
  </si>
  <si>
    <t>SEGÚN LA EDAD DE LA VICTIMA</t>
  </si>
  <si>
    <t>0 a 17 años</t>
  </si>
  <si>
    <t>18 a 34 años</t>
  </si>
  <si>
    <t>35 a 51 años</t>
  </si>
  <si>
    <t>52 a 68 años</t>
  </si>
  <si>
    <t>Más de 68</t>
  </si>
  <si>
    <t>Indeterminados</t>
  </si>
  <si>
    <t xml:space="preserve">Según las Circunstancias </t>
  </si>
  <si>
    <t>Distribución de los femininicidos a nivel nacional</t>
  </si>
  <si>
    <t>DISTRIBUCIÓN DE LOS FEMINICIDIOS A NIVEL NACIONAL</t>
  </si>
  <si>
    <t>PRELIMINAR</t>
  </si>
  <si>
    <t>2014</t>
  </si>
  <si>
    <t>AÑO 2014</t>
  </si>
  <si>
    <t xml:space="preserve">HOMICIDIOS DE MUJERES Y FEMINICIDIOS OCURRIDOS EN LOS AÑOS 2005 - 2015 </t>
  </si>
  <si>
    <t>ENERO-DICIEMBRE</t>
  </si>
  <si>
    <t>2015</t>
  </si>
  <si>
    <t>INFANTICIDIO</t>
  </si>
  <si>
    <t>ACCION LEGAL</t>
  </si>
  <si>
    <t>AÑO 2015</t>
  </si>
  <si>
    <t xml:space="preserve">DIAS </t>
  </si>
  <si>
    <t>ENERO - DICIEMBRE DE 2015</t>
  </si>
  <si>
    <t>"Año del Fomento de la Vivienda"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</si>
  <si>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0"/>
      </rPr>
      <t>Cantidad de habitantes publicada por la ONE</t>
    </r>
  </si>
  <si>
    <t>HOMICIDIOS DE MUJERES Y FEMINICIDIOS OCURRIDOS EN EL AÑO  2015</t>
  </si>
  <si>
    <t>HOMICIDIOS DE MUJERES Y FEMINICIDIOS OCURRIDOS EN LOS AÑOS 2014-15</t>
  </si>
  <si>
    <t>FRECUENCIAS, TASAS Y VARIACIÓN PORCENTUAL 2014-15</t>
  </si>
  <si>
    <t>HOMICIDIOS DE MUJERES Y FEMINICIDIOS OCURRIDOS EN EL 2015</t>
  </si>
  <si>
    <t xml:space="preserve">HOMICIDIOS DE MUJERES Y FEMINICIDIOS OCURRIDOS EN EL AÑO 2015 </t>
  </si>
  <si>
    <t>HOMICIDIOS DE MUJERES Y FEMINICIDIOS SEGÚN LA  NACIONALIDAD DE LA VICTIMA</t>
  </si>
  <si>
    <t>FRECUENCIAS Y TASAS 2015</t>
  </si>
  <si>
    <t>DESCRIPCION</t>
  </si>
  <si>
    <t>HOMICIDIOS DE MUJERES Y FEMINICIDIOS OCURRIDOS EN LOS AÑOS 2015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</si>
</sst>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409]h:mm:ss\ AM/PM"/>
    <numFmt numFmtId="179" formatCode="[$-409]dddd\,\ mmmm\ dd\,\ yyyy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0000"/>
    <numFmt numFmtId="192" formatCode="[$€-2]\ #,##0.00_);[Red]\([$€-2]\ #,##0.00\)"/>
    <numFmt numFmtId="193" formatCode="0.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00"/>
    <numFmt numFmtId="202" formatCode="0.00000000000"/>
    <numFmt numFmtId="203" formatCode="0.0000%"/>
    <numFmt numFmtId="204" formatCode="0.0%"/>
    <numFmt numFmtId="205" formatCode="_([$€]* #,##0.00_);_([$€]* \(#,##0.00\);_([$€]* &quot;-&quot;??_);_(@_)"/>
    <numFmt numFmtId="206" formatCode="#,##0.0"/>
  </numFmts>
  <fonts count="114">
    <font>
      <sz val="10"/>
      <name val="Arial"/>
      <family val="0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7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Book Antiqua"/>
      <family val="1"/>
    </font>
    <font>
      <b/>
      <sz val="14"/>
      <color indexed="10"/>
      <name val="Book Antiqua"/>
      <family val="1"/>
    </font>
    <font>
      <b/>
      <sz val="10"/>
      <name val="Trebuchet MS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8"/>
      <name val="Trebuchet MS"/>
      <family val="2"/>
    </font>
    <font>
      <b/>
      <u val="single"/>
      <sz val="10"/>
      <name val="Book Antiqua"/>
      <family val="1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b/>
      <i/>
      <sz val="9"/>
      <name val="Arial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7"/>
      <name val="Trebuchet MS"/>
      <family val="2"/>
    </font>
    <font>
      <b/>
      <sz val="8"/>
      <name val="Trebuchet MS"/>
      <family val="2"/>
    </font>
    <font>
      <b/>
      <sz val="7"/>
      <name val="Arial"/>
      <family val="2"/>
    </font>
    <font>
      <b/>
      <i/>
      <sz val="14"/>
      <color indexed="10"/>
      <name val="Trebuchet MS"/>
      <family val="2"/>
    </font>
    <font>
      <b/>
      <sz val="10"/>
      <name val="Gill Sans MT"/>
      <family val="2"/>
    </font>
    <font>
      <i/>
      <sz val="11"/>
      <name val="Times New Roman"/>
      <family val="1"/>
    </font>
    <font>
      <b/>
      <sz val="9"/>
      <name val="Gill Sans MT"/>
      <family val="2"/>
    </font>
    <font>
      <sz val="9"/>
      <name val="Gill Sans MT"/>
      <family val="2"/>
    </font>
    <font>
      <b/>
      <i/>
      <sz val="13"/>
      <color indexed="10"/>
      <name val="Times New Roman"/>
      <family val="1"/>
    </font>
    <font>
      <b/>
      <i/>
      <sz val="11"/>
      <color indexed="12"/>
      <name val="AvantGarde Bk BT"/>
      <family val="0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56"/>
      <name val="Times New Roman"/>
      <family val="1"/>
    </font>
    <font>
      <b/>
      <sz val="10"/>
      <color indexed="30"/>
      <name val="Century Gothic"/>
      <family val="2"/>
    </font>
    <font>
      <b/>
      <sz val="10"/>
      <color indexed="8"/>
      <name val="Gill Sans MT"/>
      <family val="2"/>
    </font>
    <font>
      <b/>
      <i/>
      <sz val="14"/>
      <color indexed="56"/>
      <name val="Times New Roman"/>
      <family val="1"/>
    </font>
    <font>
      <b/>
      <sz val="14"/>
      <color indexed="10"/>
      <name val="Gill Sans MT"/>
      <family val="2"/>
    </font>
    <font>
      <b/>
      <sz val="16"/>
      <color indexed="56"/>
      <name val="Times New Roman"/>
      <family val="1"/>
    </font>
    <font>
      <b/>
      <sz val="14"/>
      <color indexed="19"/>
      <name val="Trebuchet MS"/>
      <family val="2"/>
    </font>
    <font>
      <b/>
      <i/>
      <sz val="14"/>
      <color indexed="30"/>
      <name val="Trebuchet MS"/>
      <family val="2"/>
    </font>
    <font>
      <b/>
      <sz val="14"/>
      <color indexed="60"/>
      <name val="Trebuchet MS"/>
      <family val="2"/>
    </font>
    <font>
      <b/>
      <sz val="10"/>
      <color indexed="10"/>
      <name val="Book Antiqua"/>
      <family val="1"/>
    </font>
    <font>
      <b/>
      <sz val="12"/>
      <color indexed="8"/>
      <name val="Garamond"/>
      <family val="0"/>
    </font>
    <font>
      <sz val="9"/>
      <color indexed="8"/>
      <name val="Garamond"/>
      <family val="0"/>
    </font>
    <font>
      <sz val="6.2"/>
      <color indexed="8"/>
      <name val="Trebuchet MS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.25"/>
      <color indexed="8"/>
      <name val="Book Antiqu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sz val="11"/>
      <color indexed="8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entury Gothic"/>
      <family val="2"/>
    </font>
    <font>
      <b/>
      <i/>
      <sz val="16"/>
      <color theme="3"/>
      <name val="Times New Roman"/>
      <family val="1"/>
    </font>
    <font>
      <b/>
      <sz val="10"/>
      <color rgb="FF0070C0"/>
      <name val="Century Gothic"/>
      <family val="2"/>
    </font>
    <font>
      <b/>
      <sz val="10"/>
      <color theme="1"/>
      <name val="Gill Sans MT"/>
      <family val="2"/>
    </font>
    <font>
      <b/>
      <i/>
      <sz val="14"/>
      <color theme="3"/>
      <name val="Times New Roman"/>
      <family val="1"/>
    </font>
    <font>
      <b/>
      <sz val="14"/>
      <color rgb="FFFF0000"/>
      <name val="Gill Sans MT"/>
      <family val="2"/>
    </font>
    <font>
      <b/>
      <sz val="16"/>
      <color theme="3"/>
      <name val="Times New Roman"/>
      <family val="1"/>
    </font>
    <font>
      <b/>
      <i/>
      <sz val="14"/>
      <color rgb="FF0070C0"/>
      <name val="Trebuchet MS"/>
      <family val="2"/>
    </font>
    <font>
      <b/>
      <sz val="14"/>
      <color theme="9" tint="-0.4999699890613556"/>
      <name val="Trebuchet MS"/>
      <family val="2"/>
    </font>
    <font>
      <b/>
      <sz val="14"/>
      <color theme="2" tint="-0.4999699890613556"/>
      <name val="Trebuchet MS"/>
      <family val="2"/>
    </font>
    <font>
      <b/>
      <sz val="10"/>
      <color rgb="FFFF000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22"/>
      </right>
      <top style="thin">
        <color indexed="22"/>
      </top>
      <bottom style="medium">
        <color indexed="63"/>
      </bottom>
    </border>
    <border>
      <left style="thin">
        <color indexed="22"/>
      </left>
      <right style="medium">
        <color indexed="63"/>
      </right>
      <top style="thin">
        <color indexed="22"/>
      </top>
      <bottom style="medium">
        <color indexed="63"/>
      </bottom>
    </border>
    <border>
      <left style="thin">
        <color indexed="22"/>
      </left>
      <right style="medium">
        <color indexed="63"/>
      </right>
      <top style="medium">
        <color indexed="63"/>
      </top>
      <bottom style="thin">
        <color indexed="22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63"/>
      </left>
      <right style="thin">
        <color indexed="22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4" fillId="29" borderId="1" applyNumberFormat="0" applyAlignment="0" applyProtection="0"/>
    <xf numFmtId="20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7" fillId="21" borderId="6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93" fillId="0" borderId="8" applyNumberFormat="0" applyFill="0" applyAlignment="0" applyProtection="0"/>
    <xf numFmtId="0" fontId="102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23" fillId="33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103" fillId="0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/>
    </xf>
    <xf numFmtId="2" fontId="32" fillId="34" borderId="15" xfId="0" applyNumberFormat="1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right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right" vertical="center"/>
    </xf>
    <xf numFmtId="0" fontId="32" fillId="33" borderId="15" xfId="0" applyFont="1" applyFill="1" applyBorder="1" applyAlignment="1">
      <alignment horizontal="center" vertical="center"/>
    </xf>
    <xf numFmtId="0" fontId="33" fillId="0" borderId="17" xfId="0" applyFont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right" vertical="center" wrapText="1"/>
    </xf>
    <xf numFmtId="0" fontId="37" fillId="33" borderId="22" xfId="0" applyFont="1" applyFill="1" applyBorder="1" applyAlignment="1">
      <alignment horizontal="center" vertical="center"/>
    </xf>
    <xf numFmtId="0" fontId="104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wrapText="1"/>
    </xf>
    <xf numFmtId="2" fontId="32" fillId="35" borderId="23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/>
    </xf>
    <xf numFmtId="0" fontId="37" fillId="0" borderId="26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10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16" fillId="33" borderId="27" xfId="0" applyFont="1" applyFill="1" applyBorder="1" applyAlignment="1">
      <alignment/>
    </xf>
    <xf numFmtId="0" fontId="16" fillId="33" borderId="28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/>
    </xf>
    <xf numFmtId="0" fontId="16" fillId="33" borderId="30" xfId="0" applyFont="1" applyFill="1" applyBorder="1" applyAlignment="1">
      <alignment horizontal="center" vertical="center"/>
    </xf>
    <xf numFmtId="0" fontId="104" fillId="0" borderId="0" xfId="0" applyFont="1" applyBorder="1" applyAlignment="1">
      <alignment horizontal="center" wrapText="1"/>
    </xf>
    <xf numFmtId="0" fontId="38" fillId="0" borderId="15" xfId="0" applyFont="1" applyFill="1" applyBorder="1" applyAlignment="1">
      <alignment horizontal="right" vertical="center"/>
    </xf>
    <xf numFmtId="0" fontId="42" fillId="33" borderId="31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/>
    </xf>
    <xf numFmtId="0" fontId="42" fillId="33" borderId="33" xfId="0" applyFont="1" applyFill="1" applyBorder="1" applyAlignment="1">
      <alignment horizontal="center"/>
    </xf>
    <xf numFmtId="49" fontId="42" fillId="33" borderId="34" xfId="0" applyNumberFormat="1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/>
    </xf>
    <xf numFmtId="0" fontId="42" fillId="33" borderId="39" xfId="0" applyFont="1" applyFill="1" applyBorder="1" applyAlignment="1">
      <alignment horizontal="center"/>
    </xf>
    <xf numFmtId="0" fontId="42" fillId="33" borderId="40" xfId="0" applyFont="1" applyFill="1" applyBorder="1" applyAlignment="1">
      <alignment horizontal="center"/>
    </xf>
    <xf numFmtId="0" fontId="42" fillId="33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/>
    </xf>
    <xf numFmtId="0" fontId="16" fillId="33" borderId="26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/>
    </xf>
    <xf numFmtId="0" fontId="16" fillId="33" borderId="25" xfId="0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wrapText="1"/>
    </xf>
    <xf numFmtId="0" fontId="105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33" borderId="27" xfId="0" applyFont="1" applyFill="1" applyBorder="1" applyAlignment="1">
      <alignment horizontal="center" wrapText="1"/>
    </xf>
    <xf numFmtId="0" fontId="40" fillId="33" borderId="47" xfId="0" applyFont="1" applyFill="1" applyBorder="1" applyAlignment="1">
      <alignment horizontal="center"/>
    </xf>
    <xf numFmtId="0" fontId="40" fillId="33" borderId="47" xfId="0" applyFont="1" applyFill="1" applyBorder="1" applyAlignment="1">
      <alignment horizontal="center" textRotation="90"/>
    </xf>
    <xf numFmtId="0" fontId="40" fillId="33" borderId="28" xfId="0" applyFont="1" applyFill="1" applyBorder="1" applyAlignment="1">
      <alignment horizontal="center" wrapText="1"/>
    </xf>
    <xf numFmtId="0" fontId="40" fillId="0" borderId="24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center" wrapText="1"/>
    </xf>
    <xf numFmtId="3" fontId="40" fillId="0" borderId="26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0" fillId="0" borderId="26" xfId="0" applyNumberFormat="1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center" wrapText="1"/>
    </xf>
    <xf numFmtId="0" fontId="37" fillId="0" borderId="4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104" fillId="0" borderId="0" xfId="0" applyFont="1" applyBorder="1" applyAlignment="1">
      <alignment horizontal="center" wrapText="1"/>
    </xf>
    <xf numFmtId="0" fontId="33" fillId="0" borderId="49" xfId="0" applyFont="1" applyBorder="1" applyAlignment="1">
      <alignment vertical="center"/>
    </xf>
    <xf numFmtId="0" fontId="37" fillId="0" borderId="5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 vertical="center"/>
    </xf>
    <xf numFmtId="0" fontId="42" fillId="33" borderId="52" xfId="0" applyFont="1" applyFill="1" applyBorder="1" applyAlignment="1">
      <alignment horizontal="center" vertical="center"/>
    </xf>
    <xf numFmtId="0" fontId="42" fillId="33" borderId="53" xfId="0" applyFont="1" applyFill="1" applyBorder="1" applyAlignment="1">
      <alignment horizontal="center" vertical="center"/>
    </xf>
    <xf numFmtId="0" fontId="42" fillId="33" borderId="54" xfId="0" applyFont="1" applyFill="1" applyBorder="1" applyAlignment="1">
      <alignment horizontal="center" vertical="center"/>
    </xf>
    <xf numFmtId="49" fontId="42" fillId="33" borderId="37" xfId="0" applyNumberFormat="1" applyFont="1" applyFill="1" applyBorder="1" applyAlignment="1">
      <alignment horizontal="center" vertical="center"/>
    </xf>
    <xf numFmtId="3" fontId="106" fillId="0" borderId="10" xfId="0" applyNumberFormat="1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center" wrapText="1"/>
    </xf>
    <xf numFmtId="0" fontId="33" fillId="0" borderId="0" xfId="0" applyFont="1" applyAlignment="1">
      <alignment vertical="center" wrapText="1"/>
    </xf>
    <xf numFmtId="0" fontId="37" fillId="0" borderId="29" xfId="0" applyFont="1" applyFill="1" applyBorder="1" applyAlignment="1">
      <alignment horizontal="center" vertical="center"/>
    </xf>
    <xf numFmtId="2" fontId="32" fillId="34" borderId="55" xfId="0" applyNumberFormat="1" applyFont="1" applyFill="1" applyBorder="1" applyAlignment="1">
      <alignment horizontal="center" vertical="center"/>
    </xf>
    <xf numFmtId="0" fontId="33" fillId="0" borderId="56" xfId="0" applyFont="1" applyBorder="1" applyAlignment="1">
      <alignment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textRotation="90"/>
    </xf>
    <xf numFmtId="0" fontId="32" fillId="33" borderId="15" xfId="0" applyFont="1" applyFill="1" applyBorder="1" applyAlignment="1">
      <alignment horizontal="center" wrapText="1"/>
    </xf>
    <xf numFmtId="0" fontId="16" fillId="33" borderId="47" xfId="0" applyFont="1" applyFill="1" applyBorder="1" applyAlignment="1">
      <alignment horizontal="center" textRotation="90"/>
    </xf>
    <xf numFmtId="0" fontId="16" fillId="33" borderId="61" xfId="0" applyFont="1" applyFill="1" applyBorder="1" applyAlignment="1">
      <alignment horizontal="center" textRotation="90"/>
    </xf>
    <xf numFmtId="0" fontId="44" fillId="0" borderId="0" xfId="0" applyFont="1" applyBorder="1" applyAlignment="1">
      <alignment vertical="center" wrapText="1"/>
    </xf>
    <xf numFmtId="0" fontId="16" fillId="33" borderId="28" xfId="0" applyFont="1" applyFill="1" applyBorder="1" applyAlignment="1">
      <alignment horizontal="center"/>
    </xf>
    <xf numFmtId="2" fontId="32" fillId="35" borderId="15" xfId="0" applyNumberFormat="1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left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left"/>
    </xf>
    <xf numFmtId="0" fontId="16" fillId="33" borderId="64" xfId="0" applyFont="1" applyFill="1" applyBorder="1" applyAlignment="1">
      <alignment horizontal="right"/>
    </xf>
    <xf numFmtId="0" fontId="16" fillId="33" borderId="65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19" borderId="30" xfId="0" applyFont="1" applyFill="1" applyBorder="1" applyAlignment="1">
      <alignment horizontal="center" vertical="center"/>
    </xf>
    <xf numFmtId="0" fontId="107" fillId="0" borderId="0" xfId="0" applyFont="1" applyBorder="1" applyAlignment="1">
      <alignment wrapText="1"/>
    </xf>
    <xf numFmtId="9" fontId="0" fillId="0" borderId="0" xfId="56" applyFont="1" applyAlignment="1">
      <alignment horizontal="center"/>
    </xf>
    <xf numFmtId="9" fontId="0" fillId="0" borderId="0" xfId="0" applyNumberFormat="1" applyAlignment="1">
      <alignment horizontal="center"/>
    </xf>
    <xf numFmtId="0" fontId="32" fillId="33" borderId="21" xfId="0" applyFont="1" applyFill="1" applyBorder="1" applyAlignment="1">
      <alignment horizontal="center"/>
    </xf>
    <xf numFmtId="2" fontId="32" fillId="34" borderId="67" xfId="0" applyNumberFormat="1" applyFont="1" applyFill="1" applyBorder="1" applyAlignment="1">
      <alignment horizontal="center" vertical="center"/>
    </xf>
    <xf numFmtId="2" fontId="32" fillId="34" borderId="68" xfId="0" applyNumberFormat="1" applyFont="1" applyFill="1" applyBorder="1" applyAlignment="1">
      <alignment horizontal="center" vertical="center"/>
    </xf>
    <xf numFmtId="2" fontId="32" fillId="34" borderId="6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0" fontId="103" fillId="0" borderId="29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/>
    </xf>
    <xf numFmtId="4" fontId="40" fillId="0" borderId="30" xfId="0" applyNumberFormat="1" applyFont="1" applyFill="1" applyBorder="1" applyAlignment="1">
      <alignment horizontal="center" vertical="center" wrapText="1"/>
    </xf>
    <xf numFmtId="0" fontId="103" fillId="36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5" fillId="0" borderId="70" xfId="0" applyFont="1" applyFill="1" applyBorder="1" applyAlignment="1">
      <alignment horizontal="left"/>
    </xf>
    <xf numFmtId="0" fontId="29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 horizontal="center" wrapText="1"/>
    </xf>
    <xf numFmtId="0" fontId="108" fillId="0" borderId="0" xfId="0" applyFont="1" applyAlignment="1">
      <alignment horizontal="center"/>
    </xf>
    <xf numFmtId="204" fontId="40" fillId="0" borderId="71" xfId="56" applyNumberFormat="1" applyFont="1" applyFill="1" applyBorder="1" applyAlignment="1">
      <alignment horizontal="center" vertical="center" wrapText="1"/>
    </xf>
    <xf numFmtId="204" fontId="40" fillId="0" borderId="59" xfId="56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right" vertical="center"/>
    </xf>
    <xf numFmtId="0" fontId="18" fillId="0" borderId="72" xfId="0" applyFont="1" applyFill="1" applyBorder="1" applyAlignment="1">
      <alignment horizontal="right" vertical="center"/>
    </xf>
    <xf numFmtId="0" fontId="18" fillId="0" borderId="73" xfId="0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right" vertical="center"/>
    </xf>
    <xf numFmtId="0" fontId="38" fillId="0" borderId="72" xfId="0" applyFont="1" applyFill="1" applyBorder="1" applyAlignment="1">
      <alignment horizontal="right" vertical="center"/>
    </xf>
    <xf numFmtId="0" fontId="38" fillId="0" borderId="22" xfId="0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4" fillId="0" borderId="22" xfId="0" applyFont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right" vertical="center"/>
    </xf>
    <xf numFmtId="2" fontId="32" fillId="35" borderId="15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/>
    </xf>
    <xf numFmtId="0" fontId="32" fillId="34" borderId="15" xfId="0" applyFont="1" applyFill="1" applyBorder="1" applyAlignment="1">
      <alignment horizontal="center" textRotation="90" wrapText="1"/>
    </xf>
    <xf numFmtId="0" fontId="32" fillId="0" borderId="74" xfId="0" applyFont="1" applyFill="1" applyBorder="1" applyAlignment="1">
      <alignment horizontal="left" vertical="center"/>
    </xf>
    <xf numFmtId="0" fontId="32" fillId="0" borderId="7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wrapText="1"/>
    </xf>
    <xf numFmtId="0" fontId="16" fillId="33" borderId="76" xfId="0" applyFont="1" applyFill="1" applyBorder="1" applyAlignment="1">
      <alignment horizontal="center"/>
    </xf>
    <xf numFmtId="0" fontId="16" fillId="33" borderId="7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4" fillId="33" borderId="47" xfId="0" applyFont="1" applyFill="1" applyBorder="1" applyAlignment="1">
      <alignment horizontal="center" vertical="center" textRotation="1" wrapText="1"/>
    </xf>
    <xf numFmtId="0" fontId="24" fillId="33" borderId="28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wrapText="1"/>
    </xf>
    <xf numFmtId="0" fontId="25" fillId="33" borderId="25" xfId="0" applyFont="1" applyFill="1" applyBorder="1" applyAlignment="1">
      <alignment horizontal="right" vertical="center" wrapText="1"/>
    </xf>
    <xf numFmtId="0" fontId="25" fillId="33" borderId="26" xfId="0" applyFont="1" applyFill="1" applyBorder="1" applyAlignment="1">
      <alignment horizontal="right" vertical="center"/>
    </xf>
    <xf numFmtId="0" fontId="23" fillId="33" borderId="78" xfId="0" applyFont="1" applyFill="1" applyBorder="1" applyAlignment="1">
      <alignment horizontal="center" textRotation="90" wrapText="1"/>
    </xf>
    <xf numFmtId="0" fontId="23" fillId="33" borderId="13" xfId="0" applyFont="1" applyFill="1" applyBorder="1" applyAlignment="1">
      <alignment horizontal="center" textRotation="90" wrapText="1"/>
    </xf>
    <xf numFmtId="0" fontId="23" fillId="33" borderId="79" xfId="0" applyFont="1" applyFill="1" applyBorder="1" applyAlignment="1">
      <alignment horizontal="center" textRotation="90" wrapText="1"/>
    </xf>
    <xf numFmtId="0" fontId="23" fillId="33" borderId="11" xfId="0" applyFont="1" applyFill="1" applyBorder="1" applyAlignment="1">
      <alignment horizontal="center" textRotation="90" wrapText="1"/>
    </xf>
    <xf numFmtId="0" fontId="24" fillId="33" borderId="27" xfId="0" applyFont="1" applyFill="1" applyBorder="1" applyAlignment="1">
      <alignment horizontal="center" wrapText="1"/>
    </xf>
    <xf numFmtId="0" fontId="24" fillId="33" borderId="47" xfId="0" applyFont="1" applyFill="1" applyBorder="1" applyAlignment="1">
      <alignment horizontal="center" wrapText="1"/>
    </xf>
    <xf numFmtId="0" fontId="24" fillId="33" borderId="24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04125"/>
          <c:w val="0.528"/>
          <c:h val="0.764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ARMAS!$B$15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ARMAS!$O$15</c:f>
              <c:numCache/>
            </c:numRef>
          </c:val>
        </c:ser>
        <c:ser>
          <c:idx val="0"/>
          <c:order val="1"/>
          <c:tx>
            <c:strRef>
              <c:f>ARMAS!$B$16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ARMAS!$O$16</c:f>
              <c:numCache/>
            </c:numRef>
          </c:val>
        </c:ser>
        <c:ser>
          <c:idx val="2"/>
          <c:order val="2"/>
          <c:tx>
            <c:strRef>
              <c:f>ARMAS!$B$17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ARMAS!$O$17</c:f>
              <c:numCache/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49415131"/>
        <c:axId val="42082996"/>
      </c:barChart>
      <c:catAx>
        <c:axId val="49415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15131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25"/>
          <c:y val="0.8165"/>
          <c:w val="0.590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HOMICIDIOS DE MUJERES
SEGÚN LA HORA DE COMISIÓN (DIURNA O NOCTURNA) 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75"/>
          <c:y val="0.2855"/>
          <c:w val="0.44375"/>
          <c:h val="0.579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HORA!$C$17:$C$18</c:f>
              <c:strCache/>
            </c:strRef>
          </c:cat>
          <c:val>
            <c:numRef>
              <c:f>HORA!$P$17:$P$18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HORA!$C$17:$C$18</c:f>
              <c:strCache/>
            </c:strRef>
          </c:cat>
          <c:val>
            <c:numRef>
              <c:f>HORA!#REF!</c:f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HOMICIDIOS DE MUJERES
SEGÚN EL RANGO DE EDAD</a:t>
            </a:r>
          </a:p>
        </c:rich>
      </c:tx>
      <c:layout>
        <c:manualLayout>
          <c:xMode val="factor"/>
          <c:yMode val="factor"/>
          <c:x val="0.003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"/>
          <c:y val="0.29325"/>
          <c:w val="0.526"/>
          <c:h val="0.5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EDADES!$C$16:$C$21</c:f>
              <c:strCache/>
            </c:strRef>
          </c:cat>
          <c:val>
            <c:numRef>
              <c:f>EDADES!$P$16:$P$21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HOMICIDIOS DE MUJERES
SEGÚN EL DIA DE OCURREN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35"/>
          <c:w val="0.976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DIAS!$P$16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DIAS!$C$17:$C$23</c:f>
              <c:strCache/>
            </c:strRef>
          </c:cat>
          <c:val>
            <c:numRef>
              <c:f>DIAS!$P$17:$P$23</c:f>
              <c:numCache/>
            </c:numRef>
          </c:val>
        </c:ser>
        <c:overlap val="-33"/>
        <c:gapWidth val="38"/>
        <c:axId val="43202645"/>
        <c:axId val="53279486"/>
      </c:bar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9486"/>
        <c:crosses val="autoZero"/>
        <c:auto val="1"/>
        <c:lblOffset val="100"/>
        <c:tickLblSkip val="1"/>
        <c:noMultiLvlLbl val="0"/>
      </c:catAx>
      <c:valAx>
        <c:axId val="53279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HOMICIDIOS DE MUJERES
SEGÚN LA NACIONALIDAD DE LA VICTIMA</a:t>
            </a:r>
          </a:p>
        </c:rich>
      </c:tx>
      <c:layout>
        <c:manualLayout>
          <c:xMode val="factor"/>
          <c:yMode val="factor"/>
          <c:x val="0.053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55"/>
          <c:y val="0.286"/>
          <c:w val="0.49175"/>
          <c:h val="0.57925"/>
        </c:manualLayout>
      </c:layout>
      <c:pieChart>
        <c:varyColors val="1"/>
        <c:ser>
          <c:idx val="0"/>
          <c:order val="0"/>
          <c:tx>
            <c:strRef>
              <c:f>'Nacionalidad Feminicidio'!$D$19:$D$25</c:f>
              <c:strCache>
                <c:ptCount val="1"/>
                <c:pt idx="0">
                  <c:v>HAITIANA IRLANDES CHINA ESPAÑOLA FRANCESA ALEMANA DOMINICANA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'Nacionalidad Feminicidio'!$D$19:$D$25</c:f>
              <c:strCache/>
            </c:strRef>
          </c:cat>
          <c:val>
            <c:numRef>
              <c:f>'Nacionalidad Feminicidio'!$E$19:$E$25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8</xdr:col>
      <xdr:colOff>266700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0</xdr:row>
      <xdr:rowOff>19050</xdr:rowOff>
    </xdr:from>
    <xdr:to>
      <xdr:col>4</xdr:col>
      <xdr:colOff>390525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9050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26</xdr:row>
      <xdr:rowOff>152400</xdr:rowOff>
    </xdr:from>
    <xdr:to>
      <xdr:col>5</xdr:col>
      <xdr:colOff>457200</xdr:colOff>
      <xdr:row>51</xdr:row>
      <xdr:rowOff>76200</xdr:rowOff>
    </xdr:to>
    <xdr:graphicFrame>
      <xdr:nvGraphicFramePr>
        <xdr:cNvPr id="2" name="3 Gráfico"/>
        <xdr:cNvGraphicFramePr/>
      </xdr:nvGraphicFramePr>
      <xdr:xfrm>
        <a:off x="762000" y="4219575"/>
        <a:ext cx="46958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0</xdr:row>
      <xdr:rowOff>0</xdr:rowOff>
    </xdr:from>
    <xdr:to>
      <xdr:col>19</xdr:col>
      <xdr:colOff>95250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9525</xdr:rowOff>
    </xdr:from>
    <xdr:to>
      <xdr:col>13</xdr:col>
      <xdr:colOff>257175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952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9525</xdr:rowOff>
    </xdr:from>
    <xdr:to>
      <xdr:col>13</xdr:col>
      <xdr:colOff>257175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95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9525</xdr:rowOff>
    </xdr:from>
    <xdr:to>
      <xdr:col>2</xdr:col>
      <xdr:colOff>1133475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952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19050</xdr:rowOff>
    </xdr:from>
    <xdr:to>
      <xdr:col>9</xdr:col>
      <xdr:colOff>28575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8097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</cdr:x>
      <cdr:y>0.647</cdr:y>
    </cdr:from>
    <cdr:to>
      <cdr:x>0.634</cdr:x>
      <cdr:y>0.68025</cdr:y>
    </cdr:to>
    <cdr:sp>
      <cdr:nvSpPr>
        <cdr:cNvPr id="1" name="Text Box 5"/>
        <cdr:cNvSpPr txBox="1">
          <a:spLocks noChangeArrowheads="1"/>
        </cdr:cNvSpPr>
      </cdr:nvSpPr>
      <cdr:spPr>
        <a:xfrm>
          <a:off x="2914650" y="364807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43%</a:t>
          </a:r>
        </a:p>
      </cdr:txBody>
    </cdr:sp>
  </cdr:relSizeAnchor>
  <cdr:relSizeAnchor xmlns:cdr="http://schemas.openxmlformats.org/drawingml/2006/chartDrawing">
    <cdr:from>
      <cdr:x>0.52025</cdr:x>
      <cdr:y>0.3545</cdr:y>
    </cdr:from>
    <cdr:to>
      <cdr:x>0.63</cdr:x>
      <cdr:y>0.388</cdr:y>
    </cdr:to>
    <cdr:sp>
      <cdr:nvSpPr>
        <cdr:cNvPr id="2" name="Text Box 5"/>
        <cdr:cNvSpPr txBox="1">
          <a:spLocks noChangeArrowheads="1"/>
        </cdr:cNvSpPr>
      </cdr:nvSpPr>
      <cdr:spPr>
        <a:xfrm>
          <a:off x="2895600" y="199072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35%</a:t>
          </a:r>
        </a:p>
      </cdr:txBody>
    </cdr:sp>
  </cdr:relSizeAnchor>
  <cdr:relSizeAnchor xmlns:cdr="http://schemas.openxmlformats.org/drawingml/2006/chartDrawing">
    <cdr:from>
      <cdr:x>0.52275</cdr:x>
      <cdr:y>0.14225</cdr:y>
    </cdr:from>
    <cdr:to>
      <cdr:x>0.63225</cdr:x>
      <cdr:y>0.17575</cdr:y>
    </cdr:to>
    <cdr:sp>
      <cdr:nvSpPr>
        <cdr:cNvPr id="3" name="Text Box 5"/>
        <cdr:cNvSpPr txBox="1">
          <a:spLocks noChangeArrowheads="1"/>
        </cdr:cNvSpPr>
      </cdr:nvSpPr>
      <cdr:spPr>
        <a:xfrm>
          <a:off x="2905125" y="80010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19050</xdr:rowOff>
    </xdr:from>
    <xdr:to>
      <xdr:col>9</xdr:col>
      <xdr:colOff>171450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18</xdr:row>
      <xdr:rowOff>57150</xdr:rowOff>
    </xdr:from>
    <xdr:to>
      <xdr:col>15</xdr:col>
      <xdr:colOff>152400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361950" y="4438650"/>
        <a:ext cx="5572125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9</xdr:col>
      <xdr:colOff>142875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638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114300</xdr:rowOff>
    </xdr:from>
    <xdr:to>
      <xdr:col>16</xdr:col>
      <xdr:colOff>304800</xdr:colOff>
      <xdr:row>51</xdr:row>
      <xdr:rowOff>104775</xdr:rowOff>
    </xdr:to>
    <xdr:graphicFrame>
      <xdr:nvGraphicFramePr>
        <xdr:cNvPr id="2" name="Chart 7"/>
        <xdr:cNvGraphicFramePr/>
      </xdr:nvGraphicFramePr>
      <xdr:xfrm>
        <a:off x="0" y="4781550"/>
        <a:ext cx="6296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9525</xdr:rowOff>
    </xdr:from>
    <xdr:to>
      <xdr:col>8</xdr:col>
      <xdr:colOff>266700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52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123825</xdr:rowOff>
    </xdr:from>
    <xdr:to>
      <xdr:col>15</xdr:col>
      <xdr:colOff>457200</xdr:colOff>
      <xdr:row>52</xdr:row>
      <xdr:rowOff>104775</xdr:rowOff>
    </xdr:to>
    <xdr:graphicFrame>
      <xdr:nvGraphicFramePr>
        <xdr:cNvPr id="2" name="3 Gráfico"/>
        <xdr:cNvGraphicFramePr/>
      </xdr:nvGraphicFramePr>
      <xdr:xfrm>
        <a:off x="342900" y="5238750"/>
        <a:ext cx="52292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9525</xdr:rowOff>
    </xdr:from>
    <xdr:to>
      <xdr:col>11</xdr:col>
      <xdr:colOff>276225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95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27</xdr:row>
      <xdr:rowOff>152400</xdr:rowOff>
    </xdr:from>
    <xdr:to>
      <xdr:col>16</xdr:col>
      <xdr:colOff>314325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314325" y="6219825"/>
        <a:ext cx="60674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9"/>
  <sheetViews>
    <sheetView tabSelected="1" zoomScale="115" zoomScaleNormal="115" zoomScaleSheetLayoutView="85" zoomScalePageLayoutView="0" workbookViewId="0" topLeftCell="A16">
      <selection activeCell="C56" sqref="C56:N56"/>
      <selection activeCell="R27" sqref="R27"/>
    </sheetView>
  </sheetViews>
  <sheetFormatPr defaultColWidth="11.421875" defaultRowHeight="12.75"/>
  <cols>
    <col min="1" max="1" width="11.140625" style="0" customWidth="1"/>
    <col min="2" max="2" width="6.28125" style="1" customWidth="1"/>
    <col min="3" max="3" width="5.140625" style="1" customWidth="1"/>
    <col min="4" max="6" width="5.421875" style="1" customWidth="1"/>
    <col min="7" max="7" width="6.00390625" style="1" customWidth="1"/>
    <col min="8" max="8" width="5.140625" style="1" customWidth="1"/>
    <col min="9" max="9" width="5.00390625" style="1" customWidth="1"/>
    <col min="10" max="10" width="5.28125" style="1" customWidth="1"/>
    <col min="11" max="11" width="4.57421875" style="1" customWidth="1"/>
    <col min="12" max="13" width="4.8515625" style="1" customWidth="1"/>
    <col min="14" max="14" width="4.28125" style="1" customWidth="1"/>
    <col min="15" max="15" width="6.8515625" style="1" customWidth="1"/>
    <col min="16" max="16" width="12.57421875" style="0" customWidth="1"/>
    <col min="17" max="17" width="2.140625" style="0" customWidth="1"/>
  </cols>
  <sheetData>
    <row r="5" spans="1:17" ht="15" customHeight="1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ht="20.25">
      <c r="A6" s="180" t="s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7.25" customHeight="1">
      <c r="A7" s="181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</row>
    <row r="8" spans="2:16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1" customHeight="1">
      <c r="A9" s="187" t="s">
        <v>152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7" ht="12.75" customHeight="1">
      <c r="A10" s="182" t="s">
        <v>155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</row>
    <row r="11" spans="1:17" ht="16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</row>
    <row r="12" spans="1:16" ht="18.75">
      <c r="A12" s="185" t="s">
        <v>156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</row>
    <row r="13" spans="1:16" ht="17.25" customHeight="1">
      <c r="A13" s="186" t="s">
        <v>80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</row>
    <row r="14" spans="2:15" s="2" customFormat="1" ht="1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s="2" customFormat="1" ht="15" customHeight="1" thickBot="1">
      <c r="B15" s="184" t="s">
        <v>81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</row>
    <row r="16" spans="2:15" s="2" customFormat="1" ht="12.75" customHeight="1">
      <c r="B16" s="79" t="s">
        <v>2</v>
      </c>
      <c r="C16" s="80" t="s">
        <v>15</v>
      </c>
      <c r="D16" s="80" t="s">
        <v>4</v>
      </c>
      <c r="E16" s="80" t="s">
        <v>5</v>
      </c>
      <c r="F16" s="80" t="s">
        <v>6</v>
      </c>
      <c r="G16" s="80" t="s">
        <v>7</v>
      </c>
      <c r="H16" s="80" t="s">
        <v>8</v>
      </c>
      <c r="I16" s="80" t="s">
        <v>9</v>
      </c>
      <c r="J16" s="80" t="s">
        <v>10</v>
      </c>
      <c r="K16" s="80" t="s">
        <v>11</v>
      </c>
      <c r="L16" s="80" t="s">
        <v>12</v>
      </c>
      <c r="M16" s="80" t="s">
        <v>13</v>
      </c>
      <c r="N16" s="80" t="s">
        <v>14</v>
      </c>
      <c r="O16" s="81" t="s">
        <v>3</v>
      </c>
    </row>
    <row r="17" spans="2:15" s="2" customFormat="1" ht="12.75" customHeight="1">
      <c r="B17" s="82">
        <v>2005</v>
      </c>
      <c r="C17" s="83">
        <f aca="true" t="shared" si="0" ref="C17:C25">C32+C46</f>
        <v>12</v>
      </c>
      <c r="D17" s="83">
        <f aca="true" t="shared" si="1" ref="D17:N17">D32+D46</f>
        <v>18</v>
      </c>
      <c r="E17" s="83">
        <f t="shared" si="1"/>
        <v>15</v>
      </c>
      <c r="F17" s="83">
        <f t="shared" si="1"/>
        <v>13</v>
      </c>
      <c r="G17" s="83">
        <f t="shared" si="1"/>
        <v>22</v>
      </c>
      <c r="H17" s="83">
        <f t="shared" si="1"/>
        <v>20</v>
      </c>
      <c r="I17" s="83">
        <f t="shared" si="1"/>
        <v>18</v>
      </c>
      <c r="J17" s="83">
        <f t="shared" si="1"/>
        <v>24</v>
      </c>
      <c r="K17" s="83">
        <f t="shared" si="1"/>
        <v>7</v>
      </c>
      <c r="L17" s="83">
        <f t="shared" si="1"/>
        <v>19</v>
      </c>
      <c r="M17" s="83">
        <f t="shared" si="1"/>
        <v>8</v>
      </c>
      <c r="N17" s="83">
        <f t="shared" si="1"/>
        <v>14</v>
      </c>
      <c r="O17" s="131">
        <f aca="true" t="shared" si="2" ref="O17:O23">SUM(C17:N17)</f>
        <v>190</v>
      </c>
    </row>
    <row r="18" spans="2:15" s="2" customFormat="1" ht="12.75" customHeight="1">
      <c r="B18" s="82">
        <v>2006</v>
      </c>
      <c r="C18" s="83">
        <f t="shared" si="0"/>
        <v>14</v>
      </c>
      <c r="D18" s="83">
        <f aca="true" t="shared" si="3" ref="D18:N18">D33+D47</f>
        <v>19</v>
      </c>
      <c r="E18" s="83">
        <f t="shared" si="3"/>
        <v>16</v>
      </c>
      <c r="F18" s="83">
        <f t="shared" si="3"/>
        <v>11</v>
      </c>
      <c r="G18" s="83">
        <f t="shared" si="3"/>
        <v>21</v>
      </c>
      <c r="H18" s="83">
        <f t="shared" si="3"/>
        <v>19</v>
      </c>
      <c r="I18" s="83">
        <f t="shared" si="3"/>
        <v>15</v>
      </c>
      <c r="J18" s="83">
        <f t="shared" si="3"/>
        <v>8</v>
      </c>
      <c r="K18" s="83">
        <f t="shared" si="3"/>
        <v>17</v>
      </c>
      <c r="L18" s="83">
        <f t="shared" si="3"/>
        <v>8</v>
      </c>
      <c r="M18" s="83">
        <f t="shared" si="3"/>
        <v>13</v>
      </c>
      <c r="N18" s="83">
        <f t="shared" si="3"/>
        <v>16</v>
      </c>
      <c r="O18" s="131">
        <f t="shared" si="2"/>
        <v>177</v>
      </c>
    </row>
    <row r="19" spans="2:15" s="2" customFormat="1" ht="12.75" customHeight="1">
      <c r="B19" s="82">
        <v>2007</v>
      </c>
      <c r="C19" s="83">
        <f t="shared" si="0"/>
        <v>8</v>
      </c>
      <c r="D19" s="83">
        <f aca="true" t="shared" si="4" ref="D19:N19">D34+D48</f>
        <v>17</v>
      </c>
      <c r="E19" s="83">
        <f t="shared" si="4"/>
        <v>13</v>
      </c>
      <c r="F19" s="83">
        <f t="shared" si="4"/>
        <v>12</v>
      </c>
      <c r="G19" s="83">
        <f t="shared" si="4"/>
        <v>9</v>
      </c>
      <c r="H19" s="83">
        <f t="shared" si="4"/>
        <v>14</v>
      </c>
      <c r="I19" s="83">
        <f t="shared" si="4"/>
        <v>18</v>
      </c>
      <c r="J19" s="83">
        <f t="shared" si="4"/>
        <v>17</v>
      </c>
      <c r="K19" s="83">
        <f t="shared" si="4"/>
        <v>20</v>
      </c>
      <c r="L19" s="83">
        <f t="shared" si="4"/>
        <v>12</v>
      </c>
      <c r="M19" s="83">
        <f t="shared" si="4"/>
        <v>19</v>
      </c>
      <c r="N19" s="83">
        <f t="shared" si="4"/>
        <v>14</v>
      </c>
      <c r="O19" s="131">
        <f t="shared" si="2"/>
        <v>173</v>
      </c>
    </row>
    <row r="20" spans="2:15" s="2" customFormat="1" ht="12.75" customHeight="1">
      <c r="B20" s="82" t="s">
        <v>16</v>
      </c>
      <c r="C20" s="83">
        <f t="shared" si="0"/>
        <v>18</v>
      </c>
      <c r="D20" s="83">
        <f aca="true" t="shared" si="5" ref="D20:N20">D35+D49</f>
        <v>14</v>
      </c>
      <c r="E20" s="83">
        <f t="shared" si="5"/>
        <v>13</v>
      </c>
      <c r="F20" s="83">
        <f t="shared" si="5"/>
        <v>13</v>
      </c>
      <c r="G20" s="83">
        <f t="shared" si="5"/>
        <v>20</v>
      </c>
      <c r="H20" s="83">
        <f t="shared" si="5"/>
        <v>19</v>
      </c>
      <c r="I20" s="83">
        <f t="shared" si="5"/>
        <v>16</v>
      </c>
      <c r="J20" s="83">
        <f t="shared" si="5"/>
        <v>20</v>
      </c>
      <c r="K20" s="83">
        <f t="shared" si="5"/>
        <v>21</v>
      </c>
      <c r="L20" s="83">
        <f t="shared" si="5"/>
        <v>14</v>
      </c>
      <c r="M20" s="83">
        <f t="shared" si="5"/>
        <v>17</v>
      </c>
      <c r="N20" s="83">
        <f t="shared" si="5"/>
        <v>19</v>
      </c>
      <c r="O20" s="131">
        <f t="shared" si="2"/>
        <v>204</v>
      </c>
    </row>
    <row r="21" spans="2:15" s="3" customFormat="1" ht="12.75" customHeight="1">
      <c r="B21" s="82" t="s">
        <v>17</v>
      </c>
      <c r="C21" s="83">
        <f t="shared" si="0"/>
        <v>23</v>
      </c>
      <c r="D21" s="83">
        <f aca="true" t="shared" si="6" ref="D21:N21">D36+D50</f>
        <v>12</v>
      </c>
      <c r="E21" s="83">
        <f t="shared" si="6"/>
        <v>16</v>
      </c>
      <c r="F21" s="83">
        <f t="shared" si="6"/>
        <v>19</v>
      </c>
      <c r="G21" s="83">
        <f t="shared" si="6"/>
        <v>10</v>
      </c>
      <c r="H21" s="83">
        <f t="shared" si="6"/>
        <v>13</v>
      </c>
      <c r="I21" s="83">
        <f t="shared" si="6"/>
        <v>15</v>
      </c>
      <c r="J21" s="83">
        <f t="shared" si="6"/>
        <v>15</v>
      </c>
      <c r="K21" s="83">
        <f t="shared" si="6"/>
        <v>22</v>
      </c>
      <c r="L21" s="83">
        <f t="shared" si="6"/>
        <v>15</v>
      </c>
      <c r="M21" s="83">
        <f t="shared" si="6"/>
        <v>16</v>
      </c>
      <c r="N21" s="83">
        <f t="shared" si="6"/>
        <v>23</v>
      </c>
      <c r="O21" s="131">
        <f t="shared" si="2"/>
        <v>199</v>
      </c>
    </row>
    <row r="22" spans="2:15" s="3" customFormat="1" ht="12.75" customHeight="1">
      <c r="B22" s="82" t="s">
        <v>71</v>
      </c>
      <c r="C22" s="83">
        <f t="shared" si="0"/>
        <v>18</v>
      </c>
      <c r="D22" s="83">
        <f aca="true" t="shared" si="7" ref="D22:N22">D37+D51</f>
        <v>16</v>
      </c>
      <c r="E22" s="83">
        <f t="shared" si="7"/>
        <v>29</v>
      </c>
      <c r="F22" s="83">
        <f t="shared" si="7"/>
        <v>21</v>
      </c>
      <c r="G22" s="83">
        <f t="shared" si="7"/>
        <v>18</v>
      </c>
      <c r="H22" s="83">
        <f t="shared" si="7"/>
        <v>15</v>
      </c>
      <c r="I22" s="83">
        <f t="shared" si="7"/>
        <v>15</v>
      </c>
      <c r="J22" s="83">
        <f t="shared" si="7"/>
        <v>16</v>
      </c>
      <c r="K22" s="83">
        <f t="shared" si="7"/>
        <v>12</v>
      </c>
      <c r="L22" s="83">
        <f t="shared" si="7"/>
        <v>16</v>
      </c>
      <c r="M22" s="83">
        <f t="shared" si="7"/>
        <v>13</v>
      </c>
      <c r="N22" s="83">
        <f t="shared" si="7"/>
        <v>21</v>
      </c>
      <c r="O22" s="131">
        <f t="shared" si="2"/>
        <v>210</v>
      </c>
    </row>
    <row r="23" spans="2:15" s="3" customFormat="1" ht="12.75" customHeight="1">
      <c r="B23" s="82" t="s">
        <v>72</v>
      </c>
      <c r="C23" s="83">
        <f t="shared" si="0"/>
        <v>20</v>
      </c>
      <c r="D23" s="83">
        <f aca="true" t="shared" si="8" ref="D23:N23">D38+D52</f>
        <v>24</v>
      </c>
      <c r="E23" s="83">
        <f t="shared" si="8"/>
        <v>13</v>
      </c>
      <c r="F23" s="83">
        <f t="shared" si="8"/>
        <v>16</v>
      </c>
      <c r="G23" s="83">
        <f t="shared" si="8"/>
        <v>17</v>
      </c>
      <c r="H23" s="83">
        <f t="shared" si="8"/>
        <v>21</v>
      </c>
      <c r="I23" s="83">
        <f t="shared" si="8"/>
        <v>22</v>
      </c>
      <c r="J23" s="83">
        <f t="shared" si="8"/>
        <v>25</v>
      </c>
      <c r="K23" s="83">
        <f t="shared" si="8"/>
        <v>21</v>
      </c>
      <c r="L23" s="83">
        <f t="shared" si="8"/>
        <v>25</v>
      </c>
      <c r="M23" s="83">
        <f t="shared" si="8"/>
        <v>14</v>
      </c>
      <c r="N23" s="83">
        <f t="shared" si="8"/>
        <v>15</v>
      </c>
      <c r="O23" s="131">
        <f t="shared" si="2"/>
        <v>233</v>
      </c>
    </row>
    <row r="24" spans="2:15" s="3" customFormat="1" ht="12.75" customHeight="1">
      <c r="B24" s="82" t="s">
        <v>79</v>
      </c>
      <c r="C24" s="83">
        <f t="shared" si="0"/>
        <v>18</v>
      </c>
      <c r="D24" s="83">
        <f aca="true" t="shared" si="9" ref="D24:N24">D39+D53</f>
        <v>14</v>
      </c>
      <c r="E24" s="83">
        <f t="shared" si="9"/>
        <v>18</v>
      </c>
      <c r="F24" s="83">
        <f t="shared" si="9"/>
        <v>19</v>
      </c>
      <c r="G24" s="83">
        <f t="shared" si="9"/>
        <v>15</v>
      </c>
      <c r="H24" s="83">
        <f t="shared" si="9"/>
        <v>18</v>
      </c>
      <c r="I24" s="83">
        <f t="shared" si="9"/>
        <v>21</v>
      </c>
      <c r="J24" s="83">
        <f t="shared" si="9"/>
        <v>11</v>
      </c>
      <c r="K24" s="83">
        <f t="shared" si="9"/>
        <v>14</v>
      </c>
      <c r="L24" s="83">
        <f t="shared" si="9"/>
        <v>15</v>
      </c>
      <c r="M24" s="83">
        <f t="shared" si="9"/>
        <v>11</v>
      </c>
      <c r="N24" s="83">
        <f t="shared" si="9"/>
        <v>22</v>
      </c>
      <c r="O24" s="131">
        <f>SUM(C24:N24)</f>
        <v>196</v>
      </c>
    </row>
    <row r="25" spans="2:15" s="3" customFormat="1" ht="12.75" customHeight="1">
      <c r="B25" s="82" t="s">
        <v>85</v>
      </c>
      <c r="C25" s="83">
        <f t="shared" si="0"/>
        <v>19</v>
      </c>
      <c r="D25" s="83">
        <f>D40+D54</f>
        <v>6</v>
      </c>
      <c r="E25" s="83">
        <f>E40+E54</f>
        <v>12</v>
      </c>
      <c r="F25" s="83">
        <f>F40+F54</f>
        <v>13</v>
      </c>
      <c r="G25" s="83">
        <v>12</v>
      </c>
      <c r="H25" s="83">
        <v>7</v>
      </c>
      <c r="I25" s="83">
        <v>13</v>
      </c>
      <c r="J25" s="83">
        <v>16</v>
      </c>
      <c r="K25" s="83">
        <v>14</v>
      </c>
      <c r="L25" s="83">
        <v>12</v>
      </c>
      <c r="M25" s="83">
        <v>17</v>
      </c>
      <c r="N25" s="83">
        <v>19</v>
      </c>
      <c r="O25" s="131">
        <f>SUM(C25:N25)</f>
        <v>160</v>
      </c>
    </row>
    <row r="26" spans="2:15" s="3" customFormat="1" ht="12.75" customHeight="1">
      <c r="B26" s="82" t="s">
        <v>153</v>
      </c>
      <c r="C26" s="83">
        <v>15</v>
      </c>
      <c r="D26" s="83">
        <v>8</v>
      </c>
      <c r="E26" s="83">
        <v>29</v>
      </c>
      <c r="F26" s="83">
        <v>18</v>
      </c>
      <c r="G26" s="83">
        <v>19</v>
      </c>
      <c r="H26" s="83">
        <v>19</v>
      </c>
      <c r="I26" s="83">
        <v>21</v>
      </c>
      <c r="J26" s="83">
        <v>8</v>
      </c>
      <c r="K26" s="83">
        <v>6</v>
      </c>
      <c r="L26" s="83">
        <v>16</v>
      </c>
      <c r="M26" s="83">
        <v>16</v>
      </c>
      <c r="N26" s="83">
        <v>13</v>
      </c>
      <c r="O26" s="131">
        <f>SUM(C26:N26)</f>
        <v>188</v>
      </c>
    </row>
    <row r="27" spans="2:15" s="3" customFormat="1" ht="12.75" customHeight="1" thickBot="1">
      <c r="B27" s="135" t="s">
        <v>157</v>
      </c>
      <c r="C27" s="84">
        <v>15</v>
      </c>
      <c r="D27" s="84">
        <v>16</v>
      </c>
      <c r="E27" s="84">
        <v>21</v>
      </c>
      <c r="F27" s="84">
        <v>17</v>
      </c>
      <c r="G27" s="84">
        <v>9</v>
      </c>
      <c r="H27" s="84">
        <v>11</v>
      </c>
      <c r="I27" s="84">
        <v>7</v>
      </c>
      <c r="J27" s="84">
        <v>16</v>
      </c>
      <c r="K27" s="84">
        <v>10</v>
      </c>
      <c r="L27" s="84">
        <v>11</v>
      </c>
      <c r="M27" s="84">
        <v>5</v>
      </c>
      <c r="N27" s="84">
        <v>6</v>
      </c>
      <c r="O27" s="132">
        <f>SUM(C27:N27)</f>
        <v>144</v>
      </c>
    </row>
    <row r="28" spans="2:15" s="3" customFormat="1" ht="12.75" customHeight="1"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s="3" customFormat="1" ht="12.75" customHeight="1"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s="3" customFormat="1" ht="12.75" customHeight="1" thickBot="1">
      <c r="B30" s="184" t="s">
        <v>70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2:15" s="3" customFormat="1" ht="12.75" customHeight="1">
      <c r="B31" s="79" t="s">
        <v>2</v>
      </c>
      <c r="C31" s="80" t="s">
        <v>15</v>
      </c>
      <c r="D31" s="80" t="s">
        <v>4</v>
      </c>
      <c r="E31" s="80" t="s">
        <v>5</v>
      </c>
      <c r="F31" s="80" t="s">
        <v>6</v>
      </c>
      <c r="G31" s="80" t="s">
        <v>7</v>
      </c>
      <c r="H31" s="80" t="s">
        <v>8</v>
      </c>
      <c r="I31" s="80" t="s">
        <v>9</v>
      </c>
      <c r="J31" s="80" t="s">
        <v>10</v>
      </c>
      <c r="K31" s="80" t="s">
        <v>11</v>
      </c>
      <c r="L31" s="80" t="s">
        <v>12</v>
      </c>
      <c r="M31" s="80" t="s">
        <v>13</v>
      </c>
      <c r="N31" s="80" t="s">
        <v>14</v>
      </c>
      <c r="O31" s="81" t="s">
        <v>3</v>
      </c>
    </row>
    <row r="32" spans="2:15" s="3" customFormat="1" ht="12.75" customHeight="1">
      <c r="B32" s="85">
        <v>2005</v>
      </c>
      <c r="C32" s="83">
        <v>8</v>
      </c>
      <c r="D32" s="83">
        <v>10</v>
      </c>
      <c r="E32" s="83">
        <v>10</v>
      </c>
      <c r="F32" s="83">
        <v>9</v>
      </c>
      <c r="G32" s="83">
        <v>11</v>
      </c>
      <c r="H32" s="83">
        <v>12</v>
      </c>
      <c r="I32" s="83">
        <v>10</v>
      </c>
      <c r="J32" s="83">
        <v>11</v>
      </c>
      <c r="K32" s="83">
        <v>3</v>
      </c>
      <c r="L32" s="83">
        <v>5</v>
      </c>
      <c r="M32" s="83">
        <v>1</v>
      </c>
      <c r="N32" s="83">
        <v>8</v>
      </c>
      <c r="O32" s="131">
        <f aca="true" t="shared" si="10" ref="O32:O37">SUM(C32:N32)</f>
        <v>98</v>
      </c>
    </row>
    <row r="33" spans="2:15" s="3" customFormat="1" ht="12.75" customHeight="1">
      <c r="B33" s="85">
        <v>2006</v>
      </c>
      <c r="C33" s="83">
        <v>11</v>
      </c>
      <c r="D33" s="83">
        <v>10</v>
      </c>
      <c r="E33" s="83">
        <v>7</v>
      </c>
      <c r="F33" s="83">
        <v>4</v>
      </c>
      <c r="G33" s="83">
        <v>11</v>
      </c>
      <c r="H33" s="83">
        <v>14</v>
      </c>
      <c r="I33" s="83">
        <v>8</v>
      </c>
      <c r="J33" s="83">
        <v>5</v>
      </c>
      <c r="K33" s="83">
        <v>10</v>
      </c>
      <c r="L33" s="83">
        <v>5</v>
      </c>
      <c r="M33" s="83">
        <v>8</v>
      </c>
      <c r="N33" s="83">
        <v>6</v>
      </c>
      <c r="O33" s="131">
        <f t="shared" si="10"/>
        <v>99</v>
      </c>
    </row>
    <row r="34" spans="2:15" s="3" customFormat="1" ht="12.75" customHeight="1">
      <c r="B34" s="85">
        <v>2007</v>
      </c>
      <c r="C34" s="83">
        <v>4</v>
      </c>
      <c r="D34" s="83">
        <v>10</v>
      </c>
      <c r="E34" s="83">
        <v>8</v>
      </c>
      <c r="F34" s="83">
        <v>6</v>
      </c>
      <c r="G34" s="83">
        <v>3</v>
      </c>
      <c r="H34" s="83">
        <v>8</v>
      </c>
      <c r="I34" s="83">
        <v>7</v>
      </c>
      <c r="J34" s="83">
        <v>8</v>
      </c>
      <c r="K34" s="83">
        <v>12</v>
      </c>
      <c r="L34" s="83">
        <v>12</v>
      </c>
      <c r="M34" s="83">
        <v>8</v>
      </c>
      <c r="N34" s="83">
        <v>3</v>
      </c>
      <c r="O34" s="131">
        <f t="shared" si="10"/>
        <v>89</v>
      </c>
    </row>
    <row r="35" spans="2:15" s="3" customFormat="1" ht="12.75" customHeight="1">
      <c r="B35" s="85">
        <v>2008</v>
      </c>
      <c r="C35" s="83">
        <v>12</v>
      </c>
      <c r="D35" s="83">
        <v>11</v>
      </c>
      <c r="E35" s="83">
        <v>6</v>
      </c>
      <c r="F35" s="83">
        <v>9</v>
      </c>
      <c r="G35" s="83">
        <v>11</v>
      </c>
      <c r="H35" s="83">
        <v>14</v>
      </c>
      <c r="I35" s="83">
        <v>11</v>
      </c>
      <c r="J35" s="83">
        <v>15</v>
      </c>
      <c r="K35" s="83">
        <v>13</v>
      </c>
      <c r="L35" s="83">
        <v>9</v>
      </c>
      <c r="M35" s="83">
        <v>10</v>
      </c>
      <c r="N35" s="83">
        <v>10</v>
      </c>
      <c r="O35" s="131">
        <f t="shared" si="10"/>
        <v>131</v>
      </c>
    </row>
    <row r="36" spans="2:15" s="3" customFormat="1" ht="12.75" customHeight="1">
      <c r="B36" s="85">
        <v>2009</v>
      </c>
      <c r="C36" s="83">
        <v>12</v>
      </c>
      <c r="D36" s="83">
        <v>6</v>
      </c>
      <c r="E36" s="83">
        <v>10</v>
      </c>
      <c r="F36" s="83">
        <v>8</v>
      </c>
      <c r="G36" s="83">
        <v>5</v>
      </c>
      <c r="H36" s="83">
        <v>6</v>
      </c>
      <c r="I36" s="83">
        <v>8</v>
      </c>
      <c r="J36" s="83">
        <v>6</v>
      </c>
      <c r="K36" s="83">
        <v>9</v>
      </c>
      <c r="L36" s="83">
        <v>5</v>
      </c>
      <c r="M36" s="83">
        <v>4</v>
      </c>
      <c r="N36" s="83">
        <v>13</v>
      </c>
      <c r="O36" s="131">
        <f t="shared" si="10"/>
        <v>92</v>
      </c>
    </row>
    <row r="37" spans="2:15" s="3" customFormat="1" ht="12.75" customHeight="1">
      <c r="B37" s="85">
        <v>2010</v>
      </c>
      <c r="C37" s="83">
        <v>12</v>
      </c>
      <c r="D37" s="83">
        <v>11</v>
      </c>
      <c r="E37" s="83">
        <v>8</v>
      </c>
      <c r="F37" s="83">
        <v>9</v>
      </c>
      <c r="G37" s="83">
        <v>11</v>
      </c>
      <c r="H37" s="83">
        <v>6</v>
      </c>
      <c r="I37" s="83">
        <v>3</v>
      </c>
      <c r="J37" s="83">
        <v>8</v>
      </c>
      <c r="K37" s="83">
        <v>6</v>
      </c>
      <c r="L37" s="83">
        <v>4</v>
      </c>
      <c r="M37" s="83">
        <v>8</v>
      </c>
      <c r="N37" s="83">
        <v>11</v>
      </c>
      <c r="O37" s="131">
        <f t="shared" si="10"/>
        <v>97</v>
      </c>
    </row>
    <row r="38" spans="2:15" s="3" customFormat="1" ht="12.75" customHeight="1">
      <c r="B38" s="85">
        <v>2011</v>
      </c>
      <c r="C38" s="83">
        <v>8</v>
      </c>
      <c r="D38" s="83">
        <v>11</v>
      </c>
      <c r="E38" s="83">
        <v>8</v>
      </c>
      <c r="F38" s="83">
        <v>7</v>
      </c>
      <c r="G38" s="83">
        <v>9</v>
      </c>
      <c r="H38" s="83">
        <v>15</v>
      </c>
      <c r="I38" s="83">
        <v>15</v>
      </c>
      <c r="J38" s="83">
        <v>13</v>
      </c>
      <c r="K38" s="83">
        <v>10</v>
      </c>
      <c r="L38" s="83">
        <v>14</v>
      </c>
      <c r="M38" s="83">
        <v>6</v>
      </c>
      <c r="N38" s="83">
        <v>12</v>
      </c>
      <c r="O38" s="131">
        <f>SUM(C38:N38)</f>
        <v>128</v>
      </c>
    </row>
    <row r="39" spans="2:15" s="3" customFormat="1" ht="12.75" customHeight="1">
      <c r="B39" s="85">
        <v>2012</v>
      </c>
      <c r="C39" s="83">
        <v>8</v>
      </c>
      <c r="D39" s="83">
        <v>10</v>
      </c>
      <c r="E39" s="83">
        <v>11</v>
      </c>
      <c r="F39" s="83">
        <v>9</v>
      </c>
      <c r="G39" s="83">
        <v>6</v>
      </c>
      <c r="H39" s="83">
        <v>8</v>
      </c>
      <c r="I39" s="83">
        <v>16</v>
      </c>
      <c r="J39" s="83">
        <v>5</v>
      </c>
      <c r="K39" s="83">
        <v>7</v>
      </c>
      <c r="L39" s="83">
        <v>8</v>
      </c>
      <c r="M39" s="83">
        <v>3</v>
      </c>
      <c r="N39" s="83">
        <v>12</v>
      </c>
      <c r="O39" s="131">
        <f>SUM(C39:N39)</f>
        <v>103</v>
      </c>
    </row>
    <row r="40" spans="2:15" s="3" customFormat="1" ht="12.75" customHeight="1">
      <c r="B40" s="85">
        <v>2013</v>
      </c>
      <c r="C40" s="83">
        <v>8</v>
      </c>
      <c r="D40" s="83">
        <v>1</v>
      </c>
      <c r="E40" s="83">
        <v>8</v>
      </c>
      <c r="F40" s="83">
        <v>6</v>
      </c>
      <c r="G40" s="83">
        <v>3</v>
      </c>
      <c r="H40" s="83">
        <v>1</v>
      </c>
      <c r="I40" s="83">
        <v>4</v>
      </c>
      <c r="J40" s="83">
        <v>11</v>
      </c>
      <c r="K40" s="83">
        <v>6</v>
      </c>
      <c r="L40" s="83">
        <v>7</v>
      </c>
      <c r="M40" s="83">
        <v>9</v>
      </c>
      <c r="N40" s="83">
        <v>7</v>
      </c>
      <c r="O40" s="131">
        <f>SUM(C40:N40)</f>
        <v>71</v>
      </c>
    </row>
    <row r="41" spans="2:15" s="3" customFormat="1" ht="12.75" customHeight="1">
      <c r="B41" s="85">
        <v>2014</v>
      </c>
      <c r="C41" s="83">
        <v>6</v>
      </c>
      <c r="D41" s="83">
        <v>4</v>
      </c>
      <c r="E41" s="83">
        <v>14</v>
      </c>
      <c r="F41" s="83">
        <v>5</v>
      </c>
      <c r="G41" s="83">
        <v>8</v>
      </c>
      <c r="H41" s="83">
        <v>11</v>
      </c>
      <c r="I41" s="83">
        <v>10</v>
      </c>
      <c r="J41" s="83">
        <v>5</v>
      </c>
      <c r="K41" s="83">
        <v>3</v>
      </c>
      <c r="L41" s="83">
        <v>10</v>
      </c>
      <c r="M41" s="83">
        <v>9</v>
      </c>
      <c r="N41" s="83">
        <v>8</v>
      </c>
      <c r="O41" s="131">
        <f>SUM(C41:N41)</f>
        <v>93</v>
      </c>
    </row>
    <row r="42" spans="2:15" s="3" customFormat="1" ht="12.75" customHeight="1" thickBot="1">
      <c r="B42" s="86">
        <v>2015</v>
      </c>
      <c r="C42" s="84">
        <v>4</v>
      </c>
      <c r="D42" s="84">
        <v>8</v>
      </c>
      <c r="E42" s="84">
        <v>11</v>
      </c>
      <c r="F42" s="84">
        <v>10</v>
      </c>
      <c r="G42" s="84">
        <v>6</v>
      </c>
      <c r="H42" s="84">
        <v>7</v>
      </c>
      <c r="I42" s="84">
        <v>6</v>
      </c>
      <c r="J42" s="84">
        <v>6</v>
      </c>
      <c r="K42" s="84">
        <v>3</v>
      </c>
      <c r="L42" s="84">
        <v>9</v>
      </c>
      <c r="M42" s="84">
        <v>3</v>
      </c>
      <c r="N42" s="84">
        <v>4</v>
      </c>
      <c r="O42" s="132">
        <f>SUM(C42:N42)</f>
        <v>77</v>
      </c>
    </row>
    <row r="43" spans="2:15" s="3" customFormat="1" ht="12.75" customHeight="1"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s="3" customFormat="1" ht="12.75" customHeight="1" thickBot="1">
      <c r="B44" s="183" t="s">
        <v>82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</row>
    <row r="45" spans="2:15" s="3" customFormat="1" ht="12.75" customHeight="1">
      <c r="B45" s="87" t="s">
        <v>2</v>
      </c>
      <c r="C45" s="88" t="s">
        <v>15</v>
      </c>
      <c r="D45" s="88" t="s">
        <v>4</v>
      </c>
      <c r="E45" s="88" t="s">
        <v>5</v>
      </c>
      <c r="F45" s="88" t="s">
        <v>6</v>
      </c>
      <c r="G45" s="88" t="s">
        <v>7</v>
      </c>
      <c r="H45" s="88" t="s">
        <v>8</v>
      </c>
      <c r="I45" s="88" t="s">
        <v>9</v>
      </c>
      <c r="J45" s="88" t="s">
        <v>10</v>
      </c>
      <c r="K45" s="88" t="s">
        <v>11</v>
      </c>
      <c r="L45" s="88" t="s">
        <v>12</v>
      </c>
      <c r="M45" s="88" t="s">
        <v>13</v>
      </c>
      <c r="N45" s="88" t="s">
        <v>14</v>
      </c>
      <c r="O45" s="89" t="s">
        <v>3</v>
      </c>
    </row>
    <row r="46" spans="2:15" s="3" customFormat="1" ht="12.75" customHeight="1">
      <c r="B46" s="90">
        <v>2005</v>
      </c>
      <c r="C46" s="91">
        <v>4</v>
      </c>
      <c r="D46" s="91">
        <v>8</v>
      </c>
      <c r="E46" s="91">
        <v>5</v>
      </c>
      <c r="F46" s="91">
        <v>4</v>
      </c>
      <c r="G46" s="91">
        <v>11</v>
      </c>
      <c r="H46" s="91">
        <v>8</v>
      </c>
      <c r="I46" s="91">
        <v>8</v>
      </c>
      <c r="J46" s="91">
        <v>13</v>
      </c>
      <c r="K46" s="91">
        <v>4</v>
      </c>
      <c r="L46" s="91">
        <v>14</v>
      </c>
      <c r="M46" s="91">
        <v>7</v>
      </c>
      <c r="N46" s="91">
        <v>6</v>
      </c>
      <c r="O46" s="133">
        <f aca="true" t="shared" si="11" ref="O46:O53">SUM(C46:N46)</f>
        <v>92</v>
      </c>
    </row>
    <row r="47" spans="2:15" s="3" customFormat="1" ht="12.75" customHeight="1">
      <c r="B47" s="90">
        <v>2006</v>
      </c>
      <c r="C47" s="91">
        <v>3</v>
      </c>
      <c r="D47" s="91">
        <v>9</v>
      </c>
      <c r="E47" s="91">
        <v>9</v>
      </c>
      <c r="F47" s="91">
        <v>7</v>
      </c>
      <c r="G47" s="91">
        <v>10</v>
      </c>
      <c r="H47" s="91">
        <v>5</v>
      </c>
      <c r="I47" s="91">
        <v>7</v>
      </c>
      <c r="J47" s="91">
        <v>3</v>
      </c>
      <c r="K47" s="91">
        <v>7</v>
      </c>
      <c r="L47" s="91">
        <v>3</v>
      </c>
      <c r="M47" s="91">
        <v>5</v>
      </c>
      <c r="N47" s="91">
        <v>10</v>
      </c>
      <c r="O47" s="133">
        <f t="shared" si="11"/>
        <v>78</v>
      </c>
    </row>
    <row r="48" spans="2:15" s="3" customFormat="1" ht="12.75" customHeight="1">
      <c r="B48" s="90">
        <v>2007</v>
      </c>
      <c r="C48" s="91">
        <v>4</v>
      </c>
      <c r="D48" s="91">
        <v>7</v>
      </c>
      <c r="E48" s="91">
        <v>5</v>
      </c>
      <c r="F48" s="91">
        <v>6</v>
      </c>
      <c r="G48" s="91">
        <v>6</v>
      </c>
      <c r="H48" s="91">
        <v>6</v>
      </c>
      <c r="I48" s="91">
        <v>11</v>
      </c>
      <c r="J48" s="91">
        <v>9</v>
      </c>
      <c r="K48" s="91">
        <v>8</v>
      </c>
      <c r="L48" s="91">
        <v>0</v>
      </c>
      <c r="M48" s="91">
        <v>11</v>
      </c>
      <c r="N48" s="91">
        <v>11</v>
      </c>
      <c r="O48" s="133">
        <f t="shared" si="11"/>
        <v>84</v>
      </c>
    </row>
    <row r="49" spans="2:15" s="3" customFormat="1" ht="12.75" customHeight="1">
      <c r="B49" s="90">
        <v>2008</v>
      </c>
      <c r="C49" s="91">
        <v>6</v>
      </c>
      <c r="D49" s="91">
        <v>3</v>
      </c>
      <c r="E49" s="91">
        <v>7</v>
      </c>
      <c r="F49" s="91">
        <v>4</v>
      </c>
      <c r="G49" s="91">
        <v>9</v>
      </c>
      <c r="H49" s="91">
        <v>5</v>
      </c>
      <c r="I49" s="91">
        <v>5</v>
      </c>
      <c r="J49" s="91">
        <v>5</v>
      </c>
      <c r="K49" s="91">
        <v>8</v>
      </c>
      <c r="L49" s="91">
        <v>5</v>
      </c>
      <c r="M49" s="91">
        <v>7</v>
      </c>
      <c r="N49" s="91">
        <v>9</v>
      </c>
      <c r="O49" s="133">
        <f t="shared" si="11"/>
        <v>73</v>
      </c>
    </row>
    <row r="50" spans="2:15" s="3" customFormat="1" ht="12.75" customHeight="1">
      <c r="B50" s="90">
        <v>2009</v>
      </c>
      <c r="C50" s="91">
        <v>11</v>
      </c>
      <c r="D50" s="91">
        <v>6</v>
      </c>
      <c r="E50" s="91">
        <v>6</v>
      </c>
      <c r="F50" s="91">
        <v>11</v>
      </c>
      <c r="G50" s="91">
        <v>5</v>
      </c>
      <c r="H50" s="91">
        <v>7</v>
      </c>
      <c r="I50" s="91">
        <v>7</v>
      </c>
      <c r="J50" s="91">
        <v>9</v>
      </c>
      <c r="K50" s="91">
        <v>13</v>
      </c>
      <c r="L50" s="91">
        <v>10</v>
      </c>
      <c r="M50" s="91">
        <v>12</v>
      </c>
      <c r="N50" s="91">
        <v>10</v>
      </c>
      <c r="O50" s="133">
        <f t="shared" si="11"/>
        <v>107</v>
      </c>
    </row>
    <row r="51" spans="2:15" s="3" customFormat="1" ht="12.75" customHeight="1">
      <c r="B51" s="90">
        <v>2010</v>
      </c>
      <c r="C51" s="91">
        <v>6</v>
      </c>
      <c r="D51" s="91">
        <v>5</v>
      </c>
      <c r="E51" s="91">
        <v>21</v>
      </c>
      <c r="F51" s="91">
        <v>12</v>
      </c>
      <c r="G51" s="91">
        <v>7</v>
      </c>
      <c r="H51" s="91">
        <v>9</v>
      </c>
      <c r="I51" s="91">
        <v>12</v>
      </c>
      <c r="J51" s="91">
        <v>8</v>
      </c>
      <c r="K51" s="91">
        <v>6</v>
      </c>
      <c r="L51" s="91">
        <v>12</v>
      </c>
      <c r="M51" s="91">
        <v>5</v>
      </c>
      <c r="N51" s="91">
        <v>10</v>
      </c>
      <c r="O51" s="133">
        <f t="shared" si="11"/>
        <v>113</v>
      </c>
    </row>
    <row r="52" spans="2:15" s="3" customFormat="1" ht="12.75" customHeight="1">
      <c r="B52" s="90">
        <v>2011</v>
      </c>
      <c r="C52" s="91">
        <v>12</v>
      </c>
      <c r="D52" s="91">
        <v>13</v>
      </c>
      <c r="E52" s="91">
        <v>5</v>
      </c>
      <c r="F52" s="91">
        <v>9</v>
      </c>
      <c r="G52" s="91">
        <v>8</v>
      </c>
      <c r="H52" s="91">
        <v>6</v>
      </c>
      <c r="I52" s="91">
        <v>7</v>
      </c>
      <c r="J52" s="91">
        <v>12</v>
      </c>
      <c r="K52" s="91">
        <v>11</v>
      </c>
      <c r="L52" s="91">
        <v>11</v>
      </c>
      <c r="M52" s="91">
        <v>8</v>
      </c>
      <c r="N52" s="91">
        <v>3</v>
      </c>
      <c r="O52" s="133">
        <f t="shared" si="11"/>
        <v>105</v>
      </c>
    </row>
    <row r="53" spans="2:15" s="3" customFormat="1" ht="12.75" customHeight="1">
      <c r="B53" s="90">
        <v>2012</v>
      </c>
      <c r="C53" s="91">
        <v>10</v>
      </c>
      <c r="D53" s="91">
        <v>4</v>
      </c>
      <c r="E53" s="91">
        <v>7</v>
      </c>
      <c r="F53" s="91">
        <v>10</v>
      </c>
      <c r="G53" s="91">
        <v>9</v>
      </c>
      <c r="H53" s="91">
        <v>10</v>
      </c>
      <c r="I53" s="91">
        <v>5</v>
      </c>
      <c r="J53" s="91">
        <v>6</v>
      </c>
      <c r="K53" s="91">
        <v>7</v>
      </c>
      <c r="L53" s="91">
        <v>7</v>
      </c>
      <c r="M53" s="91">
        <v>8</v>
      </c>
      <c r="N53" s="91">
        <v>10</v>
      </c>
      <c r="O53" s="133">
        <f t="shared" si="11"/>
        <v>93</v>
      </c>
    </row>
    <row r="54" spans="2:15" s="5" customFormat="1" ht="12.75" customHeight="1">
      <c r="B54" s="90">
        <v>2013</v>
      </c>
      <c r="C54" s="91">
        <v>11</v>
      </c>
      <c r="D54" s="91">
        <v>5</v>
      </c>
      <c r="E54" s="91">
        <v>4</v>
      </c>
      <c r="F54" s="91">
        <v>7</v>
      </c>
      <c r="G54" s="91">
        <v>10</v>
      </c>
      <c r="H54" s="91">
        <v>6</v>
      </c>
      <c r="I54" s="91">
        <v>9</v>
      </c>
      <c r="J54" s="91">
        <v>5</v>
      </c>
      <c r="K54" s="91">
        <v>8</v>
      </c>
      <c r="L54" s="91">
        <v>5</v>
      </c>
      <c r="M54" s="91">
        <v>7</v>
      </c>
      <c r="N54" s="91">
        <v>12</v>
      </c>
      <c r="O54" s="133">
        <f>SUM(C54:N54)</f>
        <v>89</v>
      </c>
    </row>
    <row r="55" spans="2:15" s="5" customFormat="1" ht="12.75" customHeight="1">
      <c r="B55" s="90">
        <v>2014</v>
      </c>
      <c r="C55" s="91">
        <v>9</v>
      </c>
      <c r="D55" s="91">
        <v>4</v>
      </c>
      <c r="E55" s="91">
        <v>15</v>
      </c>
      <c r="F55" s="91">
        <v>13</v>
      </c>
      <c r="G55" s="91">
        <v>11</v>
      </c>
      <c r="H55" s="91">
        <v>8</v>
      </c>
      <c r="I55" s="91">
        <v>11</v>
      </c>
      <c r="J55" s="91">
        <v>3</v>
      </c>
      <c r="K55" s="91">
        <v>3</v>
      </c>
      <c r="L55" s="91">
        <v>6</v>
      </c>
      <c r="M55" s="91">
        <v>7</v>
      </c>
      <c r="N55" s="91">
        <v>5</v>
      </c>
      <c r="O55" s="133">
        <f>SUM(C55:N55)</f>
        <v>95</v>
      </c>
    </row>
    <row r="56" spans="2:15" s="5" customFormat="1" ht="12.75" customHeight="1" thickBot="1">
      <c r="B56" s="92">
        <v>2015</v>
      </c>
      <c r="C56" s="93">
        <v>11</v>
      </c>
      <c r="D56" s="93">
        <v>8</v>
      </c>
      <c r="E56" s="93">
        <v>10</v>
      </c>
      <c r="F56" s="93">
        <v>7</v>
      </c>
      <c r="G56" s="93">
        <v>3</v>
      </c>
      <c r="H56" s="93">
        <v>4</v>
      </c>
      <c r="I56" s="93">
        <v>1</v>
      </c>
      <c r="J56" s="93">
        <v>10</v>
      </c>
      <c r="K56" s="93">
        <v>7</v>
      </c>
      <c r="L56" s="93">
        <v>2</v>
      </c>
      <c r="M56" s="93">
        <v>2</v>
      </c>
      <c r="N56" s="93">
        <v>2</v>
      </c>
      <c r="O56" s="134">
        <f>SUM(C56:N56)</f>
        <v>67</v>
      </c>
    </row>
    <row r="57" spans="2:15" s="5" customFormat="1" ht="12.75" customHeight="1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</row>
    <row r="58" ht="12.75" customHeight="1"/>
    <row r="59" ht="12.75" customHeight="1">
      <c r="B59" s="32"/>
    </row>
  </sheetData>
  <sheetProtection/>
  <mergeCells count="10">
    <mergeCell ref="A5:Q5"/>
    <mergeCell ref="A6:Q6"/>
    <mergeCell ref="A7:Q7"/>
    <mergeCell ref="A10:Q11"/>
    <mergeCell ref="B44:O44"/>
    <mergeCell ref="B15:O15"/>
    <mergeCell ref="B30:O30"/>
    <mergeCell ref="A12:P12"/>
    <mergeCell ref="A13:P13"/>
    <mergeCell ref="A9:P9"/>
  </mergeCells>
  <printOptions/>
  <pageMargins left="0.3937007874015748" right="0.1968503937007874" top="0.3937007874015748" bottom="0.1968503937007874" header="0" footer="0"/>
  <pageSetup horizontalDpi="600" verticalDpi="600" orientation="portrait" r:id="rId2"/>
  <ignoredErrors>
    <ignoredError sqref="O46 O47:O53 O32:O39" formulaRange="1"/>
    <ignoredError sqref="B20:B2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31">
      <selection activeCell="AM27" sqref="AM27"/>
      <selection activeCell="G48" sqref="G48:AC48"/>
    </sheetView>
  </sheetViews>
  <sheetFormatPr defaultColWidth="11.421875" defaultRowHeight="12.75"/>
  <cols>
    <col min="1" max="1" width="2.57421875" style="0" customWidth="1"/>
    <col min="2" max="2" width="0.2890625" style="0" customWidth="1"/>
    <col min="3" max="3" width="2.8515625" style="0" hidden="1" customWidth="1"/>
    <col min="4" max="4" width="1.1484375" style="0" hidden="1" customWidth="1"/>
    <col min="5" max="5" width="3.28125" style="0" customWidth="1"/>
    <col min="6" max="6" width="14.8515625" style="21" customWidth="1"/>
    <col min="7" max="8" width="3.28125" style="1" customWidth="1"/>
    <col min="9" max="9" width="3.28125" style="1" bestFit="1" customWidth="1"/>
    <col min="10" max="10" width="4.28125" style="1" customWidth="1"/>
    <col min="11" max="13" width="3.28125" style="1" bestFit="1" customWidth="1"/>
    <col min="14" max="14" width="3.28125" style="1" customWidth="1"/>
    <col min="15" max="16" width="3.28125" style="1" bestFit="1" customWidth="1"/>
    <col min="17" max="18" width="3.28125" style="1" customWidth="1"/>
    <col min="19" max="21" width="3.28125" style="1" bestFit="1" customWidth="1"/>
    <col min="22" max="22" width="4.140625" style="1" customWidth="1"/>
    <col min="23" max="23" width="3.28125" style="1" bestFit="1" customWidth="1"/>
    <col min="24" max="24" width="6.00390625" style="1" customWidth="1"/>
    <col min="25" max="25" width="3.28125" style="1" bestFit="1" customWidth="1"/>
    <col min="26" max="26" width="4.421875" style="1" customWidth="1"/>
    <col min="27" max="27" width="3.28125" style="1" bestFit="1" customWidth="1"/>
    <col min="28" max="28" width="6.421875" style="1" customWidth="1"/>
    <col min="29" max="29" width="3.8515625" style="1" customWidth="1"/>
    <col min="30" max="30" width="5.421875" style="1" customWidth="1"/>
    <col min="31" max="31" width="6.00390625" style="0" customWidth="1"/>
    <col min="32" max="32" width="4.28125" style="0" hidden="1" customWidth="1"/>
    <col min="33" max="33" width="7.57421875" style="0" hidden="1" customWidth="1"/>
    <col min="34" max="34" width="2.140625" style="0" customWidth="1"/>
    <col min="35" max="35" width="3.57421875" style="0" customWidth="1"/>
    <col min="36" max="36" width="1.7109375" style="0" hidden="1" customWidth="1"/>
    <col min="37" max="37" width="2.421875" style="0" customWidth="1"/>
  </cols>
  <sheetData>
    <row r="1" spans="6:30" ht="12.75" customHeight="1"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6:30" ht="12.75" customHeight="1"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6:30" ht="12.75" customHeight="1"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6:30" ht="12.75" customHeight="1"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6:30" ht="12.75" customHeight="1"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7" ht="15">
      <c r="A6" s="221" t="s">
        <v>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8"/>
      <c r="AJ6" s="28"/>
      <c r="AK6" s="28"/>
    </row>
    <row r="7" spans="1:37" ht="18.75">
      <c r="A7" s="220" t="s">
        <v>18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10"/>
      <c r="AJ7" s="10"/>
      <c r="AK7" s="10"/>
    </row>
    <row r="8" spans="1:37" ht="12.75" customHeight="1">
      <c r="A8" s="239" t="s">
        <v>163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8"/>
      <c r="AJ8" s="28"/>
      <c r="AK8" s="28"/>
    </row>
    <row r="9" spans="5:6" ht="12.75" customHeight="1">
      <c r="E9" s="20"/>
      <c r="F9" s="19"/>
    </row>
    <row r="10" spans="1:37" ht="15" customHeight="1">
      <c r="A10" s="240" t="s">
        <v>169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9"/>
      <c r="AJ10" s="9"/>
      <c r="AK10" s="9"/>
    </row>
    <row r="11" spans="1:37" ht="12.7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6"/>
      <c r="AI11" s="26"/>
      <c r="AJ11" s="26"/>
      <c r="AK11" s="26"/>
    </row>
    <row r="12" spans="1:37" ht="14.25" customHeight="1" thickBot="1">
      <c r="A12" s="224" t="s">
        <v>83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7"/>
      <c r="AJ12" s="27"/>
      <c r="AK12" s="27"/>
    </row>
    <row r="13" spans="5:33" ht="21" customHeight="1">
      <c r="E13" s="235" t="s">
        <v>30</v>
      </c>
      <c r="F13" s="236"/>
      <c r="G13" s="226" t="s">
        <v>73</v>
      </c>
      <c r="H13" s="226"/>
      <c r="I13" s="226" t="s">
        <v>74</v>
      </c>
      <c r="J13" s="226"/>
      <c r="K13" s="226" t="s">
        <v>75</v>
      </c>
      <c r="L13" s="226"/>
      <c r="M13" s="226" t="s">
        <v>76</v>
      </c>
      <c r="N13" s="226"/>
      <c r="O13" s="226" t="s">
        <v>77</v>
      </c>
      <c r="P13" s="226"/>
      <c r="Q13" s="226" t="s">
        <v>78</v>
      </c>
      <c r="R13" s="226"/>
      <c r="S13" s="226" t="s">
        <v>64</v>
      </c>
      <c r="T13" s="226"/>
      <c r="U13" s="226" t="s">
        <v>65</v>
      </c>
      <c r="V13" s="226"/>
      <c r="W13" s="226" t="s">
        <v>66</v>
      </c>
      <c r="X13" s="226"/>
      <c r="Y13" s="226" t="s">
        <v>67</v>
      </c>
      <c r="Z13" s="226"/>
      <c r="AA13" s="226" t="s">
        <v>68</v>
      </c>
      <c r="AB13" s="226"/>
      <c r="AC13" s="226" t="s">
        <v>69</v>
      </c>
      <c r="AD13" s="226"/>
      <c r="AE13" s="227" t="s">
        <v>3</v>
      </c>
      <c r="AF13" s="231" t="s">
        <v>70</v>
      </c>
      <c r="AG13" s="233" t="s">
        <v>82</v>
      </c>
    </row>
    <row r="14" spans="5:33" ht="127.5" customHeight="1">
      <c r="E14" s="237"/>
      <c r="F14" s="238"/>
      <c r="G14" s="33" t="s">
        <v>70</v>
      </c>
      <c r="H14" s="33" t="s">
        <v>82</v>
      </c>
      <c r="I14" s="33" t="s">
        <v>70</v>
      </c>
      <c r="J14" s="33" t="s">
        <v>82</v>
      </c>
      <c r="K14" s="33" t="s">
        <v>70</v>
      </c>
      <c r="L14" s="33" t="s">
        <v>82</v>
      </c>
      <c r="M14" s="33" t="s">
        <v>70</v>
      </c>
      <c r="N14" s="33" t="s">
        <v>82</v>
      </c>
      <c r="O14" s="33" t="s">
        <v>70</v>
      </c>
      <c r="P14" s="33" t="s">
        <v>82</v>
      </c>
      <c r="Q14" s="33" t="s">
        <v>70</v>
      </c>
      <c r="R14" s="33" t="s">
        <v>82</v>
      </c>
      <c r="S14" s="33" t="s">
        <v>70</v>
      </c>
      <c r="T14" s="33" t="s">
        <v>82</v>
      </c>
      <c r="U14" s="33" t="s">
        <v>70</v>
      </c>
      <c r="V14" s="33" t="s">
        <v>82</v>
      </c>
      <c r="W14" s="33" t="s">
        <v>70</v>
      </c>
      <c r="X14" s="33" t="s">
        <v>82</v>
      </c>
      <c r="Y14" s="33" t="s">
        <v>70</v>
      </c>
      <c r="Z14" s="33" t="s">
        <v>82</v>
      </c>
      <c r="AA14" s="33" t="s">
        <v>70</v>
      </c>
      <c r="AB14" s="33" t="s">
        <v>82</v>
      </c>
      <c r="AC14" s="33" t="s">
        <v>70</v>
      </c>
      <c r="AD14" s="33" t="s">
        <v>82</v>
      </c>
      <c r="AE14" s="228"/>
      <c r="AF14" s="232"/>
      <c r="AG14" s="234"/>
    </row>
    <row r="15" spans="5:33" s="22" customFormat="1" ht="15.75" customHeight="1">
      <c r="E15" s="170">
        <v>1</v>
      </c>
      <c r="F15" s="34" t="s">
        <v>31</v>
      </c>
      <c r="G15" s="35">
        <v>0</v>
      </c>
      <c r="H15" s="35">
        <v>2</v>
      </c>
      <c r="I15" s="35">
        <v>0</v>
      </c>
      <c r="J15" s="35">
        <v>1</v>
      </c>
      <c r="K15" s="35">
        <v>1</v>
      </c>
      <c r="L15" s="35">
        <v>0</v>
      </c>
      <c r="M15" s="35">
        <v>1</v>
      </c>
      <c r="N15" s="35">
        <v>1</v>
      </c>
      <c r="O15" s="35">
        <v>0</v>
      </c>
      <c r="P15" s="35">
        <v>0</v>
      </c>
      <c r="Q15" s="35">
        <v>0</v>
      </c>
      <c r="R15" s="35">
        <v>0</v>
      </c>
      <c r="S15" s="35">
        <v>2</v>
      </c>
      <c r="T15" s="35">
        <v>0</v>
      </c>
      <c r="U15" s="35">
        <v>0</v>
      </c>
      <c r="V15" s="35">
        <v>2</v>
      </c>
      <c r="W15" s="35">
        <v>0</v>
      </c>
      <c r="X15" s="35">
        <v>2</v>
      </c>
      <c r="Y15" s="35">
        <v>0</v>
      </c>
      <c r="Z15" s="35">
        <v>1</v>
      </c>
      <c r="AA15" s="35">
        <v>0</v>
      </c>
      <c r="AB15" s="35">
        <v>1</v>
      </c>
      <c r="AC15" s="35">
        <v>1</v>
      </c>
      <c r="AD15" s="35">
        <v>0</v>
      </c>
      <c r="AE15" s="171">
        <f>SUM(G15:AD15)</f>
        <v>15</v>
      </c>
      <c r="AF15" s="38">
        <f aca="true" t="shared" si="0" ref="AF15:AF46">G15+I15+K15+M15+O15+Q15+S15+U15+W15+Y15+AA15</f>
        <v>4</v>
      </c>
      <c r="AG15" s="36">
        <f>AE15-AF15</f>
        <v>11</v>
      </c>
    </row>
    <row r="16" spans="5:33" s="22" customFormat="1" ht="15.75" customHeight="1">
      <c r="E16" s="170">
        <v>2</v>
      </c>
      <c r="F16" s="34" t="s">
        <v>32</v>
      </c>
      <c r="G16" s="35">
        <v>3</v>
      </c>
      <c r="H16" s="35">
        <v>2</v>
      </c>
      <c r="I16" s="35">
        <v>2</v>
      </c>
      <c r="J16" s="35">
        <v>0</v>
      </c>
      <c r="K16" s="35">
        <v>2</v>
      </c>
      <c r="L16" s="35">
        <v>3</v>
      </c>
      <c r="M16" s="35">
        <v>2</v>
      </c>
      <c r="N16" s="35">
        <v>1</v>
      </c>
      <c r="O16" s="35">
        <v>0</v>
      </c>
      <c r="P16" s="35">
        <v>1</v>
      </c>
      <c r="Q16" s="35">
        <v>2</v>
      </c>
      <c r="R16" s="35">
        <v>0</v>
      </c>
      <c r="S16" s="35">
        <v>1</v>
      </c>
      <c r="T16" s="35">
        <v>1</v>
      </c>
      <c r="U16" s="178">
        <v>2</v>
      </c>
      <c r="V16" s="178">
        <v>1</v>
      </c>
      <c r="W16" s="35">
        <v>1</v>
      </c>
      <c r="X16" s="35">
        <v>2</v>
      </c>
      <c r="Y16" s="35">
        <v>3</v>
      </c>
      <c r="Z16" s="35">
        <v>0</v>
      </c>
      <c r="AA16" s="35">
        <v>1</v>
      </c>
      <c r="AB16" s="35">
        <v>0</v>
      </c>
      <c r="AC16" s="35">
        <v>1</v>
      </c>
      <c r="AD16" s="35">
        <v>0</v>
      </c>
      <c r="AE16" s="171">
        <f aca="true" t="shared" si="1" ref="AE16:AE46">SUM(G16:AD16)</f>
        <v>31</v>
      </c>
      <c r="AF16" s="38">
        <f t="shared" si="0"/>
        <v>19</v>
      </c>
      <c r="AG16" s="36">
        <f aca="true" t="shared" si="2" ref="AG16:AG45">AE16-AF16</f>
        <v>12</v>
      </c>
    </row>
    <row r="17" spans="5:33" ht="15.75" customHeight="1">
      <c r="E17" s="170">
        <v>3</v>
      </c>
      <c r="F17" s="34" t="s">
        <v>33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2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1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171">
        <f t="shared" si="1"/>
        <v>3</v>
      </c>
      <c r="AF17" s="38">
        <f t="shared" si="0"/>
        <v>1</v>
      </c>
      <c r="AG17" s="36">
        <f t="shared" si="2"/>
        <v>2</v>
      </c>
    </row>
    <row r="18" spans="5:33" ht="15.75" customHeight="1">
      <c r="E18" s="170">
        <v>4</v>
      </c>
      <c r="F18" s="34" t="s">
        <v>34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171">
        <f t="shared" si="1"/>
        <v>0</v>
      </c>
      <c r="AF18" s="38">
        <f t="shared" si="0"/>
        <v>0</v>
      </c>
      <c r="AG18" s="36">
        <f t="shared" si="2"/>
        <v>0</v>
      </c>
    </row>
    <row r="19" spans="5:33" ht="15.75" customHeight="1">
      <c r="E19" s="170">
        <v>5</v>
      </c>
      <c r="F19" s="34" t="s">
        <v>35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1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1</v>
      </c>
      <c r="T19" s="35">
        <v>0</v>
      </c>
      <c r="U19" s="35">
        <v>0</v>
      </c>
      <c r="V19" s="35">
        <v>1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171">
        <f t="shared" si="1"/>
        <v>3</v>
      </c>
      <c r="AF19" s="38">
        <f t="shared" si="0"/>
        <v>2</v>
      </c>
      <c r="AG19" s="36">
        <f t="shared" si="2"/>
        <v>1</v>
      </c>
    </row>
    <row r="20" spans="5:33" ht="15.75" customHeight="1">
      <c r="E20" s="170">
        <v>6</v>
      </c>
      <c r="F20" s="34" t="s">
        <v>36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1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171">
        <f t="shared" si="1"/>
        <v>1</v>
      </c>
      <c r="AF20" s="38">
        <f t="shared" si="0"/>
        <v>1</v>
      </c>
      <c r="AG20" s="36">
        <f t="shared" si="2"/>
        <v>0</v>
      </c>
    </row>
    <row r="21" spans="5:33" ht="15.75" customHeight="1">
      <c r="E21" s="170">
        <v>7</v>
      </c>
      <c r="F21" s="34" t="s">
        <v>37</v>
      </c>
      <c r="G21" s="35">
        <v>0</v>
      </c>
      <c r="H21" s="35">
        <v>0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1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171">
        <f t="shared" si="1"/>
        <v>2</v>
      </c>
      <c r="AF21" s="38">
        <f t="shared" si="0"/>
        <v>1</v>
      </c>
      <c r="AG21" s="36">
        <f t="shared" si="2"/>
        <v>1</v>
      </c>
    </row>
    <row r="22" spans="5:33" ht="15.75" customHeight="1">
      <c r="E22" s="170">
        <v>8</v>
      </c>
      <c r="F22" s="34" t="s">
        <v>38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171">
        <f t="shared" si="1"/>
        <v>0</v>
      </c>
      <c r="AF22" s="38">
        <f t="shared" si="0"/>
        <v>0</v>
      </c>
      <c r="AG22" s="36">
        <f t="shared" si="2"/>
        <v>0</v>
      </c>
    </row>
    <row r="23" spans="5:33" ht="15.75" customHeight="1">
      <c r="E23" s="170">
        <v>9</v>
      </c>
      <c r="F23" s="34" t="s">
        <v>39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171">
        <f t="shared" si="1"/>
        <v>1</v>
      </c>
      <c r="AF23" s="38">
        <f t="shared" si="0"/>
        <v>1</v>
      </c>
      <c r="AG23" s="36">
        <f t="shared" si="2"/>
        <v>0</v>
      </c>
    </row>
    <row r="24" spans="5:33" ht="15.75" customHeight="1">
      <c r="E24" s="170">
        <v>10</v>
      </c>
      <c r="F24" s="34" t="s">
        <v>40</v>
      </c>
      <c r="G24" s="35">
        <v>0</v>
      </c>
      <c r="H24" s="35">
        <v>0</v>
      </c>
      <c r="I24" s="35">
        <v>0</v>
      </c>
      <c r="J24" s="35">
        <v>1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1</v>
      </c>
      <c r="R24" s="35">
        <v>2</v>
      </c>
      <c r="S24" s="35">
        <v>0</v>
      </c>
      <c r="T24" s="35">
        <v>0</v>
      </c>
      <c r="U24" s="35">
        <v>0</v>
      </c>
      <c r="V24" s="35">
        <v>1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171">
        <f t="shared" si="1"/>
        <v>5</v>
      </c>
      <c r="AF24" s="38">
        <f t="shared" si="0"/>
        <v>1</v>
      </c>
      <c r="AG24" s="36">
        <f t="shared" si="2"/>
        <v>4</v>
      </c>
    </row>
    <row r="25" spans="5:33" ht="15.75" customHeight="1">
      <c r="E25" s="170">
        <v>11</v>
      </c>
      <c r="F25" s="34" t="s">
        <v>41</v>
      </c>
      <c r="G25" s="35">
        <v>0</v>
      </c>
      <c r="H25" s="35">
        <v>0</v>
      </c>
      <c r="I25" s="35">
        <v>0</v>
      </c>
      <c r="J25" s="35">
        <v>0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1</v>
      </c>
      <c r="AE25" s="171">
        <f t="shared" si="1"/>
        <v>3</v>
      </c>
      <c r="AF25" s="38">
        <f t="shared" si="0"/>
        <v>2</v>
      </c>
      <c r="AG25" s="36">
        <f t="shared" si="2"/>
        <v>1</v>
      </c>
    </row>
    <row r="26" spans="5:33" s="22" customFormat="1" ht="15.75" customHeight="1">
      <c r="E26" s="170">
        <v>12</v>
      </c>
      <c r="F26" s="34" t="s">
        <v>42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171">
        <f t="shared" si="1"/>
        <v>0</v>
      </c>
      <c r="AF26" s="38">
        <f t="shared" si="0"/>
        <v>0</v>
      </c>
      <c r="AG26" s="36">
        <f t="shared" si="2"/>
        <v>0</v>
      </c>
    </row>
    <row r="27" spans="5:33" ht="15.75" customHeight="1">
      <c r="E27" s="170">
        <v>13</v>
      </c>
      <c r="F27" s="34" t="s">
        <v>43</v>
      </c>
      <c r="G27" s="35">
        <v>1</v>
      </c>
      <c r="H27" s="35">
        <v>1</v>
      </c>
      <c r="I27" s="35">
        <v>1</v>
      </c>
      <c r="J27" s="35">
        <v>0</v>
      </c>
      <c r="K27" s="35">
        <v>1</v>
      </c>
      <c r="L27" s="35">
        <v>0</v>
      </c>
      <c r="M27" s="35">
        <v>0</v>
      </c>
      <c r="N27" s="35">
        <v>1</v>
      </c>
      <c r="O27" s="35">
        <v>1</v>
      </c>
      <c r="P27" s="35">
        <v>0</v>
      </c>
      <c r="Q27" s="35">
        <v>0</v>
      </c>
      <c r="R27" s="35">
        <v>0</v>
      </c>
      <c r="S27" s="35">
        <v>1</v>
      </c>
      <c r="T27" s="35">
        <v>0</v>
      </c>
      <c r="U27" s="35">
        <v>0</v>
      </c>
      <c r="V27" s="35">
        <v>2</v>
      </c>
      <c r="W27" s="35">
        <v>0</v>
      </c>
      <c r="X27" s="35">
        <v>0</v>
      </c>
      <c r="Y27" s="35">
        <v>0</v>
      </c>
      <c r="Z27" s="35">
        <v>0</v>
      </c>
      <c r="AA27" s="35">
        <v>1</v>
      </c>
      <c r="AB27" s="35">
        <v>0</v>
      </c>
      <c r="AC27" s="35">
        <v>1</v>
      </c>
      <c r="AD27" s="35">
        <v>1</v>
      </c>
      <c r="AE27" s="171">
        <f t="shared" si="1"/>
        <v>12</v>
      </c>
      <c r="AF27" s="38">
        <f t="shared" si="0"/>
        <v>6</v>
      </c>
      <c r="AG27" s="36">
        <f t="shared" si="2"/>
        <v>6</v>
      </c>
    </row>
    <row r="28" spans="5:33" s="22" customFormat="1" ht="15.75" customHeight="1">
      <c r="E28" s="170">
        <v>14</v>
      </c>
      <c r="F28" s="34" t="s">
        <v>44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1</v>
      </c>
      <c r="N28" s="35">
        <v>1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171">
        <f t="shared" si="1"/>
        <v>2</v>
      </c>
      <c r="AF28" s="38">
        <f t="shared" si="0"/>
        <v>1</v>
      </c>
      <c r="AG28" s="36">
        <f t="shared" si="2"/>
        <v>1</v>
      </c>
    </row>
    <row r="29" spans="5:33" ht="15.75" customHeight="1">
      <c r="E29" s="170">
        <v>15</v>
      </c>
      <c r="F29" s="34" t="s">
        <v>45</v>
      </c>
      <c r="G29" s="35">
        <v>0</v>
      </c>
      <c r="H29" s="35">
        <v>1</v>
      </c>
      <c r="I29" s="35">
        <v>0</v>
      </c>
      <c r="J29" s="35">
        <v>1</v>
      </c>
      <c r="K29" s="35">
        <v>0</v>
      </c>
      <c r="L29" s="35">
        <v>0</v>
      </c>
      <c r="M29" s="35">
        <v>1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1</v>
      </c>
      <c r="Z29" s="35">
        <v>0</v>
      </c>
      <c r="AA29" s="35">
        <v>0</v>
      </c>
      <c r="AB29" s="35">
        <v>1</v>
      </c>
      <c r="AC29" s="35">
        <v>0</v>
      </c>
      <c r="AD29" s="35">
        <v>0</v>
      </c>
      <c r="AE29" s="171">
        <f t="shared" si="1"/>
        <v>5</v>
      </c>
      <c r="AF29" s="38">
        <f t="shared" si="0"/>
        <v>2</v>
      </c>
      <c r="AG29" s="36">
        <f t="shared" si="2"/>
        <v>3</v>
      </c>
    </row>
    <row r="30" spans="5:33" ht="15.75" customHeight="1">
      <c r="E30" s="170">
        <v>16</v>
      </c>
      <c r="F30" s="34" t="s">
        <v>46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1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171">
        <f t="shared" si="1"/>
        <v>1</v>
      </c>
      <c r="AF30" s="38">
        <f t="shared" si="0"/>
        <v>0</v>
      </c>
      <c r="AG30" s="36">
        <f t="shared" si="2"/>
        <v>1</v>
      </c>
    </row>
    <row r="31" spans="5:33" s="22" customFormat="1" ht="15.75" customHeight="1">
      <c r="E31" s="170">
        <v>17</v>
      </c>
      <c r="F31" s="34" t="s">
        <v>47</v>
      </c>
      <c r="G31" s="35">
        <v>0</v>
      </c>
      <c r="H31" s="35">
        <v>1</v>
      </c>
      <c r="I31" s="35">
        <v>1</v>
      </c>
      <c r="J31" s="35">
        <v>0</v>
      </c>
      <c r="K31" s="35">
        <v>1</v>
      </c>
      <c r="L31" s="35">
        <v>1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171">
        <f t="shared" si="1"/>
        <v>4</v>
      </c>
      <c r="AF31" s="38">
        <f t="shared" si="0"/>
        <v>2</v>
      </c>
      <c r="AG31" s="36">
        <f t="shared" si="2"/>
        <v>2</v>
      </c>
    </row>
    <row r="32" spans="5:33" ht="15.75" customHeight="1">
      <c r="E32" s="170">
        <v>18</v>
      </c>
      <c r="F32" s="34" t="s">
        <v>48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1</v>
      </c>
      <c r="X32" s="35">
        <v>0</v>
      </c>
      <c r="Y32" s="35">
        <v>0</v>
      </c>
      <c r="Z32" s="35">
        <v>1</v>
      </c>
      <c r="AA32" s="35">
        <v>0</v>
      </c>
      <c r="AB32" s="35">
        <v>0</v>
      </c>
      <c r="AC32" s="35">
        <v>0</v>
      </c>
      <c r="AD32" s="35">
        <v>0</v>
      </c>
      <c r="AE32" s="171">
        <f t="shared" si="1"/>
        <v>2</v>
      </c>
      <c r="AF32" s="38">
        <f t="shared" si="0"/>
        <v>1</v>
      </c>
      <c r="AG32" s="36">
        <f t="shared" si="2"/>
        <v>1</v>
      </c>
    </row>
    <row r="33" spans="5:33" ht="15.75" customHeight="1">
      <c r="E33" s="170">
        <v>19</v>
      </c>
      <c r="F33" s="34" t="s">
        <v>49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  <c r="L33" s="35">
        <v>0</v>
      </c>
      <c r="M33" s="35">
        <v>1</v>
      </c>
      <c r="N33" s="35">
        <v>0</v>
      </c>
      <c r="O33" s="35">
        <v>1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171">
        <f t="shared" si="1"/>
        <v>3</v>
      </c>
      <c r="AF33" s="38">
        <f t="shared" si="0"/>
        <v>2</v>
      </c>
      <c r="AG33" s="36">
        <f t="shared" si="2"/>
        <v>1</v>
      </c>
    </row>
    <row r="34" spans="5:33" s="22" customFormat="1" ht="15.75" customHeight="1">
      <c r="E34" s="170">
        <v>20</v>
      </c>
      <c r="F34" s="34" t="s">
        <v>50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1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171">
        <f t="shared" si="1"/>
        <v>1</v>
      </c>
      <c r="AF34" s="38">
        <f t="shared" si="0"/>
        <v>0</v>
      </c>
      <c r="AG34" s="36">
        <f t="shared" si="2"/>
        <v>1</v>
      </c>
    </row>
    <row r="35" spans="5:33" ht="15.75" customHeight="1">
      <c r="E35" s="170">
        <v>21</v>
      </c>
      <c r="F35" s="34" t="s">
        <v>51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1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171">
        <f t="shared" si="1"/>
        <v>1</v>
      </c>
      <c r="AF35" s="38">
        <f t="shared" si="0"/>
        <v>1</v>
      </c>
      <c r="AG35" s="36">
        <f t="shared" si="2"/>
        <v>0</v>
      </c>
    </row>
    <row r="36" spans="5:33" ht="15.75" customHeight="1">
      <c r="E36" s="170">
        <v>22</v>
      </c>
      <c r="F36" s="34" t="s">
        <v>52</v>
      </c>
      <c r="G36" s="35">
        <v>0</v>
      </c>
      <c r="H36" s="35">
        <v>0</v>
      </c>
      <c r="I36" s="35">
        <v>0</v>
      </c>
      <c r="J36" s="35">
        <v>0</v>
      </c>
      <c r="K36" s="35">
        <v>1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1</v>
      </c>
      <c r="S36" s="35">
        <v>1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171">
        <f t="shared" si="1"/>
        <v>5</v>
      </c>
      <c r="AF36" s="38">
        <f t="shared" si="0"/>
        <v>4</v>
      </c>
      <c r="AG36" s="36">
        <f t="shared" si="2"/>
        <v>1</v>
      </c>
    </row>
    <row r="37" spans="5:33" ht="15.75" customHeight="1">
      <c r="E37" s="170">
        <v>23</v>
      </c>
      <c r="F37" s="34" t="s">
        <v>53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171">
        <f t="shared" si="1"/>
        <v>0</v>
      </c>
      <c r="AF37" s="38">
        <f t="shared" si="0"/>
        <v>0</v>
      </c>
      <c r="AG37" s="36">
        <f t="shared" si="2"/>
        <v>0</v>
      </c>
    </row>
    <row r="38" spans="5:33" ht="15.75" customHeight="1">
      <c r="E38" s="170">
        <v>24</v>
      </c>
      <c r="F38" s="34" t="s">
        <v>54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1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171">
        <f t="shared" si="1"/>
        <v>1</v>
      </c>
      <c r="AF38" s="38">
        <f t="shared" si="0"/>
        <v>1</v>
      </c>
      <c r="AG38" s="36">
        <f t="shared" si="2"/>
        <v>0</v>
      </c>
    </row>
    <row r="39" spans="5:33" ht="15.75" customHeight="1">
      <c r="E39" s="170">
        <v>25</v>
      </c>
      <c r="F39" s="34" t="s">
        <v>55</v>
      </c>
      <c r="G39" s="35">
        <v>0</v>
      </c>
      <c r="H39" s="35">
        <v>1</v>
      </c>
      <c r="I39" s="35">
        <v>1</v>
      </c>
      <c r="J39" s="35">
        <v>2</v>
      </c>
      <c r="K39" s="35">
        <v>0</v>
      </c>
      <c r="L39" s="35">
        <v>1</v>
      </c>
      <c r="M39" s="35">
        <v>0</v>
      </c>
      <c r="N39" s="35">
        <v>1</v>
      </c>
      <c r="O39" s="35">
        <v>1</v>
      </c>
      <c r="P39" s="35">
        <v>0</v>
      </c>
      <c r="Q39" s="35">
        <v>1</v>
      </c>
      <c r="R39" s="35">
        <v>0</v>
      </c>
      <c r="S39" s="35">
        <v>0</v>
      </c>
      <c r="T39" s="35">
        <v>0</v>
      </c>
      <c r="U39" s="35">
        <v>1</v>
      </c>
      <c r="V39" s="35">
        <v>1</v>
      </c>
      <c r="W39" s="35">
        <v>0</v>
      </c>
      <c r="X39" s="35">
        <v>1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171">
        <f t="shared" si="1"/>
        <v>11</v>
      </c>
      <c r="AF39" s="38">
        <f t="shared" si="0"/>
        <v>4</v>
      </c>
      <c r="AG39" s="36">
        <f t="shared" si="2"/>
        <v>7</v>
      </c>
    </row>
    <row r="40" spans="5:33" ht="15.75" customHeight="1">
      <c r="E40" s="170">
        <v>26</v>
      </c>
      <c r="F40" s="34" t="s">
        <v>56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171">
        <f t="shared" si="1"/>
        <v>0</v>
      </c>
      <c r="AF40" s="38">
        <f t="shared" si="0"/>
        <v>0</v>
      </c>
      <c r="AG40" s="36">
        <f t="shared" si="2"/>
        <v>0</v>
      </c>
    </row>
    <row r="41" spans="5:33" ht="15.75" customHeight="1">
      <c r="E41" s="170">
        <v>27</v>
      </c>
      <c r="F41" s="34" t="s">
        <v>57</v>
      </c>
      <c r="G41" s="35">
        <v>0</v>
      </c>
      <c r="H41" s="35">
        <v>1</v>
      </c>
      <c r="I41" s="35">
        <v>1</v>
      </c>
      <c r="J41" s="35">
        <v>0</v>
      </c>
      <c r="K41" s="35">
        <v>1</v>
      </c>
      <c r="L41" s="35">
        <v>1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171">
        <f t="shared" si="1"/>
        <v>4</v>
      </c>
      <c r="AF41" s="38">
        <f t="shared" si="0"/>
        <v>2</v>
      </c>
      <c r="AG41" s="36">
        <f t="shared" si="2"/>
        <v>2</v>
      </c>
    </row>
    <row r="42" spans="5:33" s="22" customFormat="1" ht="15.75" customHeight="1">
      <c r="E42" s="170">
        <v>28</v>
      </c>
      <c r="F42" s="34" t="s">
        <v>58</v>
      </c>
      <c r="G42" s="35">
        <v>0</v>
      </c>
      <c r="H42" s="35">
        <v>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1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171">
        <f t="shared" si="1"/>
        <v>2</v>
      </c>
      <c r="AF42" s="38">
        <f t="shared" si="0"/>
        <v>1</v>
      </c>
      <c r="AG42" s="36">
        <f t="shared" si="2"/>
        <v>1</v>
      </c>
    </row>
    <row r="43" spans="5:33" ht="15.75" customHeight="1">
      <c r="E43" s="170">
        <v>29</v>
      </c>
      <c r="F43" s="34" t="s">
        <v>59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1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1</v>
      </c>
      <c r="V43" s="35">
        <v>0</v>
      </c>
      <c r="W43" s="35">
        <v>0</v>
      </c>
      <c r="X43" s="35">
        <v>0</v>
      </c>
      <c r="Y43" s="35">
        <v>1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171">
        <f t="shared" si="1"/>
        <v>3</v>
      </c>
      <c r="AF43" s="38">
        <f t="shared" si="0"/>
        <v>3</v>
      </c>
      <c r="AG43" s="36">
        <f t="shared" si="2"/>
        <v>0</v>
      </c>
    </row>
    <row r="44" spans="5:33" ht="15.75" customHeight="1">
      <c r="E44" s="170">
        <v>30</v>
      </c>
      <c r="F44" s="34" t="s">
        <v>60</v>
      </c>
      <c r="G44" s="35">
        <v>0</v>
      </c>
      <c r="H44" s="35">
        <v>0</v>
      </c>
      <c r="I44" s="35">
        <v>0</v>
      </c>
      <c r="J44" s="35">
        <v>2</v>
      </c>
      <c r="K44" s="35">
        <v>1</v>
      </c>
      <c r="L44" s="35">
        <v>1</v>
      </c>
      <c r="M44" s="35">
        <v>2</v>
      </c>
      <c r="N44" s="35">
        <v>1</v>
      </c>
      <c r="O44" s="35">
        <v>0</v>
      </c>
      <c r="P44" s="35">
        <v>0</v>
      </c>
      <c r="Q44" s="35">
        <v>1</v>
      </c>
      <c r="R44" s="35">
        <v>0</v>
      </c>
      <c r="S44" s="35">
        <v>0</v>
      </c>
      <c r="T44" s="35">
        <v>0</v>
      </c>
      <c r="U44" s="35">
        <v>2</v>
      </c>
      <c r="V44" s="35">
        <v>1</v>
      </c>
      <c r="W44" s="35">
        <v>0</v>
      </c>
      <c r="X44" s="35">
        <v>2</v>
      </c>
      <c r="Y44" s="35">
        <v>1</v>
      </c>
      <c r="Z44" s="35">
        <v>0</v>
      </c>
      <c r="AA44" s="35">
        <v>0</v>
      </c>
      <c r="AB44" s="35">
        <v>0</v>
      </c>
      <c r="AC44" s="35">
        <v>1</v>
      </c>
      <c r="AD44" s="35">
        <v>0</v>
      </c>
      <c r="AE44" s="171">
        <f t="shared" si="1"/>
        <v>15</v>
      </c>
      <c r="AF44" s="38">
        <f t="shared" si="0"/>
        <v>7</v>
      </c>
      <c r="AG44" s="36">
        <f t="shared" si="2"/>
        <v>8</v>
      </c>
    </row>
    <row r="45" spans="5:33" ht="15.75" customHeight="1">
      <c r="E45" s="170">
        <v>31</v>
      </c>
      <c r="F45" s="34" t="s">
        <v>61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1</v>
      </c>
      <c r="W45" s="35">
        <v>0</v>
      </c>
      <c r="X45" s="35">
        <v>0</v>
      </c>
      <c r="Y45" s="35">
        <v>0</v>
      </c>
      <c r="Z45" s="35">
        <v>0</v>
      </c>
      <c r="AA45" s="35">
        <v>1</v>
      </c>
      <c r="AB45" s="35">
        <v>0</v>
      </c>
      <c r="AC45" s="35">
        <v>0</v>
      </c>
      <c r="AD45" s="35">
        <v>0</v>
      </c>
      <c r="AE45" s="171">
        <f t="shared" si="1"/>
        <v>2</v>
      </c>
      <c r="AF45" s="38">
        <f t="shared" si="0"/>
        <v>1</v>
      </c>
      <c r="AG45" s="36">
        <f t="shared" si="2"/>
        <v>1</v>
      </c>
    </row>
    <row r="46" spans="5:33" ht="15.75" customHeight="1">
      <c r="E46" s="170">
        <v>32</v>
      </c>
      <c r="F46" s="34" t="s">
        <v>62</v>
      </c>
      <c r="G46" s="35">
        <v>0</v>
      </c>
      <c r="H46" s="35">
        <v>0</v>
      </c>
      <c r="I46" s="35">
        <v>1</v>
      </c>
      <c r="J46" s="35">
        <v>1</v>
      </c>
      <c r="K46" s="35">
        <v>1</v>
      </c>
      <c r="L46" s="35">
        <v>0</v>
      </c>
      <c r="M46" s="35">
        <v>0</v>
      </c>
      <c r="N46" s="35">
        <v>0</v>
      </c>
      <c r="O46" s="35">
        <v>1</v>
      </c>
      <c r="P46" s="35">
        <v>2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171">
        <f t="shared" si="1"/>
        <v>6</v>
      </c>
      <c r="AF46" s="38">
        <f t="shared" si="0"/>
        <v>3</v>
      </c>
      <c r="AG46" s="36">
        <f>AE46-AF46</f>
        <v>3</v>
      </c>
    </row>
    <row r="47" spans="5:33" ht="20.25" customHeight="1" thickBot="1">
      <c r="E47" s="229" t="s">
        <v>63</v>
      </c>
      <c r="F47" s="230"/>
      <c r="G47" s="172">
        <f>SUM(G15:G46)</f>
        <v>4</v>
      </c>
      <c r="H47" s="172">
        <f aca="true" t="shared" si="3" ref="H47:AD47">SUM(H15:H46)</f>
        <v>11</v>
      </c>
      <c r="I47" s="172">
        <f t="shared" si="3"/>
        <v>8</v>
      </c>
      <c r="J47" s="172">
        <f t="shared" si="3"/>
        <v>8</v>
      </c>
      <c r="K47" s="172">
        <f t="shared" si="3"/>
        <v>11</v>
      </c>
      <c r="L47" s="172">
        <f t="shared" si="3"/>
        <v>10</v>
      </c>
      <c r="M47" s="172">
        <f t="shared" si="3"/>
        <v>10</v>
      </c>
      <c r="N47" s="172">
        <f t="shared" si="3"/>
        <v>7</v>
      </c>
      <c r="O47" s="172">
        <f t="shared" si="3"/>
        <v>6</v>
      </c>
      <c r="P47" s="172">
        <f t="shared" si="3"/>
        <v>3</v>
      </c>
      <c r="Q47" s="172">
        <f t="shared" si="3"/>
        <v>7</v>
      </c>
      <c r="R47" s="172">
        <f t="shared" si="3"/>
        <v>4</v>
      </c>
      <c r="S47" s="172">
        <f t="shared" si="3"/>
        <v>6</v>
      </c>
      <c r="T47" s="172">
        <f t="shared" si="3"/>
        <v>1</v>
      </c>
      <c r="U47" s="172">
        <f t="shared" si="3"/>
        <v>6</v>
      </c>
      <c r="V47" s="172">
        <f t="shared" si="3"/>
        <v>10</v>
      </c>
      <c r="W47" s="172">
        <f t="shared" si="3"/>
        <v>3</v>
      </c>
      <c r="X47" s="172">
        <f t="shared" si="3"/>
        <v>7</v>
      </c>
      <c r="Y47" s="172">
        <f t="shared" si="3"/>
        <v>9</v>
      </c>
      <c r="Z47" s="172">
        <f t="shared" si="3"/>
        <v>2</v>
      </c>
      <c r="AA47" s="172">
        <f t="shared" si="3"/>
        <v>3</v>
      </c>
      <c r="AB47" s="172">
        <f t="shared" si="3"/>
        <v>2</v>
      </c>
      <c r="AC47" s="172">
        <f t="shared" si="3"/>
        <v>4</v>
      </c>
      <c r="AD47" s="172">
        <f t="shared" si="3"/>
        <v>2</v>
      </c>
      <c r="AE47" s="173">
        <f>SUM(AE15:AE46)</f>
        <v>144</v>
      </c>
      <c r="AF47" s="39">
        <f>SUM(AF15:AF46)</f>
        <v>73</v>
      </c>
      <c r="AG47" s="37">
        <f>SUM(AG15:AG46)</f>
        <v>71</v>
      </c>
    </row>
    <row r="48" spans="5:31" ht="12.75" customHeight="1">
      <c r="E48" s="23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169"/>
      <c r="X48" s="169"/>
      <c r="Y48" s="25"/>
      <c r="Z48" s="25"/>
      <c r="AA48" s="25"/>
      <c r="AB48" s="25"/>
      <c r="AC48" s="25"/>
      <c r="AD48" s="25"/>
      <c r="AE48" s="29"/>
    </row>
    <row r="49" spans="5:31" ht="12.75" customHeight="1">
      <c r="E49" s="29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9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23">
    <mergeCell ref="A6:AH6"/>
    <mergeCell ref="A7:AH7"/>
    <mergeCell ref="A8:AH8"/>
    <mergeCell ref="A10:AH10"/>
    <mergeCell ref="A11:AG11"/>
    <mergeCell ref="A12:AH12"/>
    <mergeCell ref="AA13:AB13"/>
    <mergeCell ref="E13:F14"/>
    <mergeCell ref="G13:H13"/>
    <mergeCell ref="I13:J13"/>
    <mergeCell ref="K13:L13"/>
    <mergeCell ref="M13:N13"/>
    <mergeCell ref="O13:P13"/>
    <mergeCell ref="AC13:AD13"/>
    <mergeCell ref="AE13:AE14"/>
    <mergeCell ref="E47:F47"/>
    <mergeCell ref="AF13:AF14"/>
    <mergeCell ref="AG13:AG14"/>
    <mergeCell ref="Q13:R13"/>
    <mergeCell ref="S13:T13"/>
    <mergeCell ref="U13:V13"/>
    <mergeCell ref="W13:X13"/>
    <mergeCell ref="Y13:Z13"/>
  </mergeCells>
  <printOptions/>
  <pageMargins left="0.1968503937007874" right="0.1968503937007874" top="0.3937007874015748" bottom="0.31496062992125984" header="0.3937007874015748" footer="0.31496062992125984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49"/>
  <sheetViews>
    <sheetView zoomScale="85" zoomScaleNormal="85" zoomScaleSheetLayoutView="85" zoomScalePageLayoutView="0" workbookViewId="0" topLeftCell="A13">
      <selection activeCell="B16" sqref="B16"/>
      <selection activeCell="A1" sqref="A1"/>
    </sheetView>
  </sheetViews>
  <sheetFormatPr defaultColWidth="11.421875" defaultRowHeight="12.75"/>
  <cols>
    <col min="1" max="1" width="2.140625" style="0" customWidth="1"/>
    <col min="2" max="2" width="16.57421875" style="0" customWidth="1"/>
    <col min="3" max="3" width="13.421875" style="0" customWidth="1"/>
    <col min="4" max="4" width="4.140625" style="1" customWidth="1"/>
    <col min="5" max="5" width="6.28125" style="1" customWidth="1"/>
    <col min="6" max="7" width="4.28125" style="1" customWidth="1"/>
    <col min="8" max="8" width="4.140625" style="1" customWidth="1"/>
    <col min="9" max="9" width="4.421875" style="1" customWidth="1"/>
    <col min="10" max="10" width="5.140625" style="1" customWidth="1"/>
    <col min="11" max="11" width="5.00390625" style="1" customWidth="1"/>
    <col min="12" max="12" width="5.28125" style="1" customWidth="1"/>
    <col min="13" max="13" width="4.57421875" style="1" customWidth="1"/>
    <col min="14" max="14" width="4.8515625" style="1" customWidth="1"/>
    <col min="15" max="15" width="3.8515625" style="1" customWidth="1"/>
    <col min="16" max="16" width="23.8515625" style="1" customWidth="1"/>
    <col min="17" max="17" width="25.140625" style="1" customWidth="1"/>
    <col min="18" max="18" width="15.7109375" style="1" customWidth="1"/>
    <col min="19" max="19" width="2.140625" style="0" customWidth="1"/>
  </cols>
  <sheetData>
    <row r="7" spans="1:20" ht="15" customHeight="1">
      <c r="A7" s="179" t="s">
        <v>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54"/>
    </row>
    <row r="8" spans="1:19" ht="20.25">
      <c r="A8" s="180" t="s">
        <v>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1:20" ht="15.75" customHeight="1">
      <c r="A9" s="181" t="s">
        <v>163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56"/>
    </row>
    <row r="10" spans="3:18" ht="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0" ht="17.25" customHeight="1">
      <c r="A11" s="190" t="s">
        <v>166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70"/>
    </row>
    <row r="12" spans="1:19" ht="20.2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</row>
    <row r="13" spans="1:20" ht="20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53"/>
    </row>
    <row r="14" spans="1:20" ht="20.25" customHeight="1">
      <c r="A14" s="191" t="s">
        <v>167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53"/>
    </row>
    <row r="16" spans="2:18" ht="13.5" thickBot="1">
      <c r="B16" s="109" t="s">
        <v>0</v>
      </c>
      <c r="C16" s="3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2:18" ht="57.75" customHeight="1">
      <c r="B17" s="111" t="s">
        <v>2</v>
      </c>
      <c r="C17" s="112" t="s">
        <v>136</v>
      </c>
      <c r="D17" s="113" t="s">
        <v>73</v>
      </c>
      <c r="E17" s="113" t="s">
        <v>74</v>
      </c>
      <c r="F17" s="113" t="s">
        <v>75</v>
      </c>
      <c r="G17" s="113" t="s">
        <v>76</v>
      </c>
      <c r="H17" s="113" t="s">
        <v>77</v>
      </c>
      <c r="I17" s="113" t="s">
        <v>78</v>
      </c>
      <c r="J17" s="113" t="s">
        <v>64</v>
      </c>
      <c r="K17" s="113" t="s">
        <v>65</v>
      </c>
      <c r="L17" s="113" t="s">
        <v>66</v>
      </c>
      <c r="M17" s="113" t="s">
        <v>67</v>
      </c>
      <c r="N17" s="113" t="s">
        <v>68</v>
      </c>
      <c r="O17" s="113" t="s">
        <v>69</v>
      </c>
      <c r="P17" s="108" t="s">
        <v>140</v>
      </c>
      <c r="Q17" s="108" t="s">
        <v>141</v>
      </c>
      <c r="R17" s="114" t="s">
        <v>84</v>
      </c>
    </row>
    <row r="18" spans="2:18" ht="19.5" customHeight="1">
      <c r="B18" s="115" t="s">
        <v>154</v>
      </c>
      <c r="C18" s="116">
        <v>5203593</v>
      </c>
      <c r="D18" s="83">
        <v>15</v>
      </c>
      <c r="E18" s="83">
        <v>8</v>
      </c>
      <c r="F18" s="83">
        <v>29</v>
      </c>
      <c r="G18" s="83">
        <v>18</v>
      </c>
      <c r="H18" s="83">
        <v>19</v>
      </c>
      <c r="I18" s="83">
        <v>19</v>
      </c>
      <c r="J18" s="83">
        <v>21</v>
      </c>
      <c r="K18" s="83">
        <v>8</v>
      </c>
      <c r="L18" s="83">
        <v>6</v>
      </c>
      <c r="M18" s="83">
        <v>16</v>
      </c>
      <c r="N18" s="83">
        <v>16</v>
      </c>
      <c r="O18" s="83">
        <v>13</v>
      </c>
      <c r="P18" s="136">
        <f>SUM(D18:O18)</f>
        <v>188</v>
      </c>
      <c r="Q18" s="119">
        <f>(100000/C18)*(P18/12)*12</f>
        <v>3.612888248562099</v>
      </c>
      <c r="R18" s="188">
        <f>P18/P19-1</f>
        <v>0.3055555555555556</v>
      </c>
    </row>
    <row r="19" spans="2:18" ht="19.5" customHeight="1" thickBot="1">
      <c r="B19" s="117" t="s">
        <v>160</v>
      </c>
      <c r="C19" s="118">
        <v>5264671</v>
      </c>
      <c r="D19" s="84">
        <v>15</v>
      </c>
      <c r="E19" s="84">
        <v>16</v>
      </c>
      <c r="F19" s="84">
        <v>21</v>
      </c>
      <c r="G19" s="84">
        <v>17</v>
      </c>
      <c r="H19" s="84">
        <v>9</v>
      </c>
      <c r="I19" s="84">
        <v>11</v>
      </c>
      <c r="J19" s="84">
        <v>7</v>
      </c>
      <c r="K19" s="84">
        <v>16</v>
      </c>
      <c r="L19" s="84">
        <v>10</v>
      </c>
      <c r="M19" s="84">
        <v>11</v>
      </c>
      <c r="N19" s="84">
        <v>5</v>
      </c>
      <c r="O19" s="84">
        <v>6</v>
      </c>
      <c r="P19" s="118">
        <f>SUM(D19:O19)</f>
        <v>144</v>
      </c>
      <c r="Q19" s="120">
        <f>(100000/C19)*(P19/12)*12</f>
        <v>2.7352136534267766</v>
      </c>
      <c r="R19" s="189"/>
    </row>
    <row r="20" spans="2:18" ht="12.75">
      <c r="B20" s="30"/>
      <c r="C20" s="3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2:18" ht="12.75">
      <c r="B21" s="30"/>
      <c r="C21" s="3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2:18" ht="12.75">
      <c r="B22" s="30"/>
      <c r="C22" s="3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2:18" ht="12.75">
      <c r="B23" s="30"/>
      <c r="C23" s="3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2:18" ht="13.5" thickBot="1">
      <c r="B24" s="109" t="s">
        <v>137</v>
      </c>
      <c r="C24" s="3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2:18" ht="58.5" customHeight="1">
      <c r="B25" s="111" t="s">
        <v>2</v>
      </c>
      <c r="C25" s="112" t="s">
        <v>136</v>
      </c>
      <c r="D25" s="113" t="s">
        <v>73</v>
      </c>
      <c r="E25" s="113" t="s">
        <v>74</v>
      </c>
      <c r="F25" s="113" t="s">
        <v>75</v>
      </c>
      <c r="G25" s="113" t="s">
        <v>76</v>
      </c>
      <c r="H25" s="113" t="s">
        <v>77</v>
      </c>
      <c r="I25" s="113" t="s">
        <v>78</v>
      </c>
      <c r="J25" s="113" t="s">
        <v>64</v>
      </c>
      <c r="K25" s="113" t="s">
        <v>65</v>
      </c>
      <c r="L25" s="113" t="s">
        <v>66</v>
      </c>
      <c r="M25" s="113" t="s">
        <v>67</v>
      </c>
      <c r="N25" s="113" t="s">
        <v>68</v>
      </c>
      <c r="O25" s="113" t="s">
        <v>69</v>
      </c>
      <c r="P25" s="108" t="s">
        <v>140</v>
      </c>
      <c r="Q25" s="108" t="s">
        <v>141</v>
      </c>
      <c r="R25" s="114" t="s">
        <v>84</v>
      </c>
    </row>
    <row r="26" spans="2:18" ht="25.5" customHeight="1">
      <c r="B26" s="115" t="s">
        <v>154</v>
      </c>
      <c r="C26" s="116">
        <v>1190004</v>
      </c>
      <c r="D26" s="129">
        <v>1</v>
      </c>
      <c r="E26" s="116">
        <v>2</v>
      </c>
      <c r="F26" s="116">
        <v>5</v>
      </c>
      <c r="G26" s="116">
        <v>6</v>
      </c>
      <c r="H26" s="116">
        <v>3</v>
      </c>
      <c r="I26" s="116">
        <v>3</v>
      </c>
      <c r="J26" s="116">
        <v>3</v>
      </c>
      <c r="K26" s="116">
        <v>6</v>
      </c>
      <c r="L26" s="116">
        <v>1</v>
      </c>
      <c r="M26" s="116">
        <v>2</v>
      </c>
      <c r="N26" s="116">
        <v>1</v>
      </c>
      <c r="O26" s="116">
        <v>3</v>
      </c>
      <c r="P26" s="136">
        <f>SUM(D26:O26)</f>
        <v>36</v>
      </c>
      <c r="Q26" s="119">
        <f>(100000/C26)*(P26/12)*12</f>
        <v>3.0251999152944027</v>
      </c>
      <c r="R26" s="188">
        <f>P26/P27-1</f>
        <v>0.16129032258064524</v>
      </c>
    </row>
    <row r="27" spans="2:18" ht="24" customHeight="1" thickBot="1">
      <c r="B27" s="117" t="s">
        <v>160</v>
      </c>
      <c r="C27" s="118">
        <v>1208726</v>
      </c>
      <c r="D27" s="130">
        <v>5</v>
      </c>
      <c r="E27" s="118">
        <v>2</v>
      </c>
      <c r="F27" s="118">
        <v>5</v>
      </c>
      <c r="G27" s="118">
        <v>3</v>
      </c>
      <c r="H27" s="118">
        <v>1</v>
      </c>
      <c r="I27" s="118">
        <v>2</v>
      </c>
      <c r="J27" s="118">
        <v>2</v>
      </c>
      <c r="K27" s="118">
        <v>3</v>
      </c>
      <c r="L27" s="118">
        <v>3</v>
      </c>
      <c r="M27" s="118">
        <v>3</v>
      </c>
      <c r="N27" s="118">
        <v>1</v>
      </c>
      <c r="O27" s="118">
        <v>1</v>
      </c>
      <c r="P27" s="118">
        <f>SUM(D27:O27)</f>
        <v>31</v>
      </c>
      <c r="Q27" s="120">
        <f>(100000/C27)*(P27/12)*12</f>
        <v>2.56468380757922</v>
      </c>
      <c r="R27" s="189"/>
    </row>
    <row r="28" spans="2:18" ht="12.75">
      <c r="B28" s="30"/>
      <c r="C28" s="3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</row>
    <row r="29" spans="2:18" ht="12.75">
      <c r="B29" s="30"/>
      <c r="C29" s="3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2:18" ht="12.75">
      <c r="B30" s="30"/>
      <c r="C30" s="3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2:18" ht="12.75">
      <c r="B31" s="30"/>
      <c r="C31" s="3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</row>
    <row r="32" spans="2:18" ht="12.75">
      <c r="B32" s="30"/>
      <c r="C32" s="3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2:18" ht="13.5" thickBot="1">
      <c r="B33" s="109" t="s">
        <v>138</v>
      </c>
      <c r="C33" s="3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2:18" ht="56.25" customHeight="1">
      <c r="B34" s="111" t="s">
        <v>2</v>
      </c>
      <c r="C34" s="112" t="s">
        <v>136</v>
      </c>
      <c r="D34" s="113" t="s">
        <v>73</v>
      </c>
      <c r="E34" s="113" t="s">
        <v>74</v>
      </c>
      <c r="F34" s="113" t="s">
        <v>75</v>
      </c>
      <c r="G34" s="113" t="s">
        <v>76</v>
      </c>
      <c r="H34" s="113" t="s">
        <v>77</v>
      </c>
      <c r="I34" s="113" t="s">
        <v>78</v>
      </c>
      <c r="J34" s="113" t="s">
        <v>64</v>
      </c>
      <c r="K34" s="113" t="s">
        <v>65</v>
      </c>
      <c r="L34" s="113" t="s">
        <v>66</v>
      </c>
      <c r="M34" s="113" t="s">
        <v>67</v>
      </c>
      <c r="N34" s="113" t="s">
        <v>68</v>
      </c>
      <c r="O34" s="113" t="s">
        <v>69</v>
      </c>
      <c r="P34" s="108" t="s">
        <v>140</v>
      </c>
      <c r="Q34" s="108" t="s">
        <v>141</v>
      </c>
      <c r="R34" s="114" t="s">
        <v>84</v>
      </c>
    </row>
    <row r="35" spans="2:18" ht="19.5" customHeight="1">
      <c r="B35" s="115" t="s">
        <v>154</v>
      </c>
      <c r="C35" s="116">
        <v>611626</v>
      </c>
      <c r="D35" s="129">
        <v>2</v>
      </c>
      <c r="E35" s="116">
        <v>2</v>
      </c>
      <c r="F35" s="116">
        <v>1</v>
      </c>
      <c r="G35" s="116">
        <v>0</v>
      </c>
      <c r="H35" s="116">
        <v>3</v>
      </c>
      <c r="I35" s="116">
        <v>1</v>
      </c>
      <c r="J35" s="116">
        <v>3</v>
      </c>
      <c r="K35" s="116">
        <v>0</v>
      </c>
      <c r="L35" s="116">
        <v>1</v>
      </c>
      <c r="M35" s="116">
        <v>0</v>
      </c>
      <c r="N35" s="116">
        <v>0</v>
      </c>
      <c r="O35" s="116">
        <v>0</v>
      </c>
      <c r="P35" s="136">
        <f>SUM(D35:O35)</f>
        <v>13</v>
      </c>
      <c r="Q35" s="119">
        <f>(100000/C35)*(P35/12)*12</f>
        <v>2.1254819121489277</v>
      </c>
      <c r="R35" s="188">
        <f>P35/P36-1</f>
        <v>-0.1333333333333333</v>
      </c>
    </row>
    <row r="36" spans="2:18" ht="19.5" customHeight="1" thickBot="1">
      <c r="B36" s="117" t="s">
        <v>160</v>
      </c>
      <c r="C36" s="118">
        <v>619025</v>
      </c>
      <c r="D36" s="130">
        <v>2</v>
      </c>
      <c r="E36" s="118">
        <v>1</v>
      </c>
      <c r="F36" s="118">
        <v>1</v>
      </c>
      <c r="G36" s="118">
        <v>2</v>
      </c>
      <c r="H36" s="118">
        <v>0</v>
      </c>
      <c r="I36" s="118">
        <v>0</v>
      </c>
      <c r="J36" s="118">
        <v>2</v>
      </c>
      <c r="K36" s="118">
        <v>2</v>
      </c>
      <c r="L36" s="118">
        <v>2</v>
      </c>
      <c r="M36" s="118">
        <v>1</v>
      </c>
      <c r="N36" s="118">
        <v>1</v>
      </c>
      <c r="O36" s="118">
        <v>1</v>
      </c>
      <c r="P36" s="118">
        <f>SUM(D36:O36)</f>
        <v>15</v>
      </c>
      <c r="Q36" s="120">
        <f>(100000/C36)*(P36/12)*12</f>
        <v>2.4231654618149507</v>
      </c>
      <c r="R36" s="189"/>
    </row>
    <row r="37" spans="2:18" ht="12.75">
      <c r="B37" s="30"/>
      <c r="C37" s="3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2:18" ht="12.75">
      <c r="B38" s="30"/>
      <c r="C38" s="3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2:18" ht="12.75">
      <c r="B39" s="30"/>
      <c r="C39" s="3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</row>
    <row r="40" spans="2:18" ht="12.75">
      <c r="B40" s="30"/>
      <c r="C40" s="3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</row>
    <row r="41" spans="2:18" ht="12.75">
      <c r="B41" s="30"/>
      <c r="C41" s="3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2:18" ht="13.5" thickBot="1">
      <c r="B42" s="109" t="s">
        <v>139</v>
      </c>
      <c r="C42" s="3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2:18" ht="67.5" customHeight="1">
      <c r="B43" s="111" t="s">
        <v>2</v>
      </c>
      <c r="C43" s="112" t="s">
        <v>136</v>
      </c>
      <c r="D43" s="113" t="s">
        <v>73</v>
      </c>
      <c r="E43" s="113" t="s">
        <v>74</v>
      </c>
      <c r="F43" s="113" t="s">
        <v>75</v>
      </c>
      <c r="G43" s="113" t="s">
        <v>76</v>
      </c>
      <c r="H43" s="113" t="s">
        <v>77</v>
      </c>
      <c r="I43" s="113" t="s">
        <v>78</v>
      </c>
      <c r="J43" s="113" t="s">
        <v>64</v>
      </c>
      <c r="K43" s="113" t="s">
        <v>65</v>
      </c>
      <c r="L43" s="113" t="s">
        <v>66</v>
      </c>
      <c r="M43" s="113" t="s">
        <v>67</v>
      </c>
      <c r="N43" s="113" t="s">
        <v>68</v>
      </c>
      <c r="O43" s="113" t="s">
        <v>69</v>
      </c>
      <c r="P43" s="108" t="s">
        <v>140</v>
      </c>
      <c r="Q43" s="108" t="s">
        <v>141</v>
      </c>
      <c r="R43" s="114" t="s">
        <v>84</v>
      </c>
    </row>
    <row r="44" spans="2:18" ht="15">
      <c r="B44" s="115" t="s">
        <v>154</v>
      </c>
      <c r="C44" s="116">
        <v>556051</v>
      </c>
      <c r="D44" s="129">
        <v>4</v>
      </c>
      <c r="E44" s="116">
        <v>2</v>
      </c>
      <c r="F44" s="116">
        <v>5</v>
      </c>
      <c r="G44" s="116">
        <v>1</v>
      </c>
      <c r="H44" s="116">
        <v>0</v>
      </c>
      <c r="I44" s="116">
        <v>3</v>
      </c>
      <c r="J44" s="116">
        <v>5</v>
      </c>
      <c r="K44" s="116">
        <v>0</v>
      </c>
      <c r="L44" s="116">
        <v>3</v>
      </c>
      <c r="M44" s="116">
        <v>4</v>
      </c>
      <c r="N44" s="116">
        <v>1</v>
      </c>
      <c r="O44" s="116">
        <v>0</v>
      </c>
      <c r="P44" s="136">
        <f>SUM(D44:O44)</f>
        <v>28</v>
      </c>
      <c r="Q44" s="119">
        <f>(100000/C44)*(P44/12)*12</f>
        <v>5.03550933277703</v>
      </c>
      <c r="R44" s="188">
        <f>P44/P45-1</f>
        <v>0.8666666666666667</v>
      </c>
    </row>
    <row r="45" spans="2:18" ht="15.75" thickBot="1">
      <c r="B45" s="117" t="s">
        <v>160</v>
      </c>
      <c r="C45" s="118">
        <v>563075</v>
      </c>
      <c r="D45" s="130">
        <v>0</v>
      </c>
      <c r="E45" s="118">
        <v>2</v>
      </c>
      <c r="F45" s="118">
        <v>2</v>
      </c>
      <c r="G45" s="118">
        <v>3</v>
      </c>
      <c r="H45" s="118">
        <v>0</v>
      </c>
      <c r="I45" s="118">
        <v>1</v>
      </c>
      <c r="J45" s="118">
        <v>0</v>
      </c>
      <c r="K45" s="118">
        <v>3</v>
      </c>
      <c r="L45" s="118">
        <v>2</v>
      </c>
      <c r="M45" s="118">
        <v>0</v>
      </c>
      <c r="N45" s="118">
        <v>1</v>
      </c>
      <c r="O45" s="118">
        <v>1</v>
      </c>
      <c r="P45" s="118">
        <f>SUM(D45:O45)</f>
        <v>15</v>
      </c>
      <c r="Q45" s="120">
        <f>(100000/C45)*(P45/12)*12</f>
        <v>2.6639435243972827</v>
      </c>
      <c r="R45" s="189"/>
    </row>
    <row r="46" spans="2:18" ht="12.75">
      <c r="B46" s="30"/>
      <c r="C46" s="3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2:18" ht="12.75">
      <c r="B47" s="30"/>
      <c r="C47" s="3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2:18" ht="12.75">
      <c r="B48" s="30"/>
      <c r="C48" s="3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ht="12.75">
      <c r="B49" s="30" t="s">
        <v>164</v>
      </c>
    </row>
  </sheetData>
  <sheetProtection/>
  <mergeCells count="10">
    <mergeCell ref="R44:R45"/>
    <mergeCell ref="R26:R27"/>
    <mergeCell ref="R35:R36"/>
    <mergeCell ref="A7:S7"/>
    <mergeCell ref="A8:S8"/>
    <mergeCell ref="A9:S9"/>
    <mergeCell ref="A13:S13"/>
    <mergeCell ref="A11:S12"/>
    <mergeCell ref="R18:R19"/>
    <mergeCell ref="A14:S14"/>
  </mergeCells>
  <printOptions/>
  <pageMargins left="0.3937007874015748" right="0.1968503937007874" top="0.3937007874015748" bottom="0.1968503937007874" header="0" footer="0"/>
  <pageSetup fitToHeight="0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S22"/>
  <sheetViews>
    <sheetView zoomScale="85" zoomScaleNormal="85" zoomScaleSheetLayoutView="85" zoomScalePageLayoutView="0" workbookViewId="0" topLeftCell="A1">
      <selection activeCell="T14" sqref="T14"/>
      <selection activeCell="A1" sqref="A1"/>
    </sheetView>
  </sheetViews>
  <sheetFormatPr defaultColWidth="11.421875" defaultRowHeight="12.75"/>
  <cols>
    <col min="1" max="1" width="16.00390625" style="0" customWidth="1"/>
    <col min="2" max="2" width="43.28125" style="0" bestFit="1" customWidth="1"/>
    <col min="3" max="3" width="17.421875" style="0" customWidth="1"/>
    <col min="4" max="4" width="4.140625" style="1" hidden="1" customWidth="1"/>
    <col min="5" max="5" width="6.28125" style="1" hidden="1" customWidth="1"/>
    <col min="6" max="7" width="4.28125" style="1" hidden="1" customWidth="1"/>
    <col min="8" max="8" width="4.140625" style="1" hidden="1" customWidth="1"/>
    <col min="9" max="9" width="4.421875" style="1" hidden="1" customWidth="1"/>
    <col min="10" max="10" width="5.140625" style="1" hidden="1" customWidth="1"/>
    <col min="11" max="11" width="5.00390625" style="1" hidden="1" customWidth="1"/>
    <col min="12" max="12" width="5.28125" style="1" hidden="1" customWidth="1"/>
    <col min="13" max="13" width="4.57421875" style="1" hidden="1" customWidth="1"/>
    <col min="14" max="14" width="4.8515625" style="1" hidden="1" customWidth="1"/>
    <col min="15" max="15" width="3.8515625" style="1" hidden="1" customWidth="1"/>
    <col min="16" max="16" width="23.8515625" style="1" customWidth="1"/>
    <col min="17" max="17" width="25.140625" style="1" customWidth="1"/>
    <col min="18" max="18" width="2.140625" style="0" customWidth="1"/>
  </cols>
  <sheetData>
    <row r="7" spans="1:19" ht="15" customHeight="1">
      <c r="A7" s="179" t="s">
        <v>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20.25">
      <c r="A8" s="180" t="s">
        <v>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1:19" ht="15.75" customHeight="1">
      <c r="A9" s="181" t="s">
        <v>163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</row>
    <row r="10" spans="3:17" ht="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ht="17.25" customHeight="1">
      <c r="A11" s="192" t="s">
        <v>173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</row>
    <row r="12" spans="1:19" ht="20.2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</row>
    <row r="13" spans="1:19" ht="20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53"/>
    </row>
    <row r="14" spans="1:19" ht="20.25" customHeight="1">
      <c r="A14" s="191" t="s">
        <v>171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</row>
    <row r="16" spans="2:17" ht="13.5" thickBot="1">
      <c r="B16" s="109"/>
      <c r="C16" s="3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2:17" ht="68.25">
      <c r="B17" s="111" t="s">
        <v>172</v>
      </c>
      <c r="C17" s="112" t="s">
        <v>136</v>
      </c>
      <c r="D17" s="113" t="s">
        <v>73</v>
      </c>
      <c r="E17" s="113" t="s">
        <v>74</v>
      </c>
      <c r="F17" s="113" t="s">
        <v>75</v>
      </c>
      <c r="G17" s="113" t="s">
        <v>76</v>
      </c>
      <c r="H17" s="113" t="s">
        <v>77</v>
      </c>
      <c r="I17" s="113" t="s">
        <v>78</v>
      </c>
      <c r="J17" s="113" t="s">
        <v>64</v>
      </c>
      <c r="K17" s="113" t="s">
        <v>65</v>
      </c>
      <c r="L17" s="113" t="s">
        <v>66</v>
      </c>
      <c r="M17" s="113" t="s">
        <v>67</v>
      </c>
      <c r="N17" s="113" t="s">
        <v>68</v>
      </c>
      <c r="O17" s="113" t="s">
        <v>69</v>
      </c>
      <c r="P17" s="108" t="s">
        <v>140</v>
      </c>
      <c r="Q17" s="114" t="s">
        <v>141</v>
      </c>
    </row>
    <row r="18" spans="2:17" ht="24.75" customHeight="1">
      <c r="B18" s="115" t="s">
        <v>81</v>
      </c>
      <c r="C18" s="116">
        <v>5264671</v>
      </c>
      <c r="D18" s="174">
        <v>15</v>
      </c>
      <c r="E18" s="174">
        <v>16</v>
      </c>
      <c r="F18" s="174">
        <v>21</v>
      </c>
      <c r="G18" s="174">
        <v>17</v>
      </c>
      <c r="H18" s="174">
        <v>9</v>
      </c>
      <c r="I18" s="174">
        <v>11</v>
      </c>
      <c r="J18" s="174">
        <v>7</v>
      </c>
      <c r="K18" s="174">
        <v>16</v>
      </c>
      <c r="L18" s="174">
        <v>10</v>
      </c>
      <c r="M18" s="174">
        <v>11</v>
      </c>
      <c r="N18" s="174">
        <v>5</v>
      </c>
      <c r="O18" s="174">
        <v>6</v>
      </c>
      <c r="P18" s="116">
        <f>SUM(D18:O18)</f>
        <v>144</v>
      </c>
      <c r="Q18" s="175">
        <f>(100000/C18)*(P18/12)*12</f>
        <v>2.7352136534267766</v>
      </c>
    </row>
    <row r="19" spans="2:17" ht="24.75" customHeight="1">
      <c r="B19" s="115" t="s">
        <v>70</v>
      </c>
      <c r="C19" s="116">
        <v>5264672</v>
      </c>
      <c r="D19" s="174">
        <v>4</v>
      </c>
      <c r="E19" s="174">
        <v>8</v>
      </c>
      <c r="F19" s="174">
        <v>11</v>
      </c>
      <c r="G19" s="174">
        <v>10</v>
      </c>
      <c r="H19" s="174">
        <v>6</v>
      </c>
      <c r="I19" s="174">
        <v>7</v>
      </c>
      <c r="J19" s="174">
        <v>6</v>
      </c>
      <c r="K19" s="174">
        <v>5</v>
      </c>
      <c r="L19" s="174">
        <v>4</v>
      </c>
      <c r="M19" s="174">
        <v>9</v>
      </c>
      <c r="N19" s="174">
        <v>3</v>
      </c>
      <c r="O19" s="174">
        <v>4</v>
      </c>
      <c r="P19" s="116">
        <f>SUM(D19:O19)</f>
        <v>77</v>
      </c>
      <c r="Q19" s="175">
        <f>(100000/C19)*(P19/12)*12</f>
        <v>1.4625792452027402</v>
      </c>
    </row>
    <row r="20" spans="2:17" ht="24.75" customHeight="1" thickBot="1">
      <c r="B20" s="117" t="s">
        <v>82</v>
      </c>
      <c r="C20" s="118">
        <v>5264673</v>
      </c>
      <c r="D20" s="176">
        <v>11</v>
      </c>
      <c r="E20" s="176">
        <v>8</v>
      </c>
      <c r="F20" s="176">
        <v>10</v>
      </c>
      <c r="G20" s="176">
        <v>7</v>
      </c>
      <c r="H20" s="176">
        <v>3</v>
      </c>
      <c r="I20" s="176">
        <v>4</v>
      </c>
      <c r="J20" s="176">
        <v>1</v>
      </c>
      <c r="K20" s="176">
        <v>11</v>
      </c>
      <c r="L20" s="176">
        <v>6</v>
      </c>
      <c r="M20" s="176">
        <v>2</v>
      </c>
      <c r="N20" s="176">
        <v>2</v>
      </c>
      <c r="O20" s="176">
        <v>2</v>
      </c>
      <c r="P20" s="118">
        <f>SUM(D20:O20)</f>
        <v>67</v>
      </c>
      <c r="Q20" s="177">
        <f>(100000/C20)*(P20/12)*12</f>
        <v>1.2726336469520518</v>
      </c>
    </row>
    <row r="21" spans="2:17" ht="12.75">
      <c r="B21" s="30"/>
      <c r="C21" s="3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2:17" ht="12.75">
      <c r="B22" s="30"/>
      <c r="C22" s="3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</sheetData>
  <sheetProtection/>
  <mergeCells count="6">
    <mergeCell ref="A7:S7"/>
    <mergeCell ref="A8:S8"/>
    <mergeCell ref="A9:S9"/>
    <mergeCell ref="A11:S12"/>
    <mergeCell ref="A14:S14"/>
    <mergeCell ref="A13:R13"/>
  </mergeCells>
  <printOptions/>
  <pageMargins left="0.3937007874015748" right="0.1968503937007874" top="0.3937007874015748" bottom="0.1968503937007874" header="0" footer="0"/>
  <pageSetup fitToHeight="0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68"/>
  <sheetViews>
    <sheetView zoomScale="130" zoomScaleNormal="130" zoomScaleSheetLayoutView="85" zoomScalePageLayoutView="0" workbookViewId="0" topLeftCell="A13">
      <selection activeCell="D47" sqref="D47:O47"/>
      <selection activeCell="A1" sqref="A1"/>
    </sheetView>
  </sheetViews>
  <sheetFormatPr defaultColWidth="11.421875" defaultRowHeight="12.75"/>
  <cols>
    <col min="1" max="1" width="0.71875" style="0" customWidth="1"/>
    <col min="2" max="2" width="12.8515625" style="1" customWidth="1"/>
    <col min="3" max="3" width="24.8515625" style="1" bestFit="1" customWidth="1"/>
    <col min="4" max="15" width="3.7109375" style="1" customWidth="1"/>
    <col min="16" max="16" width="6.421875" style="1" customWidth="1"/>
    <col min="17" max="17" width="9.57421875" style="1" customWidth="1"/>
    <col min="18" max="18" width="5.421875" style="1" customWidth="1"/>
    <col min="19" max="19" width="6.00390625" style="1" customWidth="1"/>
  </cols>
  <sheetData>
    <row r="6" spans="1:19" ht="15" customHeight="1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20.25">
      <c r="A7" s="180" t="s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ht="15.75" customHeight="1">
      <c r="A8" s="181" t="s">
        <v>163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</row>
    <row r="9" spans="2:19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>
      <c r="A10" s="182" t="s">
        <v>165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</row>
    <row r="11" spans="1:19" ht="20.2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20.25" customHeight="1">
      <c r="A12" s="186" t="s">
        <v>149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19" ht="20.25" customHeight="1">
      <c r="A13" s="69"/>
      <c r="B13" s="69"/>
      <c r="C13" s="69"/>
      <c r="D13" s="69"/>
      <c r="E13" s="77"/>
      <c r="F13" s="121"/>
      <c r="G13" s="125"/>
      <c r="H13" s="137"/>
      <c r="I13" s="137"/>
      <c r="J13" s="137"/>
      <c r="K13" s="137"/>
      <c r="L13" s="137"/>
      <c r="M13" s="137"/>
      <c r="N13" s="137"/>
      <c r="O13" s="137"/>
      <c r="P13" s="77"/>
      <c r="Q13" s="69"/>
      <c r="R13" s="69"/>
      <c r="S13" s="69"/>
    </row>
    <row r="14" spans="1:19" s="2" customFormat="1" ht="17.25" customHeight="1" thickBot="1">
      <c r="A14" s="205" t="s">
        <v>117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</row>
    <row r="15" spans="3:17" ht="45.75" customHeight="1" thickBot="1">
      <c r="C15" s="40" t="s">
        <v>86</v>
      </c>
      <c r="D15" s="146" t="s">
        <v>73</v>
      </c>
      <c r="E15" s="146" t="s">
        <v>74</v>
      </c>
      <c r="F15" s="146" t="s">
        <v>75</v>
      </c>
      <c r="G15" s="146" t="s">
        <v>76</v>
      </c>
      <c r="H15" s="146" t="s">
        <v>77</v>
      </c>
      <c r="I15" s="146" t="s">
        <v>78</v>
      </c>
      <c r="J15" s="146" t="s">
        <v>64</v>
      </c>
      <c r="K15" s="146" t="s">
        <v>65</v>
      </c>
      <c r="L15" s="146" t="s">
        <v>66</v>
      </c>
      <c r="M15" s="146" t="s">
        <v>67</v>
      </c>
      <c r="N15" s="146" t="s">
        <v>68</v>
      </c>
      <c r="O15" s="146" t="s">
        <v>69</v>
      </c>
      <c r="P15" s="165" t="s">
        <v>3</v>
      </c>
      <c r="Q15" s="208" t="s">
        <v>87</v>
      </c>
    </row>
    <row r="16" spans="3:17" ht="13.5" thickBot="1">
      <c r="C16" s="209" t="s">
        <v>88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08"/>
    </row>
    <row r="17" spans="3:17" ht="14.25" hidden="1" thickBot="1">
      <c r="C17" s="64" t="s">
        <v>89</v>
      </c>
      <c r="D17" s="65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>
        <f>SUM(D17:F17)</f>
        <v>0</v>
      </c>
      <c r="Q17" s="208"/>
    </row>
    <row r="18" spans="3:17" ht="14.25" hidden="1" thickBot="1">
      <c r="C18" s="64" t="s">
        <v>90</v>
      </c>
      <c r="D18" s="65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>
        <f>SUM(D18:F18)</f>
        <v>0</v>
      </c>
      <c r="Q18" s="208"/>
    </row>
    <row r="19" spans="3:17" ht="14.25" customHeight="1" hidden="1">
      <c r="C19" s="64" t="s">
        <v>91</v>
      </c>
      <c r="D19" s="65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>
        <f>SUM(D19:F19)</f>
        <v>0</v>
      </c>
      <c r="Q19" s="208"/>
    </row>
    <row r="20" spans="3:17" ht="14.25" thickBot="1">
      <c r="C20" s="64" t="s">
        <v>92</v>
      </c>
      <c r="D20" s="65"/>
      <c r="E20" s="94">
        <v>2</v>
      </c>
      <c r="F20" s="94">
        <v>1</v>
      </c>
      <c r="G20" s="94">
        <v>2</v>
      </c>
      <c r="H20" s="94"/>
      <c r="I20" s="94"/>
      <c r="J20" s="94"/>
      <c r="K20" s="94">
        <v>1</v>
      </c>
      <c r="L20" s="94">
        <v>1</v>
      </c>
      <c r="M20" s="94"/>
      <c r="N20" s="94"/>
      <c r="O20" s="94"/>
      <c r="P20" s="94">
        <f>SUM(D20:O20)</f>
        <v>7</v>
      </c>
      <c r="Q20" s="208"/>
    </row>
    <row r="21" spans="3:17" ht="14.25" thickBot="1">
      <c r="C21" s="66" t="s">
        <v>3</v>
      </c>
      <c r="D21" s="67">
        <f>SUM(D17:D20)</f>
        <v>0</v>
      </c>
      <c r="E21" s="67">
        <f aca="true" t="shared" si="0" ref="E21:O21">SUM(E17:E20)</f>
        <v>2</v>
      </c>
      <c r="F21" s="67">
        <f t="shared" si="0"/>
        <v>1</v>
      </c>
      <c r="G21" s="67">
        <f t="shared" si="0"/>
        <v>2</v>
      </c>
      <c r="H21" s="67">
        <f t="shared" si="0"/>
        <v>0</v>
      </c>
      <c r="I21" s="67">
        <f t="shared" si="0"/>
        <v>0</v>
      </c>
      <c r="J21" s="67">
        <f t="shared" si="0"/>
        <v>0</v>
      </c>
      <c r="K21" s="67">
        <f t="shared" si="0"/>
        <v>1</v>
      </c>
      <c r="L21" s="67">
        <f t="shared" si="0"/>
        <v>1</v>
      </c>
      <c r="M21" s="67">
        <f t="shared" si="0"/>
        <v>0</v>
      </c>
      <c r="N21" s="67">
        <f t="shared" si="0"/>
        <v>0</v>
      </c>
      <c r="O21" s="67">
        <f t="shared" si="0"/>
        <v>0</v>
      </c>
      <c r="P21" s="95">
        <f>SUM(P17:P20)</f>
        <v>7</v>
      </c>
      <c r="Q21" s="41">
        <f>(100000/5264671)*(P21/12)*12</f>
        <v>0.13296177481935717</v>
      </c>
    </row>
    <row r="22" spans="3:17" ht="14.25" hidden="1" thickBot="1">
      <c r="C22" s="68" t="s">
        <v>93</v>
      </c>
      <c r="D22" s="6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4">
        <f aca="true" t="shared" si="1" ref="P22:P28">SUM(D22:O22)</f>
        <v>0</v>
      </c>
      <c r="Q22" s="41">
        <f aca="true" t="shared" si="2" ref="Q22:Q28">(100000/5264671)*(P22/12)*12</f>
        <v>0</v>
      </c>
    </row>
    <row r="23" spans="3:17" ht="14.25" thickBot="1">
      <c r="C23" s="68" t="s">
        <v>94</v>
      </c>
      <c r="D23" s="67"/>
      <c r="E23" s="95"/>
      <c r="F23" s="95"/>
      <c r="G23" s="95"/>
      <c r="H23" s="95"/>
      <c r="I23" s="95"/>
      <c r="J23" s="95"/>
      <c r="K23" s="95">
        <v>2</v>
      </c>
      <c r="L23" s="95"/>
      <c r="M23" s="95"/>
      <c r="N23" s="95"/>
      <c r="O23" s="95"/>
      <c r="P23" s="94">
        <f t="shared" si="1"/>
        <v>2</v>
      </c>
      <c r="Q23" s="41">
        <f t="shared" si="2"/>
        <v>0.03798907851981634</v>
      </c>
    </row>
    <row r="24" spans="3:17" ht="14.25" hidden="1" thickBot="1">
      <c r="C24" s="68" t="s">
        <v>95</v>
      </c>
      <c r="D24" s="67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4">
        <f t="shared" si="1"/>
        <v>0</v>
      </c>
      <c r="Q24" s="41">
        <f t="shared" si="2"/>
        <v>0</v>
      </c>
    </row>
    <row r="25" spans="3:17" ht="14.25" thickBot="1">
      <c r="C25" s="59" t="s">
        <v>96</v>
      </c>
      <c r="D25" s="60"/>
      <c r="E25" s="96"/>
      <c r="F25" s="96"/>
      <c r="G25" s="96"/>
      <c r="H25" s="96"/>
      <c r="I25" s="96"/>
      <c r="J25" s="96"/>
      <c r="K25" s="96">
        <v>1</v>
      </c>
      <c r="L25" s="96"/>
      <c r="M25" s="96"/>
      <c r="N25" s="96"/>
      <c r="O25" s="96"/>
      <c r="P25" s="94">
        <f t="shared" si="1"/>
        <v>1</v>
      </c>
      <c r="Q25" s="41">
        <f t="shared" si="2"/>
        <v>0.01899453925990817</v>
      </c>
    </row>
    <row r="26" spans="3:17" ht="14.25" hidden="1" thickBot="1">
      <c r="C26" s="59" t="s">
        <v>97</v>
      </c>
      <c r="D26" s="60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4">
        <f t="shared" si="1"/>
        <v>0</v>
      </c>
      <c r="Q26" s="41">
        <f t="shared" si="2"/>
        <v>0</v>
      </c>
    </row>
    <row r="27" spans="3:17" ht="14.25" hidden="1" thickBot="1">
      <c r="C27" s="59" t="s">
        <v>98</v>
      </c>
      <c r="D27" s="60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4">
        <f t="shared" si="1"/>
        <v>0</v>
      </c>
      <c r="Q27" s="41">
        <f t="shared" si="2"/>
        <v>0</v>
      </c>
    </row>
    <row r="28" spans="3:17" ht="14.25" thickBot="1">
      <c r="C28" s="62" t="s">
        <v>99</v>
      </c>
      <c r="D28" s="63">
        <v>3</v>
      </c>
      <c r="E28" s="97">
        <v>1</v>
      </c>
      <c r="F28" s="122">
        <v>1</v>
      </c>
      <c r="G28" s="122"/>
      <c r="H28" s="122"/>
      <c r="I28" s="122"/>
      <c r="J28" s="122"/>
      <c r="K28" s="122"/>
      <c r="L28" s="122"/>
      <c r="M28" s="122"/>
      <c r="N28" s="122"/>
      <c r="O28" s="122">
        <v>1</v>
      </c>
      <c r="P28" s="94">
        <f t="shared" si="1"/>
        <v>6</v>
      </c>
      <c r="Q28" s="41">
        <f t="shared" si="2"/>
        <v>0.11396723555944901</v>
      </c>
    </row>
    <row r="29" spans="3:17" ht="18" customHeight="1" thickBot="1">
      <c r="C29" s="42" t="s">
        <v>3</v>
      </c>
      <c r="D29" s="43">
        <f>SUM(D21:D28)</f>
        <v>3</v>
      </c>
      <c r="E29" s="43">
        <f aca="true" t="shared" si="3" ref="E29:P29">SUM(E21:E28)</f>
        <v>3</v>
      </c>
      <c r="F29" s="43">
        <f t="shared" si="3"/>
        <v>2</v>
      </c>
      <c r="G29" s="43">
        <f t="shared" si="3"/>
        <v>2</v>
      </c>
      <c r="H29" s="43">
        <f t="shared" si="3"/>
        <v>0</v>
      </c>
      <c r="I29" s="43">
        <f t="shared" si="3"/>
        <v>0</v>
      </c>
      <c r="J29" s="43">
        <f t="shared" si="3"/>
        <v>0</v>
      </c>
      <c r="K29" s="43">
        <f t="shared" si="3"/>
        <v>4</v>
      </c>
      <c r="L29" s="43">
        <f t="shared" si="3"/>
        <v>1</v>
      </c>
      <c r="M29" s="43">
        <f t="shared" si="3"/>
        <v>0</v>
      </c>
      <c r="N29" s="43">
        <f t="shared" si="3"/>
        <v>0</v>
      </c>
      <c r="O29" s="43">
        <f t="shared" si="3"/>
        <v>1</v>
      </c>
      <c r="P29" s="43">
        <f t="shared" si="3"/>
        <v>16</v>
      </c>
      <c r="Q29" s="5"/>
    </row>
    <row r="30" spans="3:17" ht="13.5" thickBot="1">
      <c r="C30" s="193" t="s">
        <v>100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211"/>
      <c r="Q30" s="41">
        <f>(100000/5264671)*(P29/12)*12</f>
        <v>0.3039126281585307</v>
      </c>
    </row>
    <row r="32" spans="1:19" ht="19.5" thickBot="1">
      <c r="A32" s="206" t="s">
        <v>118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</row>
    <row r="33" spans="3:17" ht="41.25" customHeight="1" thickBot="1">
      <c r="C33" s="40" t="s">
        <v>86</v>
      </c>
      <c r="D33" s="146" t="s">
        <v>73</v>
      </c>
      <c r="E33" s="146" t="s">
        <v>74</v>
      </c>
      <c r="F33" s="146" t="s">
        <v>75</v>
      </c>
      <c r="G33" s="146" t="s">
        <v>76</v>
      </c>
      <c r="H33" s="146" t="s">
        <v>77</v>
      </c>
      <c r="I33" s="146" t="s">
        <v>78</v>
      </c>
      <c r="J33" s="146" t="s">
        <v>64</v>
      </c>
      <c r="K33" s="146" t="s">
        <v>65</v>
      </c>
      <c r="L33" s="146" t="s">
        <v>66</v>
      </c>
      <c r="M33" s="146" t="s">
        <v>67</v>
      </c>
      <c r="N33" s="146" t="s">
        <v>68</v>
      </c>
      <c r="O33" s="146" t="s">
        <v>69</v>
      </c>
      <c r="P33" s="44" t="s">
        <v>3</v>
      </c>
      <c r="Q33" s="147" t="s">
        <v>101</v>
      </c>
    </row>
    <row r="34" spans="3:17" ht="15" customHeight="1">
      <c r="C34" s="141" t="s">
        <v>102</v>
      </c>
      <c r="D34" s="142">
        <v>1</v>
      </c>
      <c r="E34" s="142">
        <v>2</v>
      </c>
      <c r="F34" s="142">
        <v>2</v>
      </c>
      <c r="G34" s="142"/>
      <c r="H34" s="142"/>
      <c r="I34" s="142"/>
      <c r="J34" s="142"/>
      <c r="K34" s="142">
        <v>1</v>
      </c>
      <c r="L34" s="142"/>
      <c r="M34" s="142"/>
      <c r="N34" s="142"/>
      <c r="O34" s="142"/>
      <c r="P34" s="143">
        <f>SUM(D34:O34)</f>
        <v>6</v>
      </c>
      <c r="Q34" s="166">
        <f>(100000/5264671)*(P34/12)*12</f>
        <v>0.11396723555944901</v>
      </c>
    </row>
    <row r="35" spans="3:17" ht="15" customHeight="1" hidden="1">
      <c r="C35" s="59" t="s">
        <v>103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139">
        <f aca="true" t="shared" si="4" ref="P35:P44">SUM(D35:O35)</f>
        <v>0</v>
      </c>
      <c r="Q35" s="167">
        <f aca="true" t="shared" si="5" ref="Q35:Q44">(100000/5264671)*(P35/12)*12</f>
        <v>0</v>
      </c>
    </row>
    <row r="36" spans="3:17" ht="15" customHeight="1">
      <c r="C36" s="59" t="s">
        <v>104</v>
      </c>
      <c r="D36" s="60">
        <v>4</v>
      </c>
      <c r="E36" s="60">
        <v>8</v>
      </c>
      <c r="F36" s="60">
        <v>11</v>
      </c>
      <c r="G36" s="60">
        <v>10</v>
      </c>
      <c r="H36" s="60">
        <v>6</v>
      </c>
      <c r="I36" s="60">
        <v>7</v>
      </c>
      <c r="J36" s="60">
        <v>6</v>
      </c>
      <c r="K36" s="60">
        <v>6</v>
      </c>
      <c r="L36" s="60">
        <v>3</v>
      </c>
      <c r="M36" s="60">
        <v>9</v>
      </c>
      <c r="N36" s="60">
        <v>3</v>
      </c>
      <c r="O36" s="60">
        <v>4</v>
      </c>
      <c r="P36" s="139">
        <f>SUM(D36:O36)</f>
        <v>77</v>
      </c>
      <c r="Q36" s="167">
        <f t="shared" si="5"/>
        <v>1.4625795230129293</v>
      </c>
    </row>
    <row r="37" spans="3:17" ht="15" customHeight="1">
      <c r="C37" s="61" t="s">
        <v>105</v>
      </c>
      <c r="D37" s="60">
        <v>1</v>
      </c>
      <c r="E37" s="60"/>
      <c r="F37" s="60">
        <v>1</v>
      </c>
      <c r="G37" s="60"/>
      <c r="H37" s="60">
        <v>3</v>
      </c>
      <c r="I37" s="60"/>
      <c r="J37" s="60"/>
      <c r="K37" s="60"/>
      <c r="L37" s="60"/>
      <c r="M37" s="60"/>
      <c r="N37" s="60"/>
      <c r="O37" s="60">
        <v>1</v>
      </c>
      <c r="P37" s="139">
        <f t="shared" si="4"/>
        <v>6</v>
      </c>
      <c r="Q37" s="167">
        <f t="shared" si="5"/>
        <v>0.11396723555944901</v>
      </c>
    </row>
    <row r="38" spans="3:17" ht="15" customHeight="1" hidden="1">
      <c r="C38" s="61" t="s">
        <v>106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139">
        <f t="shared" si="4"/>
        <v>0</v>
      </c>
      <c r="Q38" s="167">
        <f t="shared" si="5"/>
        <v>0</v>
      </c>
    </row>
    <row r="39" spans="3:17" ht="15" customHeight="1">
      <c r="C39" s="59" t="s">
        <v>107</v>
      </c>
      <c r="D39" s="60">
        <v>4</v>
      </c>
      <c r="E39" s="60">
        <v>1</v>
      </c>
      <c r="F39" s="60"/>
      <c r="G39" s="60">
        <v>2</v>
      </c>
      <c r="H39" s="60"/>
      <c r="I39" s="60">
        <v>3</v>
      </c>
      <c r="J39" s="60"/>
      <c r="K39" s="60">
        <v>3</v>
      </c>
      <c r="L39" s="60">
        <v>2</v>
      </c>
      <c r="M39" s="60">
        <v>1</v>
      </c>
      <c r="N39" s="60">
        <v>1</v>
      </c>
      <c r="O39" s="60"/>
      <c r="P39" s="139">
        <f t="shared" si="4"/>
        <v>17</v>
      </c>
      <c r="Q39" s="167">
        <f t="shared" si="5"/>
        <v>0.3229071674184389</v>
      </c>
    </row>
    <row r="40" spans="3:17" ht="15" customHeight="1" hidden="1">
      <c r="C40" s="59" t="s">
        <v>108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39">
        <f t="shared" si="4"/>
        <v>0</v>
      </c>
      <c r="Q40" s="167">
        <f t="shared" si="5"/>
        <v>0</v>
      </c>
    </row>
    <row r="41" spans="3:17" ht="15" customHeight="1" hidden="1">
      <c r="C41" s="59" t="s">
        <v>109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39">
        <f t="shared" si="4"/>
        <v>0</v>
      </c>
      <c r="Q41" s="167">
        <f t="shared" si="5"/>
        <v>0</v>
      </c>
    </row>
    <row r="42" spans="3:17" ht="15" customHeight="1" thickBot="1">
      <c r="C42" s="59" t="s">
        <v>158</v>
      </c>
      <c r="D42" s="60"/>
      <c r="E42" s="60"/>
      <c r="F42" s="60">
        <v>1</v>
      </c>
      <c r="G42" s="60"/>
      <c r="H42" s="60"/>
      <c r="I42" s="60"/>
      <c r="J42" s="60"/>
      <c r="K42" s="60">
        <v>1</v>
      </c>
      <c r="L42" s="60"/>
      <c r="M42" s="60">
        <v>1</v>
      </c>
      <c r="N42" s="60"/>
      <c r="O42" s="60"/>
      <c r="P42" s="139">
        <f t="shared" si="4"/>
        <v>3</v>
      </c>
      <c r="Q42" s="140">
        <f t="shared" si="5"/>
        <v>0.05698361777972451</v>
      </c>
    </row>
    <row r="43" spans="3:17" ht="15" customHeight="1" hidden="1">
      <c r="C43" s="59" t="s">
        <v>110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139">
        <f t="shared" si="4"/>
        <v>0</v>
      </c>
      <c r="Q43" s="167">
        <f t="shared" si="5"/>
        <v>0</v>
      </c>
    </row>
    <row r="44" spans="3:17" ht="14.25" hidden="1" thickBot="1">
      <c r="C44" s="62" t="s">
        <v>111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101">
        <f t="shared" si="4"/>
        <v>0</v>
      </c>
      <c r="Q44" s="168">
        <f t="shared" si="5"/>
        <v>0</v>
      </c>
    </row>
    <row r="45" spans="3:17" ht="13.5" thickBot="1">
      <c r="C45" s="45" t="s">
        <v>3</v>
      </c>
      <c r="D45" s="46">
        <f>SUM(D34:D44)</f>
        <v>10</v>
      </c>
      <c r="E45" s="46">
        <f aca="true" t="shared" si="6" ref="E45:O45">SUM(E34:E44)</f>
        <v>11</v>
      </c>
      <c r="F45" s="46">
        <f t="shared" si="6"/>
        <v>15</v>
      </c>
      <c r="G45" s="46">
        <f t="shared" si="6"/>
        <v>12</v>
      </c>
      <c r="H45" s="46">
        <f t="shared" si="6"/>
        <v>9</v>
      </c>
      <c r="I45" s="46">
        <f t="shared" si="6"/>
        <v>10</v>
      </c>
      <c r="J45" s="46">
        <f t="shared" si="6"/>
        <v>6</v>
      </c>
      <c r="K45" s="46">
        <f t="shared" si="6"/>
        <v>11</v>
      </c>
      <c r="L45" s="46">
        <f t="shared" si="6"/>
        <v>5</v>
      </c>
      <c r="M45" s="46">
        <f t="shared" si="6"/>
        <v>11</v>
      </c>
      <c r="N45" s="46">
        <f t="shared" si="6"/>
        <v>4</v>
      </c>
      <c r="O45" s="46">
        <f t="shared" si="6"/>
        <v>5</v>
      </c>
      <c r="P45" s="46">
        <f>SUM(P34:P44)</f>
        <v>109</v>
      </c>
      <c r="Q45"/>
    </row>
    <row r="46" spans="3:17" ht="13.5" thickBot="1">
      <c r="C46" s="196" t="s">
        <v>100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8"/>
      <c r="Q46" s="41">
        <f>(100000/5264671)*(P45/12)*12</f>
        <v>2.0704047793299907</v>
      </c>
    </row>
    <row r="48" spans="1:19" ht="18.75" hidden="1">
      <c r="A48" s="212" t="s">
        <v>112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</row>
    <row r="49" ht="12.75" hidden="1"/>
    <row r="50" spans="3:19" ht="13.5" hidden="1" thickBot="1">
      <c r="C50" s="40" t="s">
        <v>86</v>
      </c>
      <c r="D50" s="44" t="s">
        <v>29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202"/>
      <c r="R50" s="202"/>
      <c r="S50" s="202"/>
    </row>
    <row r="51" spans="3:19" ht="13.5" hidden="1">
      <c r="C51" s="47" t="s">
        <v>113</v>
      </c>
      <c r="D51" s="4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/>
      <c r="R51"/>
      <c r="S51"/>
    </row>
    <row r="52" spans="3:19" ht="14.25" hidden="1" thickBot="1">
      <c r="C52" s="49" t="s">
        <v>114</v>
      </c>
      <c r="D52" s="50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/>
      <c r="R52"/>
      <c r="S52"/>
    </row>
    <row r="53" spans="3:19" ht="14.25" hidden="1" thickBot="1">
      <c r="C53" s="51" t="s">
        <v>3</v>
      </c>
      <c r="D53" s="52">
        <f>SUM(D51:D52)</f>
        <v>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/>
      <c r="R53"/>
      <c r="S53"/>
    </row>
    <row r="54" spans="3:19" ht="13.5" hidden="1" thickBot="1">
      <c r="C54" s="203" t="s">
        <v>100</v>
      </c>
      <c r="D54" s="20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204">
        <f>(100000/10257724)*D53*12</f>
        <v>0</v>
      </c>
      <c r="R54" s="204">
        <f>(100000/9755954)*(Q54/8)*12</f>
        <v>0</v>
      </c>
      <c r="S54" s="204">
        <f>(100000/9755954)*(R54/8)*12</f>
        <v>0</v>
      </c>
    </row>
    <row r="55" ht="12.75" hidden="1"/>
    <row r="56" spans="1:19" ht="18.75">
      <c r="A56" s="207" t="s">
        <v>115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</row>
    <row r="57" ht="13.5" thickBot="1"/>
    <row r="58" spans="3:19" ht="43.5" customHeight="1" thickBot="1">
      <c r="C58" s="40" t="s">
        <v>86</v>
      </c>
      <c r="D58" s="146" t="s">
        <v>73</v>
      </c>
      <c r="E58" s="146" t="s">
        <v>74</v>
      </c>
      <c r="F58" s="146" t="s">
        <v>75</v>
      </c>
      <c r="G58" s="146" t="s">
        <v>76</v>
      </c>
      <c r="H58" s="146" t="s">
        <v>77</v>
      </c>
      <c r="I58" s="146" t="s">
        <v>78</v>
      </c>
      <c r="J58" s="146" t="s">
        <v>64</v>
      </c>
      <c r="K58" s="146" t="s">
        <v>65</v>
      </c>
      <c r="L58" s="146" t="s">
        <v>66</v>
      </c>
      <c r="M58" s="146" t="s">
        <v>67</v>
      </c>
      <c r="N58" s="146" t="s">
        <v>68</v>
      </c>
      <c r="O58" s="146" t="s">
        <v>69</v>
      </c>
      <c r="P58" s="44" t="s">
        <v>3</v>
      </c>
      <c r="Q58" s="202"/>
      <c r="R58" s="202"/>
      <c r="S58" s="202"/>
    </row>
    <row r="59" spans="3:19" ht="14.25" thickBot="1">
      <c r="C59" s="126" t="s">
        <v>115</v>
      </c>
      <c r="D59" s="127">
        <v>2</v>
      </c>
      <c r="E59" s="127">
        <v>1</v>
      </c>
      <c r="F59" s="145">
        <v>3</v>
      </c>
      <c r="G59" s="145">
        <v>3</v>
      </c>
      <c r="H59" s="145"/>
      <c r="I59" s="145">
        <v>1</v>
      </c>
      <c r="J59" s="145">
        <v>1</v>
      </c>
      <c r="K59" s="145">
        <v>2</v>
      </c>
      <c r="L59" s="145">
        <v>4</v>
      </c>
      <c r="M59" s="145"/>
      <c r="N59" s="145"/>
      <c r="O59" s="145"/>
      <c r="P59" s="144">
        <f>SUM(D59:O59)</f>
        <v>17</v>
      </c>
      <c r="Q59"/>
      <c r="R59"/>
      <c r="S59"/>
    </row>
    <row r="60" spans="3:17" ht="13.5" thickBot="1">
      <c r="C60" s="22"/>
      <c r="D60" s="199" t="s">
        <v>100</v>
      </c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1"/>
      <c r="Q60" s="152">
        <f>(100000/5264671)*(P59/12)*12</f>
        <v>0.3229071674184389</v>
      </c>
    </row>
    <row r="61" spans="3:19" ht="12.7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/>
      <c r="R61"/>
      <c r="S61"/>
    </row>
    <row r="62" spans="1:19" ht="15.75" customHeight="1">
      <c r="A62" s="207" t="s">
        <v>159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ht="13.5" thickBot="1"/>
    <row r="64" spans="3:19" ht="46.5" customHeight="1" thickBot="1">
      <c r="C64" s="40" t="s">
        <v>86</v>
      </c>
      <c r="D64" s="146" t="s">
        <v>73</v>
      </c>
      <c r="E64" s="146" t="s">
        <v>74</v>
      </c>
      <c r="F64" s="146" t="s">
        <v>75</v>
      </c>
      <c r="G64" s="146" t="s">
        <v>76</v>
      </c>
      <c r="H64" s="146" t="s">
        <v>77</v>
      </c>
      <c r="I64" s="146" t="s">
        <v>78</v>
      </c>
      <c r="J64" s="146" t="s">
        <v>64</v>
      </c>
      <c r="K64" s="146" t="s">
        <v>65</v>
      </c>
      <c r="L64" s="146" t="s">
        <v>66</v>
      </c>
      <c r="M64" s="146" t="s">
        <v>67</v>
      </c>
      <c r="N64" s="146" t="s">
        <v>68</v>
      </c>
      <c r="O64" s="146" t="s">
        <v>69</v>
      </c>
      <c r="P64" s="44" t="s">
        <v>3</v>
      </c>
      <c r="Q64" s="202"/>
      <c r="R64" s="202"/>
      <c r="S64" s="202"/>
    </row>
    <row r="65" spans="3:19" ht="14.25" thickBot="1">
      <c r="C65" s="126" t="s">
        <v>159</v>
      </c>
      <c r="D65" s="127"/>
      <c r="E65" s="127">
        <v>1</v>
      </c>
      <c r="F65" s="145">
        <v>1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1</v>
      </c>
      <c r="O65" s="145"/>
      <c r="P65" s="144">
        <f>SUM(D65:O65)</f>
        <v>3</v>
      </c>
      <c r="Q65"/>
      <c r="R65"/>
      <c r="S65"/>
    </row>
    <row r="66" spans="3:17" ht="13.5" thickBot="1">
      <c r="C66" s="22"/>
      <c r="D66" s="199" t="s">
        <v>100</v>
      </c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1"/>
      <c r="Q66" s="152">
        <f>(100000/5264671)*(P65/12)*12</f>
        <v>0.05698361777972451</v>
      </c>
    </row>
    <row r="67" ht="13.5" thickBot="1"/>
    <row r="68" spans="3:17" ht="13.5" thickBot="1">
      <c r="C68" s="193" t="s">
        <v>116</v>
      </c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5"/>
      <c r="Q68" s="58">
        <f>(100000/5264671)*(144/12)*12</f>
        <v>2.7352136534267766</v>
      </c>
    </row>
  </sheetData>
  <sheetProtection/>
  <mergeCells count="22">
    <mergeCell ref="C30:P30"/>
    <mergeCell ref="Q64:S64"/>
    <mergeCell ref="D66:P66"/>
    <mergeCell ref="A7:S7"/>
    <mergeCell ref="A48:S48"/>
    <mergeCell ref="Q50:S50"/>
    <mergeCell ref="A6:S6"/>
    <mergeCell ref="A14:S14"/>
    <mergeCell ref="A32:S32"/>
    <mergeCell ref="A8:S8"/>
    <mergeCell ref="A12:S12"/>
    <mergeCell ref="A62:S62"/>
    <mergeCell ref="A56:S56"/>
    <mergeCell ref="Q15:Q20"/>
    <mergeCell ref="A10:S10"/>
    <mergeCell ref="C16:P16"/>
    <mergeCell ref="C68:P68"/>
    <mergeCell ref="C46:P46"/>
    <mergeCell ref="D60:P60"/>
    <mergeCell ref="Q58:S58"/>
    <mergeCell ref="C54:D54"/>
    <mergeCell ref="Q54:S54"/>
  </mergeCells>
  <printOptions/>
  <pageMargins left="0.3937007874015748" right="0.1968503937007874" top="0.3937007874015748" bottom="0.1968503937007874" header="0" footer="0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Q18"/>
  <sheetViews>
    <sheetView zoomScaleSheetLayoutView="85" zoomScalePageLayoutView="0" workbookViewId="0" topLeftCell="A1">
      <selection activeCell="Q19" sqref="Q19"/>
      <selection activeCell="A1" sqref="A1"/>
    </sheetView>
  </sheetViews>
  <sheetFormatPr defaultColWidth="11.421875" defaultRowHeight="12.75"/>
  <cols>
    <col min="1" max="1" width="3.8515625" style="0" customWidth="1"/>
    <col min="2" max="2" width="15.140625" style="1" customWidth="1"/>
    <col min="3" max="14" width="4.7109375" style="1" customWidth="1"/>
    <col min="15" max="15" width="11.140625" style="1" customWidth="1"/>
    <col min="16" max="17" width="12.00390625" style="0" customWidth="1"/>
    <col min="18" max="18" width="2.00390625" style="0" customWidth="1"/>
  </cols>
  <sheetData>
    <row r="5" spans="1:17" ht="15" customHeight="1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54"/>
    </row>
    <row r="6" spans="1:17" ht="20.25">
      <c r="A6" s="180" t="s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55"/>
    </row>
    <row r="7" spans="1:17" ht="15.75" customHeight="1">
      <c r="A7" s="181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56"/>
    </row>
    <row r="8" spans="2:15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7" ht="34.5" customHeight="1">
      <c r="A9" s="213" t="s">
        <v>168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150"/>
    </row>
    <row r="10" spans="1:15" ht="12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7" ht="20.25" customHeight="1">
      <c r="A11" s="186" t="s">
        <v>150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53"/>
    </row>
    <row r="12" spans="1:17" ht="20.25" customHeight="1">
      <c r="A12" s="186" t="s">
        <v>123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53"/>
    </row>
    <row r="13" spans="2:15" ht="15.75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 ht="64.5" customHeight="1">
      <c r="B14" s="71" t="s">
        <v>119</v>
      </c>
      <c r="C14" s="148" t="s">
        <v>73</v>
      </c>
      <c r="D14" s="148" t="s">
        <v>74</v>
      </c>
      <c r="E14" s="148" t="s">
        <v>75</v>
      </c>
      <c r="F14" s="149" t="s">
        <v>76</v>
      </c>
      <c r="G14" s="149" t="s">
        <v>77</v>
      </c>
      <c r="H14" s="149" t="s">
        <v>78</v>
      </c>
      <c r="I14" s="149" t="s">
        <v>64</v>
      </c>
      <c r="J14" s="149" t="s">
        <v>65</v>
      </c>
      <c r="K14" s="149" t="s">
        <v>66</v>
      </c>
      <c r="L14" s="149" t="s">
        <v>67</v>
      </c>
      <c r="M14" s="149" t="s">
        <v>68</v>
      </c>
      <c r="N14" s="149" t="s">
        <v>69</v>
      </c>
      <c r="O14" s="72" t="s">
        <v>3</v>
      </c>
    </row>
    <row r="15" spans="1:15" s="1" customFormat="1" ht="15">
      <c r="A15"/>
      <c r="B15" s="102" t="s">
        <v>120</v>
      </c>
      <c r="C15" s="123">
        <v>4</v>
      </c>
      <c r="D15" s="123">
        <v>8</v>
      </c>
      <c r="E15" s="123">
        <v>11</v>
      </c>
      <c r="F15" s="128">
        <v>11</v>
      </c>
      <c r="G15" s="128">
        <v>1</v>
      </c>
      <c r="H15" s="128">
        <v>5</v>
      </c>
      <c r="I15" s="128">
        <v>1</v>
      </c>
      <c r="J15" s="128">
        <v>7</v>
      </c>
      <c r="K15" s="128">
        <v>5</v>
      </c>
      <c r="L15" s="128">
        <v>6</v>
      </c>
      <c r="M15" s="128">
        <v>2</v>
      </c>
      <c r="N15" s="128">
        <v>1</v>
      </c>
      <c r="O15" s="74">
        <f>SUM(C15:N15)</f>
        <v>62</v>
      </c>
    </row>
    <row r="16" spans="2:15" ht="15">
      <c r="B16" s="102" t="s">
        <v>121</v>
      </c>
      <c r="C16" s="123">
        <v>6</v>
      </c>
      <c r="D16" s="123">
        <v>5</v>
      </c>
      <c r="E16" s="123">
        <v>3</v>
      </c>
      <c r="F16" s="128">
        <v>2</v>
      </c>
      <c r="G16" s="128">
        <v>8</v>
      </c>
      <c r="H16" s="128">
        <v>5</v>
      </c>
      <c r="I16" s="128">
        <v>4</v>
      </c>
      <c r="J16" s="128">
        <v>6</v>
      </c>
      <c r="K16" s="128">
        <v>5</v>
      </c>
      <c r="L16" s="128">
        <v>3</v>
      </c>
      <c r="M16" s="128">
        <v>1</v>
      </c>
      <c r="N16" s="128">
        <v>3</v>
      </c>
      <c r="O16" s="74">
        <f>SUM(C16:N16)</f>
        <v>51</v>
      </c>
    </row>
    <row r="17" spans="2:15" ht="15">
      <c r="B17" s="102" t="s">
        <v>122</v>
      </c>
      <c r="C17" s="123">
        <v>5</v>
      </c>
      <c r="D17" s="123">
        <v>3</v>
      </c>
      <c r="E17" s="123">
        <v>7</v>
      </c>
      <c r="F17" s="128">
        <v>4</v>
      </c>
      <c r="G17" s="128">
        <v>0</v>
      </c>
      <c r="H17" s="128">
        <v>1</v>
      </c>
      <c r="I17" s="128">
        <v>2</v>
      </c>
      <c r="J17" s="128">
        <v>3</v>
      </c>
      <c r="K17" s="128">
        <v>0</v>
      </c>
      <c r="L17" s="128">
        <v>2</v>
      </c>
      <c r="M17" s="128">
        <v>2</v>
      </c>
      <c r="N17" s="128">
        <v>2</v>
      </c>
      <c r="O17" s="74">
        <f>SUM(C17:N17)</f>
        <v>31</v>
      </c>
    </row>
    <row r="18" spans="2:15" ht="15.75" thickBot="1">
      <c r="B18" s="75" t="s">
        <v>3</v>
      </c>
      <c r="C18" s="104">
        <f aca="true" t="shared" si="0" ref="C18:O18">SUM(C15:C17)</f>
        <v>15</v>
      </c>
      <c r="D18" s="104">
        <f t="shared" si="0"/>
        <v>16</v>
      </c>
      <c r="E18" s="104">
        <f t="shared" si="0"/>
        <v>21</v>
      </c>
      <c r="F18" s="104">
        <f t="shared" si="0"/>
        <v>17</v>
      </c>
      <c r="G18" s="104">
        <f t="shared" si="0"/>
        <v>9</v>
      </c>
      <c r="H18" s="104">
        <f t="shared" si="0"/>
        <v>11</v>
      </c>
      <c r="I18" s="104">
        <f t="shared" si="0"/>
        <v>7</v>
      </c>
      <c r="J18" s="104">
        <f t="shared" si="0"/>
        <v>16</v>
      </c>
      <c r="K18" s="104">
        <f t="shared" si="0"/>
        <v>10</v>
      </c>
      <c r="L18" s="104">
        <f t="shared" si="0"/>
        <v>11</v>
      </c>
      <c r="M18" s="104">
        <f t="shared" si="0"/>
        <v>5</v>
      </c>
      <c r="N18" s="104">
        <f t="shared" si="0"/>
        <v>6</v>
      </c>
      <c r="O18" s="76">
        <f t="shared" si="0"/>
        <v>144</v>
      </c>
    </row>
  </sheetData>
  <sheetProtection/>
  <mergeCells count="6">
    <mergeCell ref="A6:P6"/>
    <mergeCell ref="A7:P7"/>
    <mergeCell ref="A9:P9"/>
    <mergeCell ref="A11:P11"/>
    <mergeCell ref="A12:P12"/>
    <mergeCell ref="A5:P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19"/>
  <sheetViews>
    <sheetView zoomScale="115" zoomScaleNormal="115" zoomScaleSheetLayoutView="85" zoomScalePageLayoutView="0" workbookViewId="0" topLeftCell="A1">
      <selection activeCell="T41" sqref="T41"/>
      <selection activeCell="A1" sqref="A1"/>
    </sheetView>
  </sheetViews>
  <sheetFormatPr defaultColWidth="11.421875" defaultRowHeight="12.75"/>
  <cols>
    <col min="1" max="1" width="2.00390625" style="0" customWidth="1"/>
    <col min="2" max="2" width="3.7109375" style="1" customWidth="1"/>
    <col min="3" max="3" width="17.8515625" style="1" customWidth="1"/>
    <col min="4" max="15" width="4.7109375" style="1" customWidth="1"/>
    <col min="16" max="16" width="9.7109375" style="1" customWidth="1"/>
    <col min="17" max="17" width="6.8515625" style="1" customWidth="1"/>
    <col min="18" max="18" width="6.28125" style="1" hidden="1" customWidth="1"/>
  </cols>
  <sheetData>
    <row r="6" spans="1:18" ht="15" customHeight="1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1:18" ht="20.25">
      <c r="A7" s="180" t="s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1:18" ht="15.75" customHeight="1">
      <c r="A8" s="181" t="s">
        <v>163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</row>
    <row r="9" spans="2:18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7.25" customHeight="1">
      <c r="A10" s="214" t="s">
        <v>168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</row>
    <row r="11" spans="1:18" ht="20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18" ht="12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20.25" customHeight="1">
      <c r="A13" s="215" t="s">
        <v>151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</row>
    <row r="14" spans="1:18" ht="20.25" customHeight="1">
      <c r="A14" s="215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</row>
    <row r="15" spans="3:4" ht="15.75" thickBot="1">
      <c r="C15" s="12"/>
      <c r="D15" s="12"/>
    </row>
    <row r="16" spans="3:16" ht="60.75" customHeight="1">
      <c r="C16" s="71" t="s">
        <v>127</v>
      </c>
      <c r="D16" s="148" t="s">
        <v>73</v>
      </c>
      <c r="E16" s="148" t="s">
        <v>74</v>
      </c>
      <c r="F16" s="148" t="s">
        <v>75</v>
      </c>
      <c r="G16" s="149" t="s">
        <v>76</v>
      </c>
      <c r="H16" s="149" t="s">
        <v>77</v>
      </c>
      <c r="I16" s="149" t="s">
        <v>78</v>
      </c>
      <c r="J16" s="149" t="s">
        <v>64</v>
      </c>
      <c r="K16" s="149" t="s">
        <v>65</v>
      </c>
      <c r="L16" s="149" t="s">
        <v>66</v>
      </c>
      <c r="M16" s="149" t="s">
        <v>67</v>
      </c>
      <c r="N16" s="149" t="s">
        <v>68</v>
      </c>
      <c r="O16" s="149" t="s">
        <v>69</v>
      </c>
      <c r="P16" s="151" t="s">
        <v>3</v>
      </c>
    </row>
    <row r="17" spans="1:16" s="1" customFormat="1" ht="15">
      <c r="A17"/>
      <c r="C17" s="102" t="s">
        <v>125</v>
      </c>
      <c r="D17" s="107">
        <v>8</v>
      </c>
      <c r="E17" s="107">
        <v>6</v>
      </c>
      <c r="F17" s="124">
        <v>9</v>
      </c>
      <c r="G17" s="124">
        <v>5</v>
      </c>
      <c r="H17" s="124">
        <v>4</v>
      </c>
      <c r="I17" s="124">
        <v>3</v>
      </c>
      <c r="J17" s="124">
        <v>5</v>
      </c>
      <c r="K17" s="124">
        <v>3</v>
      </c>
      <c r="L17" s="124">
        <v>5</v>
      </c>
      <c r="M17" s="124">
        <v>2</v>
      </c>
      <c r="N17" s="124">
        <v>1</v>
      </c>
      <c r="O17" s="124">
        <v>3</v>
      </c>
      <c r="P17" s="74">
        <f>SUM(D17:O17)</f>
        <v>54</v>
      </c>
    </row>
    <row r="18" spans="3:16" ht="15">
      <c r="C18" s="102" t="s">
        <v>126</v>
      </c>
      <c r="D18" s="107">
        <v>7</v>
      </c>
      <c r="E18" s="107">
        <v>10</v>
      </c>
      <c r="F18" s="124">
        <v>12</v>
      </c>
      <c r="G18" s="124">
        <v>12</v>
      </c>
      <c r="H18" s="124">
        <v>5</v>
      </c>
      <c r="I18" s="124">
        <v>8</v>
      </c>
      <c r="J18" s="124">
        <v>2</v>
      </c>
      <c r="K18" s="124">
        <v>13</v>
      </c>
      <c r="L18" s="124">
        <v>5</v>
      </c>
      <c r="M18" s="124">
        <v>9</v>
      </c>
      <c r="N18" s="124">
        <v>4</v>
      </c>
      <c r="O18" s="124">
        <v>3</v>
      </c>
      <c r="P18" s="74">
        <f>SUM(D18:O18)</f>
        <v>90</v>
      </c>
    </row>
    <row r="19" spans="1:16" s="1" customFormat="1" ht="15.75" thickBot="1">
      <c r="A19"/>
      <c r="C19" s="75" t="s">
        <v>3</v>
      </c>
      <c r="D19" s="103">
        <f>SUM(D17:D18)</f>
        <v>15</v>
      </c>
      <c r="E19" s="103">
        <f>SUM(E17:E18)</f>
        <v>16</v>
      </c>
      <c r="F19" s="103">
        <f>SUM(F17:F18)</f>
        <v>21</v>
      </c>
      <c r="G19" s="103">
        <f>SUM(G17:G18)</f>
        <v>17</v>
      </c>
      <c r="H19" s="103">
        <f aca="true" t="shared" si="0" ref="H19:O19">SUM(H17:H18)</f>
        <v>9</v>
      </c>
      <c r="I19" s="103">
        <f t="shared" si="0"/>
        <v>11</v>
      </c>
      <c r="J19" s="103">
        <f t="shared" si="0"/>
        <v>7</v>
      </c>
      <c r="K19" s="103">
        <f t="shared" si="0"/>
        <v>16</v>
      </c>
      <c r="L19" s="103">
        <f t="shared" si="0"/>
        <v>10</v>
      </c>
      <c r="M19" s="103">
        <f t="shared" si="0"/>
        <v>11</v>
      </c>
      <c r="N19" s="103">
        <f t="shared" si="0"/>
        <v>5</v>
      </c>
      <c r="O19" s="103">
        <f t="shared" si="0"/>
        <v>6</v>
      </c>
      <c r="P19" s="76">
        <f>SUM(P17:P18)</f>
        <v>144</v>
      </c>
    </row>
  </sheetData>
  <sheetProtection/>
  <mergeCells count="6">
    <mergeCell ref="A6:R6"/>
    <mergeCell ref="A7:R7"/>
    <mergeCell ref="A8:R8"/>
    <mergeCell ref="A10:R11"/>
    <mergeCell ref="A14:R14"/>
    <mergeCell ref="A13:R13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Q22"/>
  <sheetViews>
    <sheetView zoomScaleSheetLayoutView="85" zoomScalePageLayoutView="0" workbookViewId="0" topLeftCell="A1">
      <selection activeCell="N8" sqref="N8"/>
      <selection activeCell="A1" sqref="A1"/>
    </sheetView>
  </sheetViews>
  <sheetFormatPr defaultColWidth="11.421875" defaultRowHeight="12.75"/>
  <cols>
    <col min="1" max="1" width="4.421875" style="0" customWidth="1"/>
    <col min="2" max="2" width="0.71875" style="0" customWidth="1"/>
    <col min="3" max="3" width="15.00390625" style="1" customWidth="1"/>
    <col min="4" max="15" width="4.7109375" style="1" customWidth="1"/>
    <col min="16" max="16" width="10.421875" style="1" customWidth="1"/>
    <col min="17" max="17" width="4.421875" style="1" customWidth="1"/>
  </cols>
  <sheetData>
    <row r="5" spans="1:17" ht="15" customHeight="1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54"/>
    </row>
    <row r="6" spans="1:17" ht="20.25">
      <c r="A6" s="180" t="s">
        <v>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55"/>
    </row>
    <row r="7" spans="1:17" ht="15.75" customHeight="1">
      <c r="A7" s="181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56"/>
    </row>
    <row r="8" spans="2:17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2.25" customHeight="1">
      <c r="A9" s="182" t="s">
        <v>168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70"/>
    </row>
    <row r="10" spans="1:17" ht="20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2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20.25" customHeight="1">
      <c r="A12" s="215" t="s">
        <v>151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62"/>
    </row>
    <row r="13" spans="1:17" ht="20.25" customHeight="1">
      <c r="A13" s="215" t="s">
        <v>142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162"/>
    </row>
    <row r="14" spans="3:16" ht="15.75" thickBo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ht="59.25" customHeight="1">
      <c r="C15" s="71" t="s">
        <v>127</v>
      </c>
      <c r="D15" s="148" t="s">
        <v>73</v>
      </c>
      <c r="E15" s="148" t="s">
        <v>74</v>
      </c>
      <c r="F15" s="148" t="s">
        <v>75</v>
      </c>
      <c r="G15" s="149" t="s">
        <v>76</v>
      </c>
      <c r="H15" s="149" t="s">
        <v>77</v>
      </c>
      <c r="I15" s="149" t="s">
        <v>78</v>
      </c>
      <c r="J15" s="149" t="s">
        <v>64</v>
      </c>
      <c r="K15" s="149" t="s">
        <v>65</v>
      </c>
      <c r="L15" s="149" t="s">
        <v>66</v>
      </c>
      <c r="M15" s="149" t="s">
        <v>67</v>
      </c>
      <c r="N15" s="149" t="s">
        <v>68</v>
      </c>
      <c r="O15" s="149" t="s">
        <v>69</v>
      </c>
      <c r="P15" s="151" t="s">
        <v>29</v>
      </c>
    </row>
    <row r="16" spans="1:16" s="1" customFormat="1" ht="15">
      <c r="A16"/>
      <c r="B16"/>
      <c r="C16" s="73" t="s">
        <v>143</v>
      </c>
      <c r="D16" s="107">
        <v>3</v>
      </c>
      <c r="E16" s="107">
        <v>2</v>
      </c>
      <c r="F16" s="124">
        <v>3</v>
      </c>
      <c r="G16" s="124">
        <v>2</v>
      </c>
      <c r="H16" s="124">
        <v>2</v>
      </c>
      <c r="I16" s="124">
        <v>0</v>
      </c>
      <c r="J16" s="124">
        <v>0</v>
      </c>
      <c r="K16" s="124">
        <v>3</v>
      </c>
      <c r="L16" s="124">
        <v>1</v>
      </c>
      <c r="M16" s="124">
        <v>1</v>
      </c>
      <c r="N16" s="124">
        <v>1</v>
      </c>
      <c r="O16" s="124">
        <v>0</v>
      </c>
      <c r="P16" s="74">
        <f aca="true" t="shared" si="0" ref="P16:P21">SUM(D16:O16)</f>
        <v>18</v>
      </c>
    </row>
    <row r="17" spans="3:16" ht="15">
      <c r="C17" s="73" t="s">
        <v>144</v>
      </c>
      <c r="D17" s="107">
        <v>6</v>
      </c>
      <c r="E17" s="107">
        <v>8</v>
      </c>
      <c r="F17" s="124">
        <v>8</v>
      </c>
      <c r="G17" s="124">
        <v>7</v>
      </c>
      <c r="H17" s="124">
        <v>5</v>
      </c>
      <c r="I17" s="124">
        <v>9</v>
      </c>
      <c r="J17" s="124">
        <v>2</v>
      </c>
      <c r="K17" s="124">
        <v>7</v>
      </c>
      <c r="L17" s="124">
        <v>5</v>
      </c>
      <c r="M17" s="124">
        <v>4</v>
      </c>
      <c r="N17" s="124">
        <v>2</v>
      </c>
      <c r="O17" s="124">
        <v>5</v>
      </c>
      <c r="P17" s="74">
        <f t="shared" si="0"/>
        <v>68</v>
      </c>
    </row>
    <row r="18" spans="3:16" ht="15">
      <c r="C18" s="73" t="s">
        <v>145</v>
      </c>
      <c r="D18" s="107">
        <v>2</v>
      </c>
      <c r="E18" s="107">
        <v>3</v>
      </c>
      <c r="F18" s="124">
        <v>7</v>
      </c>
      <c r="G18" s="124">
        <v>5</v>
      </c>
      <c r="H18" s="124">
        <v>2</v>
      </c>
      <c r="I18" s="124">
        <v>2</v>
      </c>
      <c r="J18" s="124">
        <v>3</v>
      </c>
      <c r="K18" s="124">
        <v>3</v>
      </c>
      <c r="L18" s="124">
        <v>1</v>
      </c>
      <c r="M18" s="124">
        <v>5</v>
      </c>
      <c r="N18" s="124">
        <v>0</v>
      </c>
      <c r="O18" s="124">
        <v>1</v>
      </c>
      <c r="P18" s="74">
        <f t="shared" si="0"/>
        <v>34</v>
      </c>
    </row>
    <row r="19" spans="3:16" ht="15">
      <c r="C19" s="73" t="s">
        <v>146</v>
      </c>
      <c r="D19" s="107">
        <v>2</v>
      </c>
      <c r="E19" s="107">
        <v>1</v>
      </c>
      <c r="F19" s="124">
        <v>1</v>
      </c>
      <c r="G19" s="124">
        <v>0</v>
      </c>
      <c r="H19" s="124">
        <v>0</v>
      </c>
      <c r="I19" s="124">
        <v>0</v>
      </c>
      <c r="J19" s="124">
        <v>0</v>
      </c>
      <c r="K19" s="124">
        <v>2</v>
      </c>
      <c r="L19" s="124">
        <v>1</v>
      </c>
      <c r="M19" s="124">
        <v>0</v>
      </c>
      <c r="N19" s="124">
        <v>2</v>
      </c>
      <c r="O19" s="124">
        <v>0</v>
      </c>
      <c r="P19" s="74">
        <f t="shared" si="0"/>
        <v>9</v>
      </c>
    </row>
    <row r="20" spans="3:16" ht="15">
      <c r="C20" s="73" t="s">
        <v>147</v>
      </c>
      <c r="D20" s="107">
        <v>1</v>
      </c>
      <c r="E20" s="107">
        <v>1</v>
      </c>
      <c r="F20" s="124">
        <v>1</v>
      </c>
      <c r="G20" s="124">
        <v>2</v>
      </c>
      <c r="H20" s="124">
        <v>0</v>
      </c>
      <c r="I20" s="124">
        <v>0</v>
      </c>
      <c r="J20" s="124">
        <v>0</v>
      </c>
      <c r="K20" s="124">
        <v>1</v>
      </c>
      <c r="L20" s="124">
        <v>1</v>
      </c>
      <c r="M20" s="124">
        <v>0</v>
      </c>
      <c r="N20" s="124">
        <v>0</v>
      </c>
      <c r="O20" s="124">
        <v>0</v>
      </c>
      <c r="P20" s="74">
        <f t="shared" si="0"/>
        <v>7</v>
      </c>
    </row>
    <row r="21" spans="3:16" ht="15">
      <c r="C21" s="73" t="s">
        <v>148</v>
      </c>
      <c r="D21" s="107">
        <v>1</v>
      </c>
      <c r="E21" s="107">
        <v>1</v>
      </c>
      <c r="F21" s="124">
        <v>1</v>
      </c>
      <c r="G21" s="124">
        <v>1</v>
      </c>
      <c r="H21" s="124">
        <v>0</v>
      </c>
      <c r="I21" s="124">
        <v>0</v>
      </c>
      <c r="J21" s="124">
        <v>2</v>
      </c>
      <c r="K21" s="124">
        <v>0</v>
      </c>
      <c r="L21" s="124">
        <v>1</v>
      </c>
      <c r="M21" s="124">
        <v>1</v>
      </c>
      <c r="N21" s="124">
        <v>0</v>
      </c>
      <c r="O21" s="124">
        <v>0</v>
      </c>
      <c r="P21" s="74">
        <f t="shared" si="0"/>
        <v>8</v>
      </c>
    </row>
    <row r="22" spans="1:16" s="1" customFormat="1" ht="15.75" thickBot="1">
      <c r="A22"/>
      <c r="B22"/>
      <c r="C22" s="75" t="s">
        <v>3</v>
      </c>
      <c r="D22" s="104">
        <f>SUM(D16:D21)</f>
        <v>15</v>
      </c>
      <c r="E22" s="104">
        <f aca="true" t="shared" si="1" ref="E22:P22">SUM(E16:E21)</f>
        <v>16</v>
      </c>
      <c r="F22" s="104">
        <f t="shared" si="1"/>
        <v>21</v>
      </c>
      <c r="G22" s="104">
        <f t="shared" si="1"/>
        <v>17</v>
      </c>
      <c r="H22" s="104">
        <f t="shared" si="1"/>
        <v>9</v>
      </c>
      <c r="I22" s="104">
        <f t="shared" si="1"/>
        <v>11</v>
      </c>
      <c r="J22" s="104">
        <f t="shared" si="1"/>
        <v>7</v>
      </c>
      <c r="K22" s="104">
        <f t="shared" si="1"/>
        <v>16</v>
      </c>
      <c r="L22" s="104">
        <f t="shared" si="1"/>
        <v>10</v>
      </c>
      <c r="M22" s="104">
        <f t="shared" si="1"/>
        <v>11</v>
      </c>
      <c r="N22" s="104">
        <f t="shared" si="1"/>
        <v>5</v>
      </c>
      <c r="O22" s="104">
        <f t="shared" si="1"/>
        <v>6</v>
      </c>
      <c r="P22" s="153">
        <f t="shared" si="1"/>
        <v>144</v>
      </c>
    </row>
  </sheetData>
  <sheetProtection/>
  <mergeCells count="6">
    <mergeCell ref="A12:P12"/>
    <mergeCell ref="A13:P13"/>
    <mergeCell ref="A5:P5"/>
    <mergeCell ref="A6:P6"/>
    <mergeCell ref="A7:P7"/>
    <mergeCell ref="A9:P9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24"/>
  <sheetViews>
    <sheetView zoomScaleSheetLayoutView="85" zoomScalePageLayoutView="0" workbookViewId="0" topLeftCell="A1">
      <selection activeCell="R30" sqref="R30"/>
      <selection activeCell="A1" sqref="A1"/>
    </sheetView>
  </sheetViews>
  <sheetFormatPr defaultColWidth="11.421875" defaultRowHeight="12.75"/>
  <cols>
    <col min="1" max="1" width="8.7109375" style="0" customWidth="1"/>
    <col min="2" max="2" width="1.1484375" style="0" customWidth="1"/>
    <col min="3" max="3" width="10.8515625" style="1" customWidth="1"/>
    <col min="4" max="15" width="4.7109375" style="1" customWidth="1"/>
    <col min="16" max="16" width="13.7109375" style="1" customWidth="1"/>
    <col min="17" max="18" width="10.7109375" style="1" customWidth="1"/>
  </cols>
  <sheetData>
    <row r="5" ht="12.75">
      <c r="Q5" s="106"/>
    </row>
    <row r="6" spans="1:18" ht="15" customHeight="1">
      <c r="A6" s="179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1:18" ht="20.25">
      <c r="A7" s="180" t="s">
        <v>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spans="1:18" ht="15.75" customHeight="1">
      <c r="A8" s="181" t="s">
        <v>163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</row>
    <row r="9" spans="2:18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34.5" customHeight="1">
      <c r="A10" s="182" t="s">
        <v>168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</row>
    <row r="11" spans="1:18" ht="20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2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20.25" customHeight="1">
      <c r="A13" s="215" t="s">
        <v>151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</row>
    <row r="14" spans="1:18" ht="20.25" customHeight="1">
      <c r="A14" s="215" t="s">
        <v>128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</row>
    <row r="15" spans="3:16" ht="15.75" thickBo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6" ht="66.75" customHeight="1">
      <c r="C16" s="71" t="s">
        <v>161</v>
      </c>
      <c r="D16" s="148" t="s">
        <v>73</v>
      </c>
      <c r="E16" s="148" t="s">
        <v>74</v>
      </c>
      <c r="F16" s="148" t="s">
        <v>75</v>
      </c>
      <c r="G16" s="149" t="s">
        <v>76</v>
      </c>
      <c r="H16" s="149" t="s">
        <v>77</v>
      </c>
      <c r="I16" s="149" t="s">
        <v>78</v>
      </c>
      <c r="J16" s="149" t="s">
        <v>64</v>
      </c>
      <c r="K16" s="149" t="s">
        <v>65</v>
      </c>
      <c r="L16" s="149" t="s">
        <v>66</v>
      </c>
      <c r="M16" s="149" t="s">
        <v>67</v>
      </c>
      <c r="N16" s="149" t="s">
        <v>68</v>
      </c>
      <c r="O16" s="149" t="s">
        <v>69</v>
      </c>
      <c r="P16" s="151" t="s">
        <v>29</v>
      </c>
    </row>
    <row r="17" spans="1:17" s="1" customFormat="1" ht="15" customHeight="1">
      <c r="A17"/>
      <c r="B17"/>
      <c r="C17" s="73" t="s">
        <v>129</v>
      </c>
      <c r="D17" s="107">
        <v>1</v>
      </c>
      <c r="E17" s="107">
        <v>2</v>
      </c>
      <c r="F17" s="124">
        <v>4</v>
      </c>
      <c r="G17" s="124">
        <v>1</v>
      </c>
      <c r="H17" s="124">
        <v>0</v>
      </c>
      <c r="I17" s="124">
        <v>1</v>
      </c>
      <c r="J17" s="124">
        <v>0</v>
      </c>
      <c r="K17" s="124">
        <v>4</v>
      </c>
      <c r="L17" s="124">
        <v>2</v>
      </c>
      <c r="M17" s="124">
        <v>2</v>
      </c>
      <c r="N17" s="124">
        <v>0</v>
      </c>
      <c r="O17" s="124">
        <v>1</v>
      </c>
      <c r="P17" s="74">
        <f>SUM(D17:O17)</f>
        <v>18</v>
      </c>
      <c r="Q17" s="163"/>
    </row>
    <row r="18" spans="3:17" ht="15" customHeight="1">
      <c r="C18" s="73" t="s">
        <v>130</v>
      </c>
      <c r="D18" s="107">
        <v>2</v>
      </c>
      <c r="E18" s="107">
        <v>2</v>
      </c>
      <c r="F18" s="124">
        <v>3</v>
      </c>
      <c r="G18" s="124">
        <v>4</v>
      </c>
      <c r="H18" s="124">
        <v>1</v>
      </c>
      <c r="I18" s="124">
        <v>0</v>
      </c>
      <c r="J18" s="124">
        <v>1</v>
      </c>
      <c r="K18" s="124">
        <v>1</v>
      </c>
      <c r="L18" s="124">
        <v>1</v>
      </c>
      <c r="M18" s="124">
        <v>2</v>
      </c>
      <c r="N18" s="124">
        <v>0</v>
      </c>
      <c r="O18" s="124">
        <v>1</v>
      </c>
      <c r="P18" s="74">
        <f aca="true" t="shared" si="0" ref="P18:P24">SUM(D18:O18)</f>
        <v>18</v>
      </c>
      <c r="Q18" s="163"/>
    </row>
    <row r="19" spans="3:17" ht="15" customHeight="1">
      <c r="C19" s="73" t="s">
        <v>131</v>
      </c>
      <c r="D19" s="107">
        <v>1</v>
      </c>
      <c r="E19" s="107">
        <v>3</v>
      </c>
      <c r="F19" s="124">
        <v>0</v>
      </c>
      <c r="G19" s="124">
        <v>2</v>
      </c>
      <c r="H19" s="124">
        <v>3</v>
      </c>
      <c r="I19" s="124">
        <v>0</v>
      </c>
      <c r="J19" s="124">
        <v>0</v>
      </c>
      <c r="K19" s="124">
        <v>2</v>
      </c>
      <c r="L19" s="124">
        <v>2</v>
      </c>
      <c r="M19" s="124">
        <v>3</v>
      </c>
      <c r="N19" s="124">
        <v>2</v>
      </c>
      <c r="O19" s="124">
        <v>0</v>
      </c>
      <c r="P19" s="74">
        <f t="shared" si="0"/>
        <v>18</v>
      </c>
      <c r="Q19" s="163"/>
    </row>
    <row r="20" spans="3:17" ht="15" customHeight="1">
      <c r="C20" s="73" t="s">
        <v>132</v>
      </c>
      <c r="D20" s="107">
        <v>2</v>
      </c>
      <c r="E20" s="107">
        <v>1</v>
      </c>
      <c r="F20" s="124">
        <v>3</v>
      </c>
      <c r="G20" s="124">
        <v>2</v>
      </c>
      <c r="H20" s="124">
        <v>2</v>
      </c>
      <c r="I20" s="124">
        <v>5</v>
      </c>
      <c r="J20" s="124">
        <v>3</v>
      </c>
      <c r="K20" s="124">
        <v>2</v>
      </c>
      <c r="L20" s="124">
        <v>1</v>
      </c>
      <c r="M20" s="124">
        <v>2</v>
      </c>
      <c r="N20" s="124">
        <v>0</v>
      </c>
      <c r="O20" s="124">
        <v>3</v>
      </c>
      <c r="P20" s="74">
        <f t="shared" si="0"/>
        <v>26</v>
      </c>
      <c r="Q20" s="163"/>
    </row>
    <row r="21" spans="3:17" ht="15" customHeight="1">
      <c r="C21" s="73" t="s">
        <v>133</v>
      </c>
      <c r="D21" s="107">
        <v>4</v>
      </c>
      <c r="E21" s="107">
        <v>1</v>
      </c>
      <c r="F21" s="124">
        <v>3</v>
      </c>
      <c r="G21" s="124">
        <v>1</v>
      </c>
      <c r="H21" s="124">
        <v>1</v>
      </c>
      <c r="I21" s="124">
        <v>1</v>
      </c>
      <c r="J21" s="124">
        <v>1</v>
      </c>
      <c r="K21" s="124">
        <v>1</v>
      </c>
      <c r="L21" s="124">
        <v>2</v>
      </c>
      <c r="M21" s="124">
        <v>1</v>
      </c>
      <c r="N21" s="124">
        <v>0</v>
      </c>
      <c r="O21" s="124">
        <v>0</v>
      </c>
      <c r="P21" s="74">
        <f t="shared" si="0"/>
        <v>16</v>
      </c>
      <c r="Q21" s="163"/>
    </row>
    <row r="22" spans="3:17" ht="15" customHeight="1">
      <c r="C22" s="73" t="s">
        <v>134</v>
      </c>
      <c r="D22" s="107">
        <v>3</v>
      </c>
      <c r="E22" s="107">
        <v>5</v>
      </c>
      <c r="F22" s="124">
        <v>2</v>
      </c>
      <c r="G22" s="124">
        <v>3</v>
      </c>
      <c r="H22" s="124">
        <v>1</v>
      </c>
      <c r="I22" s="124">
        <v>0</v>
      </c>
      <c r="J22" s="124">
        <v>0</v>
      </c>
      <c r="K22" s="124">
        <v>3</v>
      </c>
      <c r="L22" s="124">
        <v>0</v>
      </c>
      <c r="M22" s="124">
        <v>1</v>
      </c>
      <c r="N22" s="124">
        <v>0</v>
      </c>
      <c r="O22" s="124">
        <v>0</v>
      </c>
      <c r="P22" s="74">
        <f t="shared" si="0"/>
        <v>18</v>
      </c>
      <c r="Q22" s="163"/>
    </row>
    <row r="23" spans="3:17" ht="15" customHeight="1">
      <c r="C23" s="73" t="s">
        <v>135</v>
      </c>
      <c r="D23" s="107">
        <v>2</v>
      </c>
      <c r="E23" s="107">
        <v>2</v>
      </c>
      <c r="F23" s="124">
        <v>6</v>
      </c>
      <c r="G23" s="124">
        <v>4</v>
      </c>
      <c r="H23" s="124">
        <v>1</v>
      </c>
      <c r="I23" s="124">
        <v>4</v>
      </c>
      <c r="J23" s="124">
        <v>2</v>
      </c>
      <c r="K23" s="124">
        <v>3</v>
      </c>
      <c r="L23" s="124">
        <v>2</v>
      </c>
      <c r="M23" s="124">
        <v>0</v>
      </c>
      <c r="N23" s="124">
        <v>3</v>
      </c>
      <c r="O23" s="124">
        <v>1</v>
      </c>
      <c r="P23" s="74">
        <f t="shared" si="0"/>
        <v>30</v>
      </c>
      <c r="Q23" s="163"/>
    </row>
    <row r="24" spans="1:17" s="1" customFormat="1" ht="15" customHeight="1" thickBot="1">
      <c r="A24"/>
      <c r="B24"/>
      <c r="C24" s="105" t="s">
        <v>3</v>
      </c>
      <c r="D24" s="103">
        <f>SUM(D17:D23)</f>
        <v>15</v>
      </c>
      <c r="E24" s="103">
        <f>SUM(E17:E23)</f>
        <v>16</v>
      </c>
      <c r="F24" s="103">
        <f>SUM(F17:F23)</f>
        <v>21</v>
      </c>
      <c r="G24" s="103">
        <f>SUM(G17:G23)</f>
        <v>17</v>
      </c>
      <c r="H24" s="103">
        <f aca="true" t="shared" si="1" ref="H24:O24">SUM(H17:H23)</f>
        <v>9</v>
      </c>
      <c r="I24" s="103">
        <f t="shared" si="1"/>
        <v>11</v>
      </c>
      <c r="J24" s="103">
        <f t="shared" si="1"/>
        <v>7</v>
      </c>
      <c r="K24" s="103">
        <f t="shared" si="1"/>
        <v>16</v>
      </c>
      <c r="L24" s="103">
        <f t="shared" si="1"/>
        <v>10</v>
      </c>
      <c r="M24" s="103">
        <f t="shared" si="1"/>
        <v>11</v>
      </c>
      <c r="N24" s="103">
        <f t="shared" si="1"/>
        <v>5</v>
      </c>
      <c r="O24" s="103">
        <f t="shared" si="1"/>
        <v>6</v>
      </c>
      <c r="P24" s="161">
        <f t="shared" si="0"/>
        <v>144</v>
      </c>
      <c r="Q24" s="164"/>
    </row>
  </sheetData>
  <sheetProtection/>
  <mergeCells count="7">
    <mergeCell ref="A14:R14"/>
    <mergeCell ref="A10:R10"/>
    <mergeCell ref="A6:R6"/>
    <mergeCell ref="A7:R7"/>
    <mergeCell ref="A8:R8"/>
    <mergeCell ref="A13:R13"/>
  </mergeCells>
  <printOptions/>
  <pageMargins left="0.3937007874015748" right="0.1968503937007874" top="0.3937007874015748" bottom="0.1968503937007874" header="0" footer="0"/>
  <pageSetup fitToHeight="0" fitToWidth="1" horizontalDpi="600" verticalDpi="6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6:G59"/>
  <sheetViews>
    <sheetView zoomScale="85" zoomScaleNormal="85" zoomScalePageLayoutView="0" workbookViewId="0" topLeftCell="A1">
      <selection activeCell="M25" sqref="M25"/>
      <selection activeCell="A1" sqref="A1"/>
    </sheetView>
  </sheetViews>
  <sheetFormatPr defaultColWidth="11.421875" defaultRowHeight="12.75"/>
  <cols>
    <col min="1" max="1" width="9.7109375" style="0" customWidth="1"/>
    <col min="2" max="2" width="4.7109375" style="0" customWidth="1"/>
    <col min="3" max="3" width="13.140625" style="0" customWidth="1"/>
    <col min="4" max="4" width="22.00390625" style="0" customWidth="1"/>
    <col min="5" max="5" width="25.421875" style="0" customWidth="1"/>
    <col min="6" max="6" width="11.57421875" style="0" customWidth="1"/>
    <col min="7" max="7" width="6.57421875" style="0" customWidth="1"/>
  </cols>
  <sheetData>
    <row r="6" spans="2:7" ht="15" customHeight="1">
      <c r="B6" s="221" t="s">
        <v>0</v>
      </c>
      <c r="C6" s="221"/>
      <c r="D6" s="221"/>
      <c r="E6" s="221"/>
      <c r="F6" s="221"/>
      <c r="G6" s="221"/>
    </row>
    <row r="7" spans="2:7" ht="15" customHeight="1">
      <c r="B7" s="220" t="s">
        <v>18</v>
      </c>
      <c r="C7" s="220"/>
      <c r="D7" s="220"/>
      <c r="E7" s="220"/>
      <c r="F7" s="220"/>
      <c r="G7" s="220"/>
    </row>
    <row r="8" spans="2:7" ht="15" customHeight="1">
      <c r="B8" s="222" t="s">
        <v>163</v>
      </c>
      <c r="C8" s="222"/>
      <c r="D8" s="222"/>
      <c r="E8" s="222"/>
      <c r="F8" s="222"/>
      <c r="G8" s="222"/>
    </row>
    <row r="9" ht="15.75">
      <c r="E9" s="11"/>
    </row>
    <row r="10" spans="4:5" ht="15">
      <c r="D10" s="223"/>
      <c r="E10" s="223"/>
    </row>
    <row r="11" spans="2:7" ht="15">
      <c r="B11" s="218" t="s">
        <v>19</v>
      </c>
      <c r="C11" s="218"/>
      <c r="D11" s="218"/>
      <c r="E11" s="218"/>
      <c r="F11" s="218"/>
      <c r="G11" s="218"/>
    </row>
    <row r="12" spans="2:7" ht="18.75" customHeight="1">
      <c r="B12" s="219" t="s">
        <v>170</v>
      </c>
      <c r="C12" s="219"/>
      <c r="D12" s="219"/>
      <c r="E12" s="219"/>
      <c r="F12" s="219"/>
      <c r="G12" s="219"/>
    </row>
    <row r="13" spans="2:7" ht="18.75" customHeight="1">
      <c r="B13" s="219"/>
      <c r="C13" s="219"/>
      <c r="D13" s="219"/>
      <c r="E13" s="219"/>
      <c r="F13" s="219"/>
      <c r="G13" s="219"/>
    </row>
    <row r="14" spans="4:5" ht="15">
      <c r="D14" s="225" t="s">
        <v>162</v>
      </c>
      <c r="E14" s="225"/>
    </row>
    <row r="15" spans="4:6" ht="15">
      <c r="D15" s="224" t="s">
        <v>0</v>
      </c>
      <c r="E15" s="224"/>
      <c r="F15" s="13"/>
    </row>
    <row r="16" spans="4:6" ht="15.75" thickBot="1">
      <c r="D16" s="12"/>
      <c r="E16" s="12"/>
      <c r="F16" s="13"/>
    </row>
    <row r="17" spans="4:5" ht="16.5" customHeight="1">
      <c r="D17" s="216" t="s">
        <v>20</v>
      </c>
      <c r="E17" s="159"/>
    </row>
    <row r="18" spans="4:7" ht="16.5" customHeight="1">
      <c r="D18" s="217"/>
      <c r="E18" s="160" t="s">
        <v>21</v>
      </c>
      <c r="G18" s="14"/>
    </row>
    <row r="19" spans="4:5" ht="16.5" customHeight="1">
      <c r="D19" s="154" t="s">
        <v>22</v>
      </c>
      <c r="E19" s="155">
        <v>20</v>
      </c>
    </row>
    <row r="20" spans="4:5" ht="16.5" customHeight="1" hidden="1">
      <c r="D20" s="156" t="s">
        <v>23</v>
      </c>
      <c r="E20" s="155">
        <v>1</v>
      </c>
    </row>
    <row r="21" spans="4:5" ht="16.5" customHeight="1" hidden="1">
      <c r="D21" s="156" t="s">
        <v>24</v>
      </c>
      <c r="E21" s="155">
        <v>0</v>
      </c>
    </row>
    <row r="22" spans="4:5" ht="16.5" customHeight="1" hidden="1">
      <c r="D22" s="156" t="s">
        <v>25</v>
      </c>
      <c r="E22" s="155">
        <v>0</v>
      </c>
    </row>
    <row r="23" spans="4:5" ht="16.5" customHeight="1" hidden="1">
      <c r="D23" s="156" t="s">
        <v>26</v>
      </c>
      <c r="E23" s="155">
        <v>0</v>
      </c>
    </row>
    <row r="24" spans="4:5" ht="16.5" customHeight="1" hidden="1">
      <c r="D24" s="156" t="s">
        <v>27</v>
      </c>
      <c r="E24" s="155">
        <v>0</v>
      </c>
    </row>
    <row r="25" spans="4:5" ht="16.5" customHeight="1">
      <c r="D25" s="156" t="s">
        <v>28</v>
      </c>
      <c r="E25" s="155">
        <v>123</v>
      </c>
    </row>
    <row r="26" spans="4:5" ht="16.5" customHeight="1" thickBot="1">
      <c r="D26" s="157" t="s">
        <v>3</v>
      </c>
      <c r="E26" s="158">
        <f>SUM(E19:E25)</f>
        <v>144</v>
      </c>
    </row>
    <row r="31" ht="12.75">
      <c r="C31" s="15"/>
    </row>
    <row r="32" spans="2:3" ht="15">
      <c r="B32" s="15"/>
      <c r="C32" s="16"/>
    </row>
    <row r="33" ht="12.75">
      <c r="B33" s="17"/>
    </row>
    <row r="34" ht="12.75">
      <c r="B34" s="17"/>
    </row>
    <row r="59" ht="14.25">
      <c r="B59" s="18"/>
    </row>
  </sheetData>
  <sheetProtection/>
  <mergeCells count="9">
    <mergeCell ref="D17:D18"/>
    <mergeCell ref="B11:G11"/>
    <mergeCell ref="B12:G13"/>
    <mergeCell ref="B7:G7"/>
    <mergeCell ref="B6:G6"/>
    <mergeCell ref="B8:G8"/>
    <mergeCell ref="D10:E10"/>
    <mergeCell ref="D15:E15"/>
    <mergeCell ref="D14:E1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jmunoz</dc:creator>
  <cp:keywords/>
  <dc:description/>
  <cp:lastModifiedBy>Jonathan Munoz Paulino</cp:lastModifiedBy>
  <cp:lastPrinted>2018-07-11T12:43:29Z</cp:lastPrinted>
  <dcterms:created xsi:type="dcterms:W3CDTF">2006-12-08T13:44:00Z</dcterms:created>
  <dcterms:modified xsi:type="dcterms:W3CDTF">2018-08-03T15:48:48Z</dcterms:modified>
  <cp:category/>
  <cp:version/>
  <cp:contentType/>
  <cp:contentStatus/>
</cp:coreProperties>
</file>