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TRABAJO CUADRE FEMINICIDIOS\FEMINICIDIOS 2014\"/>
    </mc:Choice>
  </mc:AlternateContent>
  <bookViews>
    <workbookView xWindow="0" yWindow="0" windowWidth="20490" windowHeight="7155" tabRatio="867"/>
  </bookViews>
  <sheets>
    <sheet name="República Dominicana" sheetId="48" r:id="rId1"/>
    <sheet name="VARIACION" sheetId="41" r:id="rId2"/>
    <sheet name="CIRCUNSTANCIAS" sheetId="36" r:id="rId3"/>
    <sheet name="ARMAS" sheetId="52" r:id="rId4"/>
    <sheet name="HORA" sheetId="53" r:id="rId5"/>
    <sheet name="EDADES" sheetId="54" r:id="rId6"/>
    <sheet name="DIAS" sheetId="55" r:id="rId7"/>
    <sheet name="NACIONALIDAD" sheetId="56" r:id="rId8"/>
    <sheet name="FEMINICIDIOS DISTR" sheetId="35" r:id="rId9"/>
  </sheets>
  <definedNames>
    <definedName name="_xlnm._FilterDatabase" localSheetId="3" hidden="1">ARMAS!#REF!</definedName>
    <definedName name="_xlnm._FilterDatabase" localSheetId="2" hidden="1">CIRCUNSTANCIAS!#REF!</definedName>
    <definedName name="_xlnm._FilterDatabase" localSheetId="6" hidden="1">DIAS!#REF!</definedName>
    <definedName name="_xlnm._FilterDatabase" localSheetId="5" hidden="1">EDADES!#REF!</definedName>
    <definedName name="_xlnm._FilterDatabase" localSheetId="8" hidden="1">'FEMINICIDIOS DISTR'!$AG$15:$AG$17</definedName>
    <definedName name="_xlnm._FilterDatabase" localSheetId="4" hidden="1">HORA!#REF!</definedName>
    <definedName name="_xlnm._FilterDatabase" localSheetId="7" hidden="1">NACIONALIDAD!#REF!</definedName>
    <definedName name="_xlnm._FilterDatabase" localSheetId="0" hidden="1">'República Dominicana'!#REF!</definedName>
    <definedName name="_xlnm._FilterDatabase" localSheetId="1" hidden="1">VARIACION!#REF!</definedName>
  </definedNames>
  <calcPr calcId="152511"/>
</workbook>
</file>

<file path=xl/calcChain.xml><?xml version="1.0" encoding="utf-8"?>
<calcChain xmlns="http://schemas.openxmlformats.org/spreadsheetml/2006/main">
  <c r="Q55" i="36" l="1"/>
  <c r="R16" i="41"/>
  <c r="R34" i="41"/>
  <c r="R33" i="41"/>
  <c r="R28" i="41"/>
  <c r="R27" i="41"/>
  <c r="R22" i="41"/>
  <c r="R21" i="41"/>
  <c r="R15" i="41"/>
  <c r="Q53" i="36"/>
  <c r="Q48" i="36"/>
  <c r="Q35" i="36"/>
  <c r="Q28" i="36"/>
  <c r="Q29" i="36"/>
  <c r="Q30" i="36"/>
  <c r="Q31" i="36"/>
  <c r="Q32" i="36"/>
  <c r="Q33" i="36"/>
  <c r="Q27" i="36"/>
  <c r="Q22" i="36"/>
  <c r="Q15" i="36"/>
  <c r="Q16" i="36"/>
  <c r="Q17" i="36"/>
  <c r="Q18" i="36"/>
  <c r="Q19" i="36"/>
  <c r="Q20" i="36"/>
  <c r="Q14" i="36"/>
  <c r="P48" i="36" l="1"/>
  <c r="E34" i="36"/>
  <c r="F34" i="36"/>
  <c r="G34" i="36"/>
  <c r="H34" i="36"/>
  <c r="I34" i="36"/>
  <c r="J34" i="36"/>
  <c r="K34" i="36"/>
  <c r="L34" i="36"/>
  <c r="M34" i="36"/>
  <c r="N34" i="36"/>
  <c r="O34" i="36"/>
  <c r="D34" i="36"/>
  <c r="E21" i="36"/>
  <c r="F21" i="36"/>
  <c r="G21" i="36"/>
  <c r="H21" i="36"/>
  <c r="I21" i="36"/>
  <c r="J21" i="36"/>
  <c r="K21" i="36"/>
  <c r="L21" i="36"/>
  <c r="M21" i="36"/>
  <c r="N21" i="36"/>
  <c r="O21" i="36"/>
  <c r="D21" i="36"/>
  <c r="P28" i="36"/>
  <c r="P29" i="36"/>
  <c r="P30" i="36"/>
  <c r="P31" i="36"/>
  <c r="P32" i="36"/>
  <c r="P33" i="36"/>
  <c r="P15" i="36"/>
  <c r="P16" i="36"/>
  <c r="P17" i="36"/>
  <c r="P18" i="36"/>
  <c r="P19" i="36"/>
  <c r="P20" i="36"/>
  <c r="P53" i="36"/>
  <c r="P34" i="41" l="1"/>
  <c r="P15" i="41"/>
  <c r="P27" i="36" l="1"/>
  <c r="P34" i="36" l="1"/>
  <c r="O17" i="48"/>
  <c r="O18" i="48"/>
  <c r="O19" i="48"/>
  <c r="O20" i="48"/>
  <c r="O21" i="48"/>
  <c r="O22" i="48"/>
  <c r="O23" i="48"/>
  <c r="O24" i="48"/>
  <c r="O25" i="48"/>
  <c r="D26" i="48"/>
  <c r="E26" i="48"/>
  <c r="F26" i="48"/>
  <c r="G26" i="48"/>
  <c r="H26" i="48"/>
  <c r="I26" i="48"/>
  <c r="J26" i="48"/>
  <c r="K26" i="48"/>
  <c r="L26" i="48"/>
  <c r="M26" i="48"/>
  <c r="N26" i="48"/>
  <c r="E56" i="48" l="1"/>
  <c r="G56" i="48"/>
  <c r="F56" i="48"/>
  <c r="F41" i="48"/>
  <c r="E41" i="48"/>
  <c r="AC15" i="35" l="1"/>
  <c r="AC16" i="35"/>
  <c r="AC17" i="35"/>
  <c r="AC18" i="35"/>
  <c r="AC19" i="35"/>
  <c r="AC20" i="35"/>
  <c r="AC21" i="35"/>
  <c r="AC22" i="35"/>
  <c r="AC23" i="35"/>
  <c r="AC24" i="35"/>
  <c r="AC25" i="35"/>
  <c r="AC26" i="35"/>
  <c r="AC27" i="35"/>
  <c r="AC28" i="35"/>
  <c r="AC29" i="35"/>
  <c r="AC30" i="35"/>
  <c r="AC31" i="35"/>
  <c r="AC32" i="35"/>
  <c r="AC33" i="35"/>
  <c r="AC34" i="35"/>
  <c r="AC35" i="35"/>
  <c r="AC36" i="35"/>
  <c r="AC37" i="35"/>
  <c r="AC38" i="35"/>
  <c r="AC39" i="35"/>
  <c r="AC40" i="35"/>
  <c r="AC41" i="35"/>
  <c r="AC42" i="35"/>
  <c r="AC43" i="35"/>
  <c r="AC44" i="35"/>
  <c r="AC45" i="35"/>
  <c r="AC14" i="35"/>
  <c r="C26" i="48" l="1"/>
  <c r="D56" i="48" l="1"/>
  <c r="D41" i="48"/>
  <c r="P14" i="36" l="1"/>
  <c r="P21" i="36" l="1"/>
  <c r="C56" i="48"/>
  <c r="C41" i="48"/>
  <c r="Z46" i="35" l="1"/>
  <c r="AA46" i="35"/>
  <c r="AB46" i="35"/>
  <c r="Y46" i="35"/>
  <c r="P27" i="41" l="1"/>
  <c r="E46" i="35" l="1"/>
  <c r="C17" i="56"/>
  <c r="D25" i="55" l="1"/>
  <c r="E25" i="55"/>
  <c r="F25" i="55"/>
  <c r="G25" i="55"/>
  <c r="H25" i="55"/>
  <c r="I25" i="55"/>
  <c r="D25" i="54"/>
  <c r="E25" i="54"/>
  <c r="F25" i="54"/>
  <c r="G25" i="54"/>
  <c r="H25" i="54"/>
  <c r="I14" i="54"/>
  <c r="I15" i="54"/>
  <c r="I16" i="54"/>
  <c r="I17" i="54"/>
  <c r="I18" i="54"/>
  <c r="I19" i="54"/>
  <c r="I20" i="54"/>
  <c r="I21" i="54"/>
  <c r="I22" i="54"/>
  <c r="J14" i="55"/>
  <c r="J15" i="55"/>
  <c r="J16" i="55"/>
  <c r="J17" i="55"/>
  <c r="J18" i="55"/>
  <c r="J19" i="55"/>
  <c r="J20" i="55"/>
  <c r="J21" i="55"/>
  <c r="J22" i="55"/>
  <c r="J23" i="55"/>
  <c r="J24" i="55"/>
  <c r="J13" i="55"/>
  <c r="C25" i="55"/>
  <c r="I13" i="54"/>
  <c r="C25" i="54"/>
  <c r="I24" i="54"/>
  <c r="I23" i="54"/>
  <c r="F14" i="53"/>
  <c r="E26" i="53"/>
  <c r="D26" i="53"/>
  <c r="C26" i="53"/>
  <c r="F25" i="53"/>
  <c r="F24" i="53"/>
  <c r="F23" i="53"/>
  <c r="F22" i="53"/>
  <c r="F21" i="53"/>
  <c r="F20" i="53"/>
  <c r="F19" i="53"/>
  <c r="F18" i="53"/>
  <c r="F17" i="53"/>
  <c r="F16" i="53"/>
  <c r="F15" i="53"/>
  <c r="F15" i="52"/>
  <c r="F16" i="52"/>
  <c r="F17" i="52"/>
  <c r="F18" i="52"/>
  <c r="F19" i="52"/>
  <c r="F20" i="52"/>
  <c r="F21" i="52"/>
  <c r="F22" i="52"/>
  <c r="F23" i="52"/>
  <c r="F24" i="52"/>
  <c r="F25" i="52"/>
  <c r="F14" i="52"/>
  <c r="E26" i="52"/>
  <c r="D26" i="52"/>
  <c r="C26" i="52"/>
  <c r="J25" i="55" l="1"/>
  <c r="I25" i="54"/>
  <c r="F26" i="53"/>
  <c r="F26" i="52"/>
  <c r="P33" i="41"/>
  <c r="P21" i="41"/>
  <c r="P22" i="41"/>
  <c r="Q34" i="41" l="1"/>
  <c r="Q22" i="41"/>
  <c r="N56" i="48"/>
  <c r="M56" i="48"/>
  <c r="L56" i="48"/>
  <c r="K56" i="48"/>
  <c r="J56" i="48"/>
  <c r="I56" i="48"/>
  <c r="H56" i="48"/>
  <c r="O55" i="48"/>
  <c r="O54" i="48"/>
  <c r="O53" i="48"/>
  <c r="O52" i="48"/>
  <c r="O51" i="48"/>
  <c r="O50" i="48"/>
  <c r="O49" i="48"/>
  <c r="O48" i="48"/>
  <c r="O47" i="48"/>
  <c r="O46" i="48"/>
  <c r="O40" i="48"/>
  <c r="O39" i="48"/>
  <c r="O38" i="48"/>
  <c r="O37" i="48"/>
  <c r="O36" i="48"/>
  <c r="O35" i="48"/>
  <c r="O34" i="48"/>
  <c r="O33" i="48"/>
  <c r="L41" i="48"/>
  <c r="H41" i="48"/>
  <c r="O32" i="48"/>
  <c r="N41" i="48"/>
  <c r="M41" i="48"/>
  <c r="K41" i="48"/>
  <c r="J41" i="48"/>
  <c r="I41" i="48"/>
  <c r="G41" i="48"/>
  <c r="O56" i="48" l="1"/>
  <c r="O31" i="48"/>
  <c r="O41" i="48" s="1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O16" i="48" l="1"/>
  <c r="O26" i="48" s="1"/>
  <c r="P28" i="41" l="1"/>
  <c r="Q28" i="41" l="1"/>
  <c r="AD14" i="35" l="1"/>
  <c r="AD15" i="35"/>
  <c r="AD16" i="35"/>
  <c r="AD17" i="35"/>
  <c r="AD18" i="35"/>
  <c r="AD19" i="35"/>
  <c r="AD20" i="35"/>
  <c r="AD21" i="35"/>
  <c r="AD22" i="35"/>
  <c r="AD23" i="35"/>
  <c r="AD24" i="35"/>
  <c r="AD25" i="35"/>
  <c r="AD26" i="35"/>
  <c r="AD27" i="35"/>
  <c r="AD28" i="35"/>
  <c r="AD29" i="35"/>
  <c r="AD30" i="35"/>
  <c r="AD31" i="35"/>
  <c r="AD32" i="35"/>
  <c r="AD33" i="35"/>
  <c r="AD34" i="35"/>
  <c r="AD35" i="35"/>
  <c r="AD36" i="35"/>
  <c r="AD37" i="35"/>
  <c r="AD38" i="35"/>
  <c r="AD39" i="35"/>
  <c r="AD40" i="35"/>
  <c r="AD41" i="35"/>
  <c r="AD42" i="35"/>
  <c r="AD43" i="35"/>
  <c r="AD44" i="35"/>
  <c r="AD45" i="35"/>
  <c r="D44" i="36"/>
  <c r="Q45" i="36" s="1"/>
  <c r="R45" i="36" s="1"/>
  <c r="S45" i="36" s="1"/>
  <c r="T45" i="36" s="1"/>
  <c r="P16" i="41"/>
  <c r="AC46" i="35" l="1"/>
  <c r="Q16" i="41"/>
  <c r="AE37" i="35"/>
  <c r="AE23" i="35"/>
  <c r="AE22" i="35"/>
  <c r="AE18" i="35"/>
  <c r="AE16" i="35"/>
  <c r="AE17" i="35"/>
  <c r="AE20" i="35"/>
  <c r="AE28" i="35"/>
  <c r="AE45" i="35"/>
  <c r="AE39" i="35"/>
  <c r="AE36" i="35"/>
  <c r="AE35" i="35"/>
  <c r="AE33" i="35"/>
  <c r="AE25" i="35"/>
  <c r="AE24" i="35"/>
  <c r="AE40" i="35"/>
  <c r="AE27" i="35"/>
  <c r="AE15" i="35"/>
  <c r="AE43" i="35"/>
  <c r="AE41" i="35"/>
  <c r="AE34" i="35"/>
  <c r="AE31" i="35"/>
  <c r="AE29" i="35"/>
  <c r="AE26" i="35"/>
  <c r="AE21" i="35"/>
  <c r="AE19" i="35"/>
  <c r="AE14" i="35"/>
  <c r="AE30" i="35"/>
  <c r="AE44" i="35"/>
  <c r="AE32" i="35"/>
  <c r="AE38" i="35"/>
  <c r="AE42" i="35"/>
  <c r="AD46" i="35"/>
  <c r="AE46" i="35" l="1"/>
</calcChain>
</file>

<file path=xl/sharedStrings.xml><?xml version="1.0" encoding="utf-8"?>
<sst xmlns="http://schemas.openxmlformats.org/spreadsheetml/2006/main" count="446" uniqueCount="140">
  <si>
    <t>REPÚBLICA DOMINICANA</t>
  </si>
  <si>
    <t>PROCURADURÍA GENERAL DE LA REPÚBLICA</t>
  </si>
  <si>
    <t>TOTAL</t>
  </si>
  <si>
    <t>2008</t>
  </si>
  <si>
    <t>2009</t>
  </si>
  <si>
    <t>CANTIDAD</t>
  </si>
  <si>
    <t>Distrito Nacional</t>
  </si>
  <si>
    <t>Santo Domingo</t>
  </si>
  <si>
    <t>Azua</t>
  </si>
  <si>
    <t>Bahoruco</t>
  </si>
  <si>
    <t>Barahona</t>
  </si>
  <si>
    <t>Dajabon</t>
  </si>
  <si>
    <t>Duarte</t>
  </si>
  <si>
    <t>El Seybo</t>
  </si>
  <si>
    <t>Elias Piña</t>
  </si>
  <si>
    <t>Espaillat</t>
  </si>
  <si>
    <t>Hato Mayor</t>
  </si>
  <si>
    <t>Independencia</t>
  </si>
  <si>
    <t>La Altagracia</t>
  </si>
  <si>
    <t>La Romana</t>
  </si>
  <si>
    <t>La Vega</t>
  </si>
  <si>
    <t>María Trinidad S.</t>
  </si>
  <si>
    <t>Monseñor Nouel</t>
  </si>
  <si>
    <t>Montecristi</t>
  </si>
  <si>
    <t>Monte Plata</t>
  </si>
  <si>
    <t>Pedernales</t>
  </si>
  <si>
    <t>Peravia</t>
  </si>
  <si>
    <t>Puerto Plata</t>
  </si>
  <si>
    <t>Salcedo</t>
  </si>
  <si>
    <t>Samaná</t>
  </si>
  <si>
    <t>San Cristobal</t>
  </si>
  <si>
    <t>San José de Ocoa</t>
  </si>
  <si>
    <t>San Juan</t>
  </si>
  <si>
    <t>San Pedro De M.</t>
  </si>
  <si>
    <t>Sánchez Ramírez</t>
  </si>
  <si>
    <t>Santiago</t>
  </si>
  <si>
    <t>Santiago  R.</t>
  </si>
  <si>
    <t>Valverde</t>
  </si>
  <si>
    <t>FEMINICIDIOS</t>
  </si>
  <si>
    <t>2010</t>
  </si>
  <si>
    <t>2011</t>
  </si>
  <si>
    <t>2012</t>
  </si>
  <si>
    <t>HOMICIDIOS DE MUJERES</t>
  </si>
  <si>
    <t>2013</t>
  </si>
  <si>
    <t>CIRCUNSTANCIA</t>
  </si>
  <si>
    <t>TASA HOMICIDIOS POR CADA 100 MIL HABITANTES</t>
  </si>
  <si>
    <t>TOTAL DE LA TASA</t>
  </si>
  <si>
    <t>ACCIÓN P.N.  -  F.A.  -  D.N.C.D.</t>
  </si>
  <si>
    <t>ACCIÓN P.N.</t>
  </si>
  <si>
    <t>ACCIÓN DNCD</t>
  </si>
  <si>
    <t>Armas de Fuego</t>
  </si>
  <si>
    <t>Armas Blancas</t>
  </si>
  <si>
    <t>Otras</t>
  </si>
  <si>
    <t>6:00 AM-5:59 PM</t>
  </si>
  <si>
    <t>6:00 PM-5:59 AM</t>
  </si>
  <si>
    <t>HABITANTES</t>
  </si>
  <si>
    <t>SANTO DOMINGO</t>
  </si>
  <si>
    <t>DISTRITO NACIONAL</t>
  </si>
  <si>
    <t>SANTIAGO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</si>
  <si>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</si>
  <si>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</si>
  <si>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</si>
  <si>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</si>
  <si>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</si>
  <si>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</si>
  <si>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</si>
  <si>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ACCION LEGAL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</si>
  <si>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</si>
  <si>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</si>
  <si>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</si>
  <si>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</si>
  <si>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</si>
  <si>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</si>
  <si>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</si>
  <si>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</si>
  <si>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</si>
  <si>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</si>
  <si>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</si>
  <si>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</si>
  <si>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</si>
  <si>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</si>
  <si>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</si>
  <si>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HOMICIDIOS DE MUJERES Y FEMINICIDIOS</t>
  </si>
  <si>
    <t>Fuente: Policía Nacional, Instituto Nacional de Ciencias Forenses y La Oficina Nacional de Estadísticas</t>
  </si>
  <si>
    <t>VINCULADOS DIRECTAMENTE CON LA DELINCUENCIA</t>
  </si>
  <si>
    <t>TASA TOTAL</t>
  </si>
  <si>
    <t>HOMICIDIOS DE MUJERES Y FEMINICIDIOS  A NIVEL NACIONAL, SEGÚN CIRCUNSTANCIAS</t>
  </si>
  <si>
    <t>NO VINCULADOS DIRECTAMENTE CON LA DELINCUENCIA</t>
  </si>
  <si>
    <t>DESCONOCIA</t>
  </si>
  <si>
    <t>TASA GLOBAL DE HOMICIDIOS DE MUJERES Y FEMINICIDIOS</t>
  </si>
  <si>
    <t>HOMICIDIOS DE MUJERES Y FEMINICIDIOS, SEGÚN TIPOS DE ARMAS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</si>
  <si>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Policía Nacional e Instituto Nacional de Ciencias Forenses.</t>
    </r>
  </si>
  <si>
    <t>HOMICIDIOS DE MUJERES Y FEMINICIDIOS, SEGÚN HORA DE COMISIÓN</t>
  </si>
  <si>
    <r>
      <t>Fuente:</t>
    </r>
    <r>
      <rPr>
        <sz val="9"/>
        <rFont val="Arial"/>
        <family val="2"/>
      </rPr>
      <t xml:space="preserve"> Policía Nacional e Instituto Nacional de Ciencias Forenses.</t>
    </r>
  </si>
  <si>
    <t>Fuente: Policía Nacional e Instituto Nacional de Ciencias Forenses</t>
  </si>
  <si>
    <t>Habitantes</t>
  </si>
  <si>
    <t>Total Homicidios de Mujeres y Feminicidios</t>
  </si>
  <si>
    <t>Variación Porcentual</t>
  </si>
  <si>
    <t>Tasa de Homicidios de Mujeres y Feminicidios por cada 100,000/hab.</t>
  </si>
  <si>
    <t>Mes</t>
  </si>
  <si>
    <t>Feminicidio  Intimo</t>
  </si>
  <si>
    <t>violencia Sexual</t>
  </si>
  <si>
    <t>Riña Personal</t>
  </si>
  <si>
    <t>Desconocida</t>
  </si>
  <si>
    <t>Acción Legal</t>
  </si>
  <si>
    <t>CIrcunstancia</t>
  </si>
  <si>
    <t>Haitiana</t>
  </si>
  <si>
    <t>Dominicana</t>
  </si>
  <si>
    <t>Hominicidio de Mujeres</t>
  </si>
  <si>
    <t>Feminicidio</t>
  </si>
  <si>
    <t>Provincia</t>
  </si>
  <si>
    <t>Victima de robo o atraco</t>
  </si>
  <si>
    <t>HOMICIDIOS DE MUJERES Y FEMINICIDIOS A NIVEL NACIONAL, SEGÚN TIPO</t>
  </si>
  <si>
    <t>Lunes</t>
  </si>
  <si>
    <t>Martes</t>
  </si>
  <si>
    <t>Miércoles</t>
  </si>
  <si>
    <t>Jueves</t>
  </si>
  <si>
    <t>Viernes</t>
  </si>
  <si>
    <t>Sábado</t>
  </si>
  <si>
    <t>Domingo</t>
  </si>
  <si>
    <t>"Año del Fomento de las Exportaciones"</t>
  </si>
  <si>
    <t>Nacionalidad</t>
  </si>
  <si>
    <t>HOMICIDIOS DE MUJERES Y FEMINICIDIOS  A NIVEL NACIONAL, SEGÚN PROVINCIA</t>
  </si>
  <si>
    <t>Sicariato</t>
  </si>
  <si>
    <t>Despojo de motocicleta</t>
  </si>
  <si>
    <t>Accidental</t>
  </si>
  <si>
    <t>conexión</t>
  </si>
  <si>
    <t>HOMICIDIOS DE MUJERES Y FEMINICIDIOS A NIVEL NACIONAL,                                                 SEGÚN NACIONALIDAD DE LA VICTIMA</t>
  </si>
  <si>
    <t>HOMICIDIOS DE MUJERES Y FEMINICIDIOS A NIVEL NACIONAL,                      SEGÚN EL DIA DE OCURRENCIA</t>
  </si>
  <si>
    <t>HOMICIDIOS DE MUJERES Y FEMINICIDIOS A NIVEL NACIONAL,                              SEGÚN EDAD DE LA VICTIMA</t>
  </si>
  <si>
    <t>Trastorno Mental</t>
  </si>
  <si>
    <t>Tratando de robar o atracar</t>
  </si>
  <si>
    <t>Violencia Intrafamiliar</t>
  </si>
  <si>
    <t>Relacionado con droga</t>
  </si>
  <si>
    <t>PERIODO 2005 -2014 (ENERO-DICIEMBRE)</t>
  </si>
  <si>
    <t>HOMICIDIOS DE MUJERES Y FEMINICIDIOS A NIVEL NACIONAL Y PRINCIPALES PROVINCIAS, SEGÚN FRECUENCIAS VARIACIÓN PORCENTUAL Y TASAS  2013-2014 (ENERO-DICIEMBRE)</t>
  </si>
  <si>
    <t>Infanticidio</t>
  </si>
  <si>
    <t>Despojo de armas de fuego</t>
  </si>
  <si>
    <t>Alemana</t>
  </si>
  <si>
    <t>Checa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</si>
</sst>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54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7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b/>
      <sz val="10"/>
      <name val="Trebuchet MS"/>
      <family val="2"/>
    </font>
    <font>
      <b/>
      <i/>
      <sz val="8"/>
      <name val="Trebuchet MS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2"/>
      <name val="Times New Roman"/>
      <family val="1"/>
    </font>
    <font>
      <b/>
      <sz val="7"/>
      <name val="Trebuchet MS"/>
      <family val="2"/>
    </font>
    <font>
      <sz val="7"/>
      <name val="Trebuchet MS"/>
      <family val="2"/>
    </font>
    <font>
      <b/>
      <i/>
      <sz val="12"/>
      <color indexed="10"/>
      <name val="Times New Roman"/>
      <family val="1"/>
    </font>
    <font>
      <b/>
      <sz val="8"/>
      <name val="Trebuchet MS"/>
      <family val="2"/>
    </font>
    <font>
      <b/>
      <sz val="7"/>
      <name val="Arial"/>
      <family val="2"/>
    </font>
    <font>
      <b/>
      <i/>
      <sz val="14"/>
      <color indexed="10"/>
      <name val="Trebuchet MS"/>
      <family val="2"/>
    </font>
    <font>
      <b/>
      <sz val="10"/>
      <name val="Gill Sans MT"/>
      <family val="2"/>
    </font>
    <font>
      <i/>
      <sz val="11"/>
      <name val="Times New Roman"/>
      <family val="1"/>
    </font>
    <font>
      <b/>
      <sz val="9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8"/>
      <color theme="1"/>
      <name val="Century Gothic"/>
      <family val="2"/>
    </font>
    <font>
      <b/>
      <i/>
      <sz val="16"/>
      <color theme="3"/>
      <name val="Times New Roman"/>
      <family val="1"/>
    </font>
    <font>
      <b/>
      <sz val="10"/>
      <color theme="1"/>
      <name val="Gill Sans MT"/>
      <family val="2"/>
    </font>
    <font>
      <b/>
      <sz val="14"/>
      <color theme="2" tint="-0.499984740745262"/>
      <name val="Trebuchet MS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vantGarde Bk BT"/>
    </font>
    <font>
      <b/>
      <sz val="16"/>
      <color theme="1"/>
      <name val="Times New Roman"/>
      <family val="1"/>
    </font>
    <font>
      <b/>
      <sz val="11"/>
      <color theme="1"/>
      <name val="Century Gothic"/>
      <family val="2"/>
    </font>
    <font>
      <i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Trebuchet MS"/>
      <family val="2"/>
    </font>
    <font>
      <b/>
      <sz val="9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7"/>
      <name val="Century Gothic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4" fillId="0" borderId="0" xfId="0" applyFont="1"/>
    <xf numFmtId="0" fontId="19" fillId="0" borderId="0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/>
    <xf numFmtId="0" fontId="21" fillId="2" borderId="5" xfId="0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24" fillId="0" borderId="7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16" fillId="0" borderId="0" xfId="0" applyFont="1" applyAlignment="1"/>
    <xf numFmtId="0" fontId="20" fillId="0" borderId="0" xfId="0" applyFont="1" applyAlignment="1"/>
    <xf numFmtId="0" fontId="3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wrapText="1"/>
    </xf>
    <xf numFmtId="0" fontId="25" fillId="0" borderId="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" fillId="0" borderId="0" xfId="3"/>
    <xf numFmtId="0" fontId="5" fillId="0" borderId="0" xfId="3" applyFont="1" applyAlignment="1">
      <alignment horizontal="center"/>
    </xf>
    <xf numFmtId="0" fontId="3" fillId="0" borderId="0" xfId="3" applyFont="1"/>
    <xf numFmtId="0" fontId="2" fillId="0" borderId="0" xfId="3" applyFont="1" applyBorder="1" applyAlignment="1">
      <alignment horizontal="center" wrapText="1"/>
    </xf>
    <xf numFmtId="0" fontId="4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30" fillId="0" borderId="15" xfId="3" applyFont="1" applyFill="1" applyBorder="1" applyAlignment="1">
      <alignment horizontal="center" vertical="center"/>
    </xf>
    <xf numFmtId="0" fontId="29" fillId="0" borderId="17" xfId="3" applyFont="1" applyFill="1" applyBorder="1" applyAlignment="1">
      <alignment horizontal="center" vertical="center"/>
    </xf>
    <xf numFmtId="0" fontId="29" fillId="0" borderId="18" xfId="3" applyFont="1" applyFill="1" applyBorder="1" applyAlignment="1">
      <alignment horizontal="left" vertical="center" wrapText="1"/>
    </xf>
    <xf numFmtId="0" fontId="29" fillId="0" borderId="19" xfId="3" applyFont="1" applyFill="1" applyBorder="1" applyAlignment="1">
      <alignment horizontal="center" vertical="center"/>
    </xf>
    <xf numFmtId="0" fontId="29" fillId="0" borderId="20" xfId="3" applyFont="1" applyFill="1" applyBorder="1" applyAlignment="1">
      <alignment horizontal="center" vertical="center"/>
    </xf>
    <xf numFmtId="0" fontId="30" fillId="0" borderId="22" xfId="3" applyFont="1" applyFill="1" applyBorder="1" applyAlignment="1">
      <alignment horizontal="center" vertical="center"/>
    </xf>
    <xf numFmtId="0" fontId="29" fillId="5" borderId="24" xfId="3" applyFont="1" applyFill="1" applyBorder="1" applyAlignment="1">
      <alignment horizontal="center" vertical="center"/>
    </xf>
    <xf numFmtId="0" fontId="29" fillId="5" borderId="29" xfId="3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 wrapText="1"/>
    </xf>
    <xf numFmtId="3" fontId="27" fillId="0" borderId="34" xfId="0" applyNumberFormat="1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/>
    </xf>
    <xf numFmtId="0" fontId="41" fillId="0" borderId="0" xfId="0" applyFont="1"/>
    <xf numFmtId="4" fontId="27" fillId="0" borderId="35" xfId="0" applyNumberFormat="1" applyFont="1" applyFill="1" applyBorder="1" applyAlignment="1">
      <alignment horizontal="center" vertical="center" wrapText="1"/>
    </xf>
    <xf numFmtId="0" fontId="31" fillId="0" borderId="0" xfId="3" applyFont="1"/>
    <xf numFmtId="0" fontId="26" fillId="0" borderId="0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 wrapText="1"/>
    </xf>
    <xf numFmtId="2" fontId="24" fillId="0" borderId="37" xfId="0" applyNumberFormat="1" applyFont="1" applyFill="1" applyBorder="1" applyAlignment="1">
      <alignment horizontal="center" vertical="center"/>
    </xf>
    <xf numFmtId="0" fontId="43" fillId="0" borderId="36" xfId="0" applyFont="1" applyBorder="1" applyAlignment="1">
      <alignment vertical="center"/>
    </xf>
    <xf numFmtId="0" fontId="17" fillId="0" borderId="0" xfId="0" applyFont="1" applyAlignment="1"/>
    <xf numFmtId="2" fontId="24" fillId="0" borderId="3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5" fillId="0" borderId="12" xfId="0" applyFont="1" applyFill="1" applyBorder="1" applyAlignment="1">
      <alignment vertical="center"/>
    </xf>
    <xf numFmtId="0" fontId="45" fillId="0" borderId="10" xfId="0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11" fillId="6" borderId="30" xfId="0" applyFont="1" applyFill="1" applyBorder="1" applyAlignment="1"/>
    <xf numFmtId="0" fontId="11" fillId="6" borderId="31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/>
    </xf>
    <xf numFmtId="0" fontId="47" fillId="0" borderId="0" xfId="3" applyFont="1"/>
    <xf numFmtId="0" fontId="37" fillId="0" borderId="0" xfId="0" applyFont="1" applyAlignment="1">
      <alignment horizontal="center" wrapText="1"/>
    </xf>
    <xf numFmtId="0" fontId="32" fillId="0" borderId="34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 wrapText="1"/>
    </xf>
    <xf numFmtId="0" fontId="48" fillId="4" borderId="15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44" fillId="0" borderId="0" xfId="3" applyFont="1" applyFill="1"/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wrapText="1"/>
    </xf>
    <xf numFmtId="0" fontId="29" fillId="0" borderId="23" xfId="3" applyFont="1" applyFill="1" applyBorder="1" applyAlignment="1">
      <alignment horizontal="center" vertical="center"/>
    </xf>
    <xf numFmtId="0" fontId="29" fillId="6" borderId="24" xfId="3" applyFont="1" applyFill="1" applyBorder="1" applyAlignment="1">
      <alignment horizontal="center" vertical="center"/>
    </xf>
    <xf numFmtId="0" fontId="31" fillId="0" borderId="0" xfId="3" applyFont="1" applyFill="1"/>
    <xf numFmtId="3" fontId="34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3" fontId="27" fillId="0" borderId="15" xfId="0" applyNumberFormat="1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 wrapText="1"/>
    </xf>
    <xf numFmtId="0" fontId="27" fillId="6" borderId="32" xfId="0" applyFont="1" applyFill="1" applyBorder="1" applyAlignment="1">
      <alignment horizontal="center" wrapText="1"/>
    </xf>
    <xf numFmtId="0" fontId="27" fillId="0" borderId="36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/>
    </xf>
    <xf numFmtId="0" fontId="24" fillId="0" borderId="39" xfId="0" applyFont="1" applyFill="1" applyBorder="1" applyAlignment="1">
      <alignment horizontal="center" vertical="center"/>
    </xf>
    <xf numFmtId="2" fontId="24" fillId="0" borderId="42" xfId="0" applyNumberFormat="1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4" fillId="0" borderId="33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0" fillId="0" borderId="0" xfId="0" applyFont="1" applyAlignment="1"/>
    <xf numFmtId="0" fontId="37" fillId="0" borderId="0" xfId="0" applyFont="1" applyFill="1" applyAlignment="1">
      <alignment wrapText="1"/>
    </xf>
    <xf numFmtId="0" fontId="4" fillId="0" borderId="0" xfId="0" applyFont="1" applyFill="1"/>
    <xf numFmtId="0" fontId="28" fillId="0" borderId="0" xfId="0" applyFont="1" applyAlignment="1"/>
    <xf numFmtId="0" fontId="49" fillId="0" borderId="36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/>
    </xf>
    <xf numFmtId="49" fontId="29" fillId="0" borderId="21" xfId="3" applyNumberFormat="1" applyFont="1" applyFill="1" applyBorder="1" applyAlignment="1">
      <alignment horizontal="left" vertical="center"/>
    </xf>
    <xf numFmtId="49" fontId="29" fillId="0" borderId="16" xfId="3" applyNumberFormat="1" applyFont="1" applyFill="1" applyBorder="1" applyAlignment="1">
      <alignment horizontal="left" vertical="center"/>
    </xf>
    <xf numFmtId="0" fontId="29" fillId="5" borderId="28" xfId="3" applyFont="1" applyFill="1" applyBorder="1" applyAlignment="1">
      <alignment horizontal="left" vertical="center"/>
    </xf>
    <xf numFmtId="0" fontId="27" fillId="6" borderId="30" xfId="0" applyFont="1" applyFill="1" applyBorder="1" applyAlignment="1">
      <alignment horizontal="left" wrapText="1"/>
    </xf>
    <xf numFmtId="0" fontId="24" fillId="6" borderId="36" xfId="0" applyFont="1" applyFill="1" applyBorder="1" applyAlignment="1">
      <alignment horizontal="left" vertical="center"/>
    </xf>
    <xf numFmtId="0" fontId="43" fillId="0" borderId="36" xfId="0" applyFont="1" applyFill="1" applyBorder="1" applyAlignment="1">
      <alignment horizontal="left" vertical="center"/>
    </xf>
    <xf numFmtId="0" fontId="1" fillId="0" borderId="0" xfId="3" applyFill="1"/>
    <xf numFmtId="0" fontId="51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2" fillId="0" borderId="0" xfId="0" applyFont="1" applyFill="1" applyBorder="1" applyAlignment="1">
      <alignment wrapText="1"/>
    </xf>
    <xf numFmtId="0" fontId="47" fillId="0" borderId="0" xfId="3" applyFont="1" applyFill="1"/>
    <xf numFmtId="0" fontId="17" fillId="0" borderId="0" xfId="3" applyFont="1" applyAlignment="1"/>
    <xf numFmtId="0" fontId="16" fillId="0" borderId="0" xfId="3" applyFont="1" applyAlignment="1"/>
    <xf numFmtId="0" fontId="36" fillId="0" borderId="0" xfId="3" applyFont="1" applyAlignment="1"/>
    <xf numFmtId="17" fontId="38" fillId="0" borderId="0" xfId="3" applyNumberFormat="1" applyFont="1" applyBorder="1" applyAlignment="1">
      <alignment vertical="center" wrapText="1"/>
    </xf>
    <xf numFmtId="0" fontId="37" fillId="0" borderId="0" xfId="3" applyFont="1" applyFill="1" applyBorder="1" applyAlignment="1">
      <alignment wrapText="1"/>
    </xf>
    <xf numFmtId="0" fontId="36" fillId="0" borderId="0" xfId="0" applyFont="1" applyAlignment="1"/>
    <xf numFmtId="4" fontId="27" fillId="0" borderId="37" xfId="0" applyNumberFormat="1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left" vertical="center"/>
    </xf>
    <xf numFmtId="0" fontId="43" fillId="0" borderId="39" xfId="0" applyFont="1" applyFill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36" xfId="0" applyFont="1" applyBorder="1" applyAlignment="1">
      <alignment horizontal="left" vertical="center"/>
    </xf>
    <xf numFmtId="0" fontId="53" fillId="0" borderId="0" xfId="0" applyFont="1" applyAlignment="1"/>
    <xf numFmtId="2" fontId="27" fillId="0" borderId="34" xfId="0" applyNumberFormat="1" applyFont="1" applyFill="1" applyBorder="1" applyAlignment="1">
      <alignment horizontal="center" vertical="center" wrapText="1"/>
    </xf>
    <xf numFmtId="0" fontId="50" fillId="6" borderId="15" xfId="0" applyFont="1" applyFill="1" applyBorder="1" applyAlignment="1">
      <alignment horizontal="center" vertical="center" wrapText="1"/>
    </xf>
    <xf numFmtId="0" fontId="30" fillId="0" borderId="34" xfId="3" applyFont="1" applyFill="1" applyBorder="1" applyAlignment="1">
      <alignment horizontal="center" vertical="center"/>
    </xf>
    <xf numFmtId="0" fontId="39" fillId="5" borderId="25" xfId="3" applyFont="1" applyFill="1" applyBorder="1" applyAlignment="1">
      <alignment horizontal="center"/>
    </xf>
    <xf numFmtId="0" fontId="39" fillId="5" borderId="26" xfId="3" applyFont="1" applyFill="1" applyBorder="1" applyAlignment="1">
      <alignment horizontal="center"/>
    </xf>
    <xf numFmtId="0" fontId="39" fillId="5" borderId="27" xfId="3" applyFont="1" applyFill="1" applyBorder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7" fillId="0" borderId="0" xfId="3" applyFont="1" applyFill="1" applyBorder="1" applyAlignment="1">
      <alignment horizontal="center" wrapText="1"/>
    </xf>
    <xf numFmtId="17" fontId="38" fillId="0" borderId="0" xfId="3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6" fillId="6" borderId="30" xfId="0" applyFont="1" applyFill="1" applyBorder="1" applyAlignment="1">
      <alignment horizontal="center" vertical="center"/>
    </xf>
    <xf numFmtId="0" fontId="46" fillId="6" borderId="31" xfId="0" applyFont="1" applyFill="1" applyBorder="1" applyAlignment="1">
      <alignment horizontal="center" vertical="center"/>
    </xf>
    <xf numFmtId="0" fontId="46" fillId="6" borderId="3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45" fillId="0" borderId="40" xfId="0" applyFont="1" applyFill="1" applyBorder="1" applyAlignment="1">
      <alignment horizontal="left" vertical="center"/>
    </xf>
    <xf numFmtId="0" fontId="45" fillId="0" borderId="41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right" vertical="center"/>
    </xf>
    <xf numFmtId="2" fontId="21" fillId="3" borderId="5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47" fillId="0" borderId="43" xfId="3" applyFont="1" applyBorder="1" applyAlignment="1">
      <alignment vertical="top" wrapText="1"/>
    </xf>
    <xf numFmtId="0" fontId="47" fillId="0" borderId="0" xfId="3" applyFont="1" applyAlignment="1">
      <alignment vertical="top" wrapText="1"/>
    </xf>
    <xf numFmtId="0" fontId="5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0" fillId="6" borderId="31" xfId="0" applyFont="1" applyFill="1" applyBorder="1" applyAlignment="1">
      <alignment horizontal="center" vertical="center" textRotation="1" wrapText="1"/>
    </xf>
    <xf numFmtId="0" fontId="37" fillId="0" borderId="0" xfId="0" applyFont="1" applyFill="1" applyAlignment="1">
      <alignment horizontal="center" wrapText="1"/>
    </xf>
    <xf numFmtId="0" fontId="50" fillId="6" borderId="32" xfId="0" applyFont="1" applyFill="1" applyBorder="1" applyAlignment="1">
      <alignment horizontal="center" wrapText="1"/>
    </xf>
    <xf numFmtId="0" fontId="50" fillId="6" borderId="37" xfId="0" applyFont="1" applyFill="1" applyBorder="1" applyAlignment="1">
      <alignment horizontal="center" wrapText="1"/>
    </xf>
    <xf numFmtId="0" fontId="50" fillId="6" borderId="30" xfId="0" applyFont="1" applyFill="1" applyBorder="1" applyAlignment="1">
      <alignment horizontal="center" vertical="center" wrapText="1"/>
    </xf>
    <xf numFmtId="0" fontId="50" fillId="6" borderId="3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textRotation="90" wrapText="1"/>
    </xf>
    <xf numFmtId="0" fontId="13" fillId="2" borderId="3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" xfId="0" applyFont="1" applyFill="1" applyBorder="1" applyAlignment="1">
      <alignment horizontal="center" textRotation="90" wrapText="1"/>
    </xf>
  </cellXfs>
  <cellStyles count="6">
    <cellStyle name="Euro" xfId="1"/>
    <cellStyle name="Normal" xfId="0" builtinId="0"/>
    <cellStyle name="Normal 2" xfId="2"/>
    <cellStyle name="Normal 2 2" xfId="4"/>
    <cellStyle name="Normal 3" xfId="3"/>
    <cellStyle name="Normal 3 2" xfId="5"/>
  </cellStyles>
  <dxfs count="0"/>
  <tableStyles count="0" defaultTableStyle="TableStyleMedium9" defaultPivotStyle="PivotStyleLight16"/>
  <colors>
    <mruColors>
      <color rgb="FF8DB4E2"/>
      <color rgb="FF33CCFF"/>
      <color rgb="FF0099FF"/>
      <color rgb="FF0033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HOMICIDIOS DE MUJERES Y FEMINICIDIOS, SEGÚN TIPOS DE ARMAS</a:t>
            </a:r>
          </a:p>
        </c:rich>
      </c:tx>
      <c:layout>
        <c:manualLayout>
          <c:xMode val="edge"/>
          <c:yMode val="edge"/>
          <c:x val="0.11098646239210908"/>
          <c:y val="4.3303436156073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06213538976276"/>
          <c:y val="0.17234131109165804"/>
          <c:w val="0.42075732555191625"/>
          <c:h val="0.6210017346379070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ARMAS!$E$13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ARMAS!$E$26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1"/>
          <c:order val="1"/>
          <c:tx>
            <c:strRef>
              <c:f>ARMAS!$D$13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ARMAS!$D$26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0"/>
          <c:order val="2"/>
          <c:tx>
            <c:strRef>
              <c:f>ARMAS!$C$13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ARMAS!$C$26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81834528"/>
        <c:axId val="381835088"/>
      </c:barChart>
      <c:catAx>
        <c:axId val="38183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835088"/>
        <c:crosses val="autoZero"/>
        <c:auto val="1"/>
        <c:lblAlgn val="ctr"/>
        <c:lblOffset val="100"/>
        <c:noMultiLvlLbl val="0"/>
      </c:catAx>
      <c:valAx>
        <c:axId val="381835088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38183452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218348520893062"/>
          <c:y val="0.80778747294902042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900"/>
              <a:t>HOMICIDIOS DE MUJERES Y FEMINICIDIOS, </a:t>
            </a:r>
          </a:p>
          <a:p>
            <a:pPr>
              <a:defRPr sz="1000"/>
            </a:pPr>
            <a:r>
              <a:rPr lang="es-ES" sz="900"/>
              <a:t>SEGÚN HORA DE COMISIÓN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480291900675584"/>
          <c:y val="0.14091174917779728"/>
          <c:w val="0.44135868983696785"/>
          <c:h val="0.73647761388101263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HORA!$E$13</c:f>
              <c:strCache>
                <c:ptCount val="1"/>
                <c:pt idx="0">
                  <c:v>Indeterminados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HORA!$E$26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HORA!$D$13</c:f>
              <c:strCache>
                <c:ptCount val="1"/>
                <c:pt idx="0">
                  <c:v>6:00 PM-5:59 AM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HORA!$D$26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2"/>
          <c:tx>
            <c:strRef>
              <c:f>HORA!$C$13</c:f>
              <c:strCache>
                <c:ptCount val="1"/>
                <c:pt idx="0">
                  <c:v>6:00 AM-5:59 PM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HORA!$C$26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05300128"/>
        <c:axId val="505300688"/>
      </c:barChart>
      <c:catAx>
        <c:axId val="50530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5300688"/>
        <c:crosses val="autoZero"/>
        <c:auto val="1"/>
        <c:lblAlgn val="ctr"/>
        <c:lblOffset val="100"/>
        <c:noMultiLvlLbl val="0"/>
      </c:catAx>
      <c:valAx>
        <c:axId val="505300688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50530012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07242853841776"/>
          <c:y val="0.90428501328710997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LA EDAD DE LA VICTIMA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2598103969315"/>
          <c:y val="0.22679178040241624"/>
          <c:w val="0.36398159033643518"/>
          <c:h val="0.52031343523821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3.2306299226146751E-2"/>
                  <c:y val="-5.92237560823261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849500028887127E-2"/>
                  <c:y val="2.55811085630643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2719003238855416E-2"/>
                  <c:y val="-7.5129998417845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391020202383412E-2"/>
                  <c:y val="5.59910238697543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87485761024706"/>
                  <c:y val="-6.11048929359635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007738252696091E-3"/>
                  <c:y val="-5.9234735098876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EDADES!$C$12:$H$12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EDADES!$C$25:$H$25</c:f>
              <c:numCache>
                <c:formatCode>General</c:formatCode>
                <c:ptCount val="6"/>
                <c:pt idx="0">
                  <c:v>22</c:v>
                </c:pt>
                <c:pt idx="1">
                  <c:v>103</c:v>
                </c:pt>
                <c:pt idx="2">
                  <c:v>35</c:v>
                </c:pt>
                <c:pt idx="3">
                  <c:v>16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EL DIA DE OCURRENCIA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259814455080423"/>
          <c:y val="0.21173445131090438"/>
          <c:w val="0.36398159033643518"/>
          <c:h val="0.52031343523821227"/>
        </c:manualLayout>
      </c:layout>
      <c:pieChart>
        <c:varyColors val="1"/>
        <c:ser>
          <c:idx val="0"/>
          <c:order val="0"/>
          <c:tx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8.7491505245032158E-2"/>
                  <c:y val="-6.17136401929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715177252962307"/>
                  <c:y val="-9.89130969668702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647233903397316E-2"/>
                  <c:y val="3.19350183378984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08219680934562E-3"/>
                  <c:y val="4.045747993535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30953063095019E-2"/>
                  <c:y val="-2.3756631276983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3819641023151721"/>
                  <c:y val="-2.18864734398964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709724003494982"/>
                  <c:y val="-8.1446657957953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DIAS!$C$25:$I$25</c:f>
              <c:numCache>
                <c:formatCode>General</c:formatCode>
                <c:ptCount val="7"/>
                <c:pt idx="0">
                  <c:v>31</c:v>
                </c:pt>
                <c:pt idx="1">
                  <c:v>19</c:v>
                </c:pt>
                <c:pt idx="2">
                  <c:v>16</c:v>
                </c:pt>
                <c:pt idx="3">
                  <c:v>27</c:v>
                </c:pt>
                <c:pt idx="4">
                  <c:v>23</c:v>
                </c:pt>
                <c:pt idx="5">
                  <c:v>31</c:v>
                </c:pt>
                <c:pt idx="6">
                  <c:v>41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s-ES" sz="1000">
                <a:solidFill>
                  <a:schemeClr val="tx1"/>
                </a:solidFill>
              </a:rPr>
              <a:t>SEGÚN LA NACIONALIDAD DE LA VICTIMA</a:t>
            </a:r>
          </a:p>
        </c:rich>
      </c:tx>
      <c:layout>
        <c:manualLayout>
          <c:xMode val="edge"/>
          <c:yMode val="edge"/>
          <c:x val="0.27751814542735231"/>
          <c:y val="3.0016558664630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348744116482645"/>
          <c:y val="0.19929850576587532"/>
          <c:w val="0.49866451413109147"/>
          <c:h val="0.48278942660257357"/>
        </c:manualLayout>
      </c:layout>
      <c:pieChart>
        <c:varyColors val="1"/>
        <c:ser>
          <c:idx val="0"/>
          <c:order val="0"/>
          <c:tx>
            <c:strRef>
              <c:f>NACIONALIDAD!$B$13:$B$16</c:f>
              <c:strCache>
                <c:ptCount val="4"/>
                <c:pt idx="0">
                  <c:v>Haitiana</c:v>
                </c:pt>
                <c:pt idx="1">
                  <c:v>Checa</c:v>
                </c:pt>
                <c:pt idx="2">
                  <c:v>Alemana</c:v>
                </c:pt>
                <c:pt idx="3">
                  <c:v>Dominicana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1.6594818105837329E-2"/>
                  <c:y val="-4.4031219261434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05357849821845E-2"/>
                  <c:y val="4.31215307126157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239505119887093"/>
                  <c:y val="1.71635848889675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363854266538831E-2"/>
                  <c:y val="6.06734910781423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270039586805694E-2"/>
                  <c:y val="-4.6165628922116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710250817652611E-3"/>
                  <c:y val="-7.41740901324105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NACIONALIDAD!$B$13:$B$16</c:f>
              <c:strCache>
                <c:ptCount val="4"/>
                <c:pt idx="0">
                  <c:v>Haitiana</c:v>
                </c:pt>
                <c:pt idx="1">
                  <c:v>Checa</c:v>
                </c:pt>
                <c:pt idx="2">
                  <c:v>Alemana</c:v>
                </c:pt>
                <c:pt idx="3">
                  <c:v>Dominicana</c:v>
                </c:pt>
              </c:strCache>
            </c:strRef>
          </c:cat>
          <c:val>
            <c:numRef>
              <c:f>NACIONALIDAD!$C$13:$C$16</c:f>
              <c:numCache>
                <c:formatCode>General</c:formatCode>
                <c:ptCount val="4"/>
                <c:pt idx="0">
                  <c:v>26</c:v>
                </c:pt>
                <c:pt idx="1">
                  <c:v>1</c:v>
                </c:pt>
                <c:pt idx="2">
                  <c:v>1</c:v>
                </c:pt>
                <c:pt idx="3">
                  <c:v>160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90601035205792"/>
          <c:y val="0.83315291803213865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259246</xdr:colOff>
      <xdr:row>1</xdr:row>
      <xdr:rowOff>68745</xdr:rowOff>
    </xdr:from>
    <xdr:to>
      <xdr:col>9</xdr:col>
      <xdr:colOff>416615</xdr:colOff>
      <xdr:row>6</xdr:row>
      <xdr:rowOff>52180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396" y="230670"/>
          <a:ext cx="833644" cy="79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131990</xdr:rowOff>
    </xdr:from>
    <xdr:to>
      <xdr:col>3</xdr:col>
      <xdr:colOff>0</xdr:colOff>
      <xdr:row>5</xdr:row>
      <xdr:rowOff>55790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6" y="13199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76199</xdr:rowOff>
    </xdr:from>
    <xdr:to>
      <xdr:col>3</xdr:col>
      <xdr:colOff>2219325</xdr:colOff>
      <xdr:row>51</xdr:row>
      <xdr:rowOff>114299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666749</xdr:colOff>
      <xdr:row>0</xdr:row>
      <xdr:rowOff>133350</xdr:rowOff>
    </xdr:from>
    <xdr:to>
      <xdr:col>2</xdr:col>
      <xdr:colOff>666749</xdr:colOff>
      <xdr:row>5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099" y="133350"/>
          <a:ext cx="95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3177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449490</xdr:colOff>
      <xdr:row>0</xdr:row>
      <xdr:rowOff>0</xdr:rowOff>
    </xdr:from>
    <xdr:to>
      <xdr:col>16</xdr:col>
      <xdr:colOff>119778</xdr:colOff>
      <xdr:row>5</xdr:row>
      <xdr:rowOff>28575</xdr:rowOff>
    </xdr:to>
    <xdr:pic>
      <xdr:nvPicPr>
        <xdr:cNvPr id="3177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360" y="0"/>
          <a:ext cx="813288" cy="85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451647</xdr:colOff>
      <xdr:row>0</xdr:row>
      <xdr:rowOff>53951</xdr:rowOff>
    </xdr:from>
    <xdr:to>
      <xdr:col>11</xdr:col>
      <xdr:colOff>627040</xdr:colOff>
      <xdr:row>5</xdr:row>
      <xdr:rowOff>28662</xdr:rowOff>
    </xdr:to>
    <xdr:pic>
      <xdr:nvPicPr>
        <xdr:cNvPr id="1133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971" y="53951"/>
          <a:ext cx="847745" cy="703093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29766</xdr:colOff>
      <xdr:row>0</xdr:row>
      <xdr:rowOff>92686</xdr:rowOff>
    </xdr:from>
    <xdr:to>
      <xdr:col>11</xdr:col>
      <xdr:colOff>168519</xdr:colOff>
      <xdr:row>4</xdr:row>
      <xdr:rowOff>78032</xdr:rowOff>
    </xdr:to>
    <xdr:pic>
      <xdr:nvPicPr>
        <xdr:cNvPr id="1073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881" y="92686"/>
          <a:ext cx="820157" cy="63011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27</xdr:row>
      <xdr:rowOff>38100</xdr:rowOff>
    </xdr:from>
    <xdr:to>
      <xdr:col>8</xdr:col>
      <xdr:colOff>19050</xdr:colOff>
      <xdr:row>50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870855</xdr:colOff>
      <xdr:row>0</xdr:row>
      <xdr:rowOff>103415</xdr:rowOff>
    </xdr:from>
    <xdr:to>
      <xdr:col>3</xdr:col>
      <xdr:colOff>590549</xdr:colOff>
      <xdr:row>5</xdr:row>
      <xdr:rowOff>27215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430" y="103415"/>
          <a:ext cx="71981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0.51779</cdr:x>
      <cdr:y>0.70386</cdr:y>
    </cdr:from>
    <cdr:to>
      <cdr:x>0.62818</cdr:x>
      <cdr:y>0.73744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735" y="2621353"/>
          <a:ext cx="606695" cy="125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21%</a:t>
          </a:r>
        </a:p>
      </cdr:txBody>
    </cdr:sp>
  </cdr:relSizeAnchor>
  <cdr:relSizeAnchor xmlns:cdr="http://schemas.openxmlformats.org/drawingml/2006/chartDrawing">
    <cdr:from>
      <cdr:x>0.51979</cdr:x>
      <cdr:y>0.44402</cdr:y>
    </cdr:from>
    <cdr:to>
      <cdr:x>0.63018</cdr:x>
      <cdr:y>0.4776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2998" y="1953311"/>
          <a:ext cx="476359" cy="14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36%</a:t>
          </a:r>
        </a:p>
      </cdr:txBody>
    </cdr:sp>
  </cdr:relSizeAnchor>
  <cdr:relSizeAnchor xmlns:cdr="http://schemas.openxmlformats.org/drawingml/2006/chartDrawing">
    <cdr:from>
      <cdr:x>0.52817</cdr:x>
      <cdr:y>0.23691</cdr:y>
    </cdr:from>
    <cdr:to>
      <cdr:x>0.63856</cdr:x>
      <cdr:y>0.27049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179" y="1042212"/>
          <a:ext cx="476359" cy="147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43%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75787</xdr:colOff>
      <xdr:row>28</xdr:row>
      <xdr:rowOff>14495</xdr:rowOff>
    </xdr:from>
    <xdr:to>
      <xdr:col>6</xdr:col>
      <xdr:colOff>47625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1032781</xdr:colOff>
      <xdr:row>0</xdr:row>
      <xdr:rowOff>160565</xdr:rowOff>
    </xdr:from>
    <xdr:to>
      <xdr:col>3</xdr:col>
      <xdr:colOff>790575</xdr:colOff>
      <xdr:row>5</xdr:row>
      <xdr:rowOff>84365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256" y="160565"/>
          <a:ext cx="824594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0.51977</cdr:x>
      <cdr:y>0.25102</cdr:y>
    </cdr:from>
    <cdr:to>
      <cdr:x>0.63016</cdr:x>
      <cdr:y>0.2846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094" y="969488"/>
          <a:ext cx="537344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43%</a:t>
          </a:r>
        </a:p>
      </cdr:txBody>
    </cdr:sp>
  </cdr:relSizeAnchor>
  <cdr:relSizeAnchor xmlns:cdr="http://schemas.openxmlformats.org/drawingml/2006/chartDrawing">
    <cdr:from>
      <cdr:x>0.54211</cdr:x>
      <cdr:y>0.54128</cdr:y>
    </cdr:from>
    <cdr:to>
      <cdr:x>0.6106</cdr:x>
      <cdr:y>0.56953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638837" y="2090531"/>
          <a:ext cx="333375" cy="109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57% </a:t>
          </a: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9525</xdr:rowOff>
    </xdr:from>
    <xdr:to>
      <xdr:col>8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399450</xdr:colOff>
      <xdr:row>0</xdr:row>
      <xdr:rowOff>84365</xdr:rowOff>
    </xdr:from>
    <xdr:to>
      <xdr:col>5</xdr:col>
      <xdr:colOff>361949</xdr:colOff>
      <xdr:row>5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000" y="84365"/>
          <a:ext cx="781649" cy="79193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271462</xdr:colOff>
      <xdr:row>28</xdr:row>
      <xdr:rowOff>128586</xdr:rowOff>
    </xdr:from>
    <xdr:to>
      <xdr:col>9</xdr:col>
      <xdr:colOff>609600</xdr:colOff>
      <xdr:row>60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9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66676</xdr:colOff>
      <xdr:row>0</xdr:row>
      <xdr:rowOff>160565</xdr:rowOff>
    </xdr:from>
    <xdr:to>
      <xdr:col>6</xdr:col>
      <xdr:colOff>66675</xdr:colOff>
      <xdr:row>5</xdr:row>
      <xdr:rowOff>84365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6" y="160565"/>
          <a:ext cx="66674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271462</xdr:colOff>
      <xdr:row>28</xdr:row>
      <xdr:rowOff>128586</xdr:rowOff>
    </xdr:from>
    <xdr:to>
      <xdr:col>10</xdr:col>
      <xdr:colOff>0</xdr:colOff>
      <xdr:row>60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62"/>
  <sheetViews>
    <sheetView tabSelected="1" topLeftCell="A7" zoomScaleNormal="100" zoomScaleSheetLayoutView="85" workbookViewId="0">
      <selection activeCell="L21" sqref="L21"/>
    </sheetView>
  </sheetViews>
  <sheetFormatPr baseColWidth="10" defaultColWidth="11.42578125" defaultRowHeight="12.75"/>
  <cols>
    <col min="1" max="1" width="12" style="36" customWidth="1"/>
    <col min="2" max="2" width="10.85546875" style="43" customWidth="1"/>
    <col min="3" max="3" width="5.140625" style="43" customWidth="1"/>
    <col min="4" max="4" width="7.42578125" style="43" bestFit="1" customWidth="1"/>
    <col min="5" max="6" width="5.42578125" style="43" customWidth="1"/>
    <col min="7" max="7" width="6" style="43" customWidth="1"/>
    <col min="8" max="8" width="5.140625" style="43" customWidth="1"/>
    <col min="9" max="9" width="5" style="43" customWidth="1"/>
    <col min="10" max="10" width="6.7109375" style="43" bestFit="1" customWidth="1"/>
    <col min="11" max="11" width="10.5703125" style="43" bestFit="1" customWidth="1"/>
    <col min="12" max="12" width="7.85546875" style="43" bestFit="1" customWidth="1"/>
    <col min="13" max="13" width="10.140625" style="91" bestFit="1" customWidth="1"/>
    <col min="14" max="14" width="9.5703125" style="91" bestFit="1" customWidth="1"/>
    <col min="15" max="15" width="6.85546875" style="43" customWidth="1"/>
    <col min="16" max="16" width="12.5703125" style="36" customWidth="1"/>
    <col min="17" max="17" width="1.140625" style="36" customWidth="1"/>
    <col min="18" max="16384" width="11.42578125" style="36"/>
  </cols>
  <sheetData>
    <row r="7" spans="2:17" ht="15" customHeight="1">
      <c r="B7" s="154" t="s">
        <v>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37"/>
      <c r="Q7" s="137"/>
    </row>
    <row r="8" spans="2:17" ht="20.25">
      <c r="B8" s="155" t="s">
        <v>1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36"/>
    </row>
    <row r="9" spans="2:17" ht="17.25" customHeight="1">
      <c r="B9" s="156" t="s">
        <v>120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38"/>
    </row>
    <row r="10" spans="2:17" ht="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93"/>
      <c r="N10" s="93"/>
      <c r="O10" s="37"/>
      <c r="P10" s="37"/>
    </row>
    <row r="11" spans="2:17" s="129" customFormat="1" ht="15.75" customHeight="1">
      <c r="B11" s="157" t="s">
        <v>112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40"/>
    </row>
    <row r="12" spans="2:17" ht="21" customHeight="1">
      <c r="B12" s="158" t="s">
        <v>134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39"/>
    </row>
    <row r="13" spans="2:17" s="38" customFormat="1" ht="7.5" customHeight="1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94"/>
      <c r="N13" s="94"/>
      <c r="O13" s="39"/>
    </row>
    <row r="14" spans="2:17" s="38" customFormat="1" ht="15" customHeight="1">
      <c r="B14" s="151" t="s">
        <v>82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</row>
    <row r="15" spans="2:17" s="38" customFormat="1" ht="19.5" customHeight="1">
      <c r="B15" s="125" t="s">
        <v>67</v>
      </c>
      <c r="C15" s="50" t="s">
        <v>68</v>
      </c>
      <c r="D15" s="50" t="s">
        <v>69</v>
      </c>
      <c r="E15" s="50" t="s">
        <v>70</v>
      </c>
      <c r="F15" s="50" t="s">
        <v>71</v>
      </c>
      <c r="G15" s="50" t="s">
        <v>72</v>
      </c>
      <c r="H15" s="50" t="s">
        <v>73</v>
      </c>
      <c r="I15" s="50" t="s">
        <v>74</v>
      </c>
      <c r="J15" s="50" t="s">
        <v>75</v>
      </c>
      <c r="K15" s="50" t="s">
        <v>76</v>
      </c>
      <c r="L15" s="50" t="s">
        <v>77</v>
      </c>
      <c r="M15" s="50" t="s">
        <v>78</v>
      </c>
      <c r="N15" s="50" t="s">
        <v>79</v>
      </c>
      <c r="O15" s="51" t="s">
        <v>80</v>
      </c>
    </row>
    <row r="16" spans="2:17" s="38" customFormat="1" ht="12.95" customHeight="1">
      <c r="B16" s="123">
        <v>2005</v>
      </c>
      <c r="C16" s="49">
        <v>12</v>
      </c>
      <c r="D16" s="49">
        <v>18</v>
      </c>
      <c r="E16" s="49">
        <v>15</v>
      </c>
      <c r="F16" s="49">
        <v>13</v>
      </c>
      <c r="G16" s="49">
        <v>22</v>
      </c>
      <c r="H16" s="49">
        <v>20</v>
      </c>
      <c r="I16" s="49">
        <v>18</v>
      </c>
      <c r="J16" s="49">
        <v>24</v>
      </c>
      <c r="K16" s="49">
        <v>7</v>
      </c>
      <c r="L16" s="49">
        <v>19</v>
      </c>
      <c r="M16" s="49">
        <v>8</v>
      </c>
      <c r="N16" s="49">
        <v>14</v>
      </c>
      <c r="O16" s="95">
        <f t="shared" ref="O16:O25" si="0">SUM(C16:N16)</f>
        <v>190</v>
      </c>
    </row>
    <row r="17" spans="2:15" s="38" customFormat="1" ht="12.95" customHeight="1">
      <c r="B17" s="124">
        <v>2006</v>
      </c>
      <c r="C17" s="44">
        <v>14</v>
      </c>
      <c r="D17" s="44">
        <v>19</v>
      </c>
      <c r="E17" s="44">
        <v>16</v>
      </c>
      <c r="F17" s="44">
        <v>11</v>
      </c>
      <c r="G17" s="44">
        <v>21</v>
      </c>
      <c r="H17" s="44">
        <v>19</v>
      </c>
      <c r="I17" s="44">
        <v>15</v>
      </c>
      <c r="J17" s="44">
        <v>8</v>
      </c>
      <c r="K17" s="44">
        <v>17</v>
      </c>
      <c r="L17" s="44">
        <v>8</v>
      </c>
      <c r="M17" s="44">
        <v>13</v>
      </c>
      <c r="N17" s="44">
        <v>16</v>
      </c>
      <c r="O17" s="95">
        <f t="shared" si="0"/>
        <v>177</v>
      </c>
    </row>
    <row r="18" spans="2:15" s="38" customFormat="1" ht="12.95" customHeight="1">
      <c r="B18" s="124">
        <v>2007</v>
      </c>
      <c r="C18" s="44">
        <v>8</v>
      </c>
      <c r="D18" s="44">
        <v>17</v>
      </c>
      <c r="E18" s="44">
        <v>13</v>
      </c>
      <c r="F18" s="44">
        <v>12</v>
      </c>
      <c r="G18" s="44">
        <v>9</v>
      </c>
      <c r="H18" s="44">
        <v>14</v>
      </c>
      <c r="I18" s="44">
        <v>18</v>
      </c>
      <c r="J18" s="44">
        <v>17</v>
      </c>
      <c r="K18" s="44">
        <v>20</v>
      </c>
      <c r="L18" s="44">
        <v>12</v>
      </c>
      <c r="M18" s="44">
        <v>19</v>
      </c>
      <c r="N18" s="44">
        <v>14</v>
      </c>
      <c r="O18" s="95">
        <f t="shared" si="0"/>
        <v>173</v>
      </c>
    </row>
    <row r="19" spans="2:15" s="38" customFormat="1" ht="12.95" customHeight="1">
      <c r="B19" s="124" t="s">
        <v>3</v>
      </c>
      <c r="C19" s="44">
        <v>18</v>
      </c>
      <c r="D19" s="44">
        <v>14</v>
      </c>
      <c r="E19" s="44">
        <v>13</v>
      </c>
      <c r="F19" s="44">
        <v>13</v>
      </c>
      <c r="G19" s="44">
        <v>20</v>
      </c>
      <c r="H19" s="44">
        <v>19</v>
      </c>
      <c r="I19" s="44">
        <v>16</v>
      </c>
      <c r="J19" s="44">
        <v>20</v>
      </c>
      <c r="K19" s="44">
        <v>21</v>
      </c>
      <c r="L19" s="44">
        <v>14</v>
      </c>
      <c r="M19" s="44">
        <v>17</v>
      </c>
      <c r="N19" s="44">
        <v>19</v>
      </c>
      <c r="O19" s="95">
        <f t="shared" si="0"/>
        <v>204</v>
      </c>
    </row>
    <row r="20" spans="2:15" s="40" customFormat="1" ht="12.95" customHeight="1">
      <c r="B20" s="124" t="s">
        <v>4</v>
      </c>
      <c r="C20" s="44">
        <v>23</v>
      </c>
      <c r="D20" s="44">
        <v>12</v>
      </c>
      <c r="E20" s="44">
        <v>16</v>
      </c>
      <c r="F20" s="44">
        <v>19</v>
      </c>
      <c r="G20" s="44">
        <v>10</v>
      </c>
      <c r="H20" s="44">
        <v>13</v>
      </c>
      <c r="I20" s="44">
        <v>15</v>
      </c>
      <c r="J20" s="44">
        <v>15</v>
      </c>
      <c r="K20" s="44">
        <v>22</v>
      </c>
      <c r="L20" s="44">
        <v>15</v>
      </c>
      <c r="M20" s="44">
        <v>16</v>
      </c>
      <c r="N20" s="44">
        <v>23</v>
      </c>
      <c r="O20" s="95">
        <f t="shared" si="0"/>
        <v>199</v>
      </c>
    </row>
    <row r="21" spans="2:15" s="40" customFormat="1" ht="12.95" customHeight="1">
      <c r="B21" s="124" t="s">
        <v>39</v>
      </c>
      <c r="C21" s="44">
        <v>18</v>
      </c>
      <c r="D21" s="44">
        <v>16</v>
      </c>
      <c r="E21" s="44">
        <v>29</v>
      </c>
      <c r="F21" s="44">
        <v>21</v>
      </c>
      <c r="G21" s="44">
        <v>18</v>
      </c>
      <c r="H21" s="44">
        <v>15</v>
      </c>
      <c r="I21" s="44">
        <v>15</v>
      </c>
      <c r="J21" s="44">
        <v>16</v>
      </c>
      <c r="K21" s="44">
        <v>12</v>
      </c>
      <c r="L21" s="44">
        <v>16</v>
      </c>
      <c r="M21" s="44">
        <v>13</v>
      </c>
      <c r="N21" s="44">
        <v>21</v>
      </c>
      <c r="O21" s="95">
        <f t="shared" si="0"/>
        <v>210</v>
      </c>
    </row>
    <row r="22" spans="2:15" s="40" customFormat="1" ht="12.95" customHeight="1">
      <c r="B22" s="124" t="s">
        <v>40</v>
      </c>
      <c r="C22" s="44">
        <v>20</v>
      </c>
      <c r="D22" s="44">
        <v>24</v>
      </c>
      <c r="E22" s="44">
        <v>13</v>
      </c>
      <c r="F22" s="44">
        <v>16</v>
      </c>
      <c r="G22" s="44">
        <v>17</v>
      </c>
      <c r="H22" s="44">
        <v>21</v>
      </c>
      <c r="I22" s="44">
        <v>22</v>
      </c>
      <c r="J22" s="44">
        <v>25</v>
      </c>
      <c r="K22" s="44">
        <v>21</v>
      </c>
      <c r="L22" s="44">
        <v>25</v>
      </c>
      <c r="M22" s="44">
        <v>14</v>
      </c>
      <c r="N22" s="44">
        <v>15</v>
      </c>
      <c r="O22" s="95">
        <f t="shared" si="0"/>
        <v>233</v>
      </c>
    </row>
    <row r="23" spans="2:15" s="40" customFormat="1" ht="12.95" customHeight="1">
      <c r="B23" s="124" t="s">
        <v>41</v>
      </c>
      <c r="C23" s="44">
        <v>18</v>
      </c>
      <c r="D23" s="44">
        <v>14</v>
      </c>
      <c r="E23" s="44">
        <v>18</v>
      </c>
      <c r="F23" s="44">
        <v>19</v>
      </c>
      <c r="G23" s="44">
        <v>15</v>
      </c>
      <c r="H23" s="44">
        <v>18</v>
      </c>
      <c r="I23" s="44">
        <v>21</v>
      </c>
      <c r="J23" s="44">
        <v>11</v>
      </c>
      <c r="K23" s="44">
        <v>14</v>
      </c>
      <c r="L23" s="44">
        <v>15</v>
      </c>
      <c r="M23" s="44">
        <v>11</v>
      </c>
      <c r="N23" s="44">
        <v>22</v>
      </c>
      <c r="O23" s="95">
        <f t="shared" si="0"/>
        <v>196</v>
      </c>
    </row>
    <row r="24" spans="2:15" s="40" customFormat="1" ht="12.95" customHeight="1">
      <c r="B24" s="124" t="s">
        <v>43</v>
      </c>
      <c r="C24" s="44">
        <v>19</v>
      </c>
      <c r="D24" s="44">
        <v>6</v>
      </c>
      <c r="E24" s="44">
        <v>12</v>
      </c>
      <c r="F24" s="44">
        <v>13</v>
      </c>
      <c r="G24" s="44">
        <v>12</v>
      </c>
      <c r="H24" s="44">
        <v>7</v>
      </c>
      <c r="I24" s="44">
        <v>13</v>
      </c>
      <c r="J24" s="44">
        <v>16</v>
      </c>
      <c r="K24" s="44">
        <v>14</v>
      </c>
      <c r="L24" s="44">
        <v>12</v>
      </c>
      <c r="M24" s="44">
        <v>17</v>
      </c>
      <c r="N24" s="44">
        <v>19</v>
      </c>
      <c r="O24" s="95">
        <f t="shared" si="0"/>
        <v>160</v>
      </c>
    </row>
    <row r="25" spans="2:15" s="40" customFormat="1" ht="12.95" customHeight="1">
      <c r="B25" s="124" t="s">
        <v>65</v>
      </c>
      <c r="C25" s="44">
        <v>15</v>
      </c>
      <c r="D25" s="44">
        <v>8</v>
      </c>
      <c r="E25" s="44">
        <v>29</v>
      </c>
      <c r="F25" s="44">
        <v>18</v>
      </c>
      <c r="G25" s="44">
        <v>19</v>
      </c>
      <c r="H25" s="44">
        <v>19</v>
      </c>
      <c r="I25" s="44">
        <v>21</v>
      </c>
      <c r="J25" s="44">
        <v>8</v>
      </c>
      <c r="K25" s="44">
        <v>6</v>
      </c>
      <c r="L25" s="44">
        <v>16</v>
      </c>
      <c r="M25" s="44">
        <v>16</v>
      </c>
      <c r="N25" s="44">
        <v>13</v>
      </c>
      <c r="O25" s="95">
        <f t="shared" si="0"/>
        <v>188</v>
      </c>
    </row>
    <row r="26" spans="2:15" s="40" customFormat="1" ht="32.25" thickBot="1">
      <c r="B26" s="46" t="s">
        <v>81</v>
      </c>
      <c r="C26" s="47">
        <f t="shared" ref="C26:O26" si="1">SUM(C16:C25)</f>
        <v>165</v>
      </c>
      <c r="D26" s="47">
        <f t="shared" si="1"/>
        <v>148</v>
      </c>
      <c r="E26" s="47">
        <f t="shared" si="1"/>
        <v>174</v>
      </c>
      <c r="F26" s="47">
        <f t="shared" si="1"/>
        <v>155</v>
      </c>
      <c r="G26" s="47">
        <f t="shared" si="1"/>
        <v>163</v>
      </c>
      <c r="H26" s="47">
        <f t="shared" si="1"/>
        <v>165</v>
      </c>
      <c r="I26" s="47">
        <f t="shared" si="1"/>
        <v>174</v>
      </c>
      <c r="J26" s="47">
        <f t="shared" si="1"/>
        <v>160</v>
      </c>
      <c r="K26" s="47">
        <f t="shared" si="1"/>
        <v>154</v>
      </c>
      <c r="L26" s="47">
        <f t="shared" si="1"/>
        <v>152</v>
      </c>
      <c r="M26" s="47">
        <f t="shared" si="1"/>
        <v>144</v>
      </c>
      <c r="N26" s="47">
        <f t="shared" si="1"/>
        <v>176</v>
      </c>
      <c r="O26" s="48">
        <f t="shared" si="1"/>
        <v>1930</v>
      </c>
    </row>
    <row r="27" spans="2:15" s="40" customFormat="1" ht="12.95" customHeight="1">
      <c r="B27" s="92" t="s">
        <v>94</v>
      </c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90"/>
      <c r="N27" s="90"/>
      <c r="O27" s="42"/>
    </row>
    <row r="28" spans="2:15" s="40" customFormat="1" ht="12.95" customHeight="1" thickBot="1">
      <c r="B28" s="42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90"/>
      <c r="N28" s="90"/>
      <c r="O28" s="42"/>
    </row>
    <row r="29" spans="2:15" s="40" customFormat="1" ht="15" customHeight="1">
      <c r="B29" s="151" t="s">
        <v>38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3"/>
    </row>
    <row r="30" spans="2:15" s="40" customFormat="1" ht="12.95" customHeight="1">
      <c r="B30" s="125" t="s">
        <v>67</v>
      </c>
      <c r="C30" s="50" t="s">
        <v>68</v>
      </c>
      <c r="D30" s="50" t="s">
        <v>69</v>
      </c>
      <c r="E30" s="50" t="s">
        <v>70</v>
      </c>
      <c r="F30" s="50" t="s">
        <v>71</v>
      </c>
      <c r="G30" s="50" t="s">
        <v>72</v>
      </c>
      <c r="H30" s="50" t="s">
        <v>73</v>
      </c>
      <c r="I30" s="50" t="s">
        <v>74</v>
      </c>
      <c r="J30" s="50" t="s">
        <v>75</v>
      </c>
      <c r="K30" s="50" t="s">
        <v>76</v>
      </c>
      <c r="L30" s="50" t="s">
        <v>77</v>
      </c>
      <c r="M30" s="96" t="s">
        <v>78</v>
      </c>
      <c r="N30" s="96" t="s">
        <v>79</v>
      </c>
      <c r="O30" s="51" t="s">
        <v>80</v>
      </c>
    </row>
    <row r="31" spans="2:15" s="40" customFormat="1" ht="12.95" customHeight="1">
      <c r="B31" s="123">
        <v>2005</v>
      </c>
      <c r="C31" s="49">
        <v>8</v>
      </c>
      <c r="D31" s="49">
        <v>10</v>
      </c>
      <c r="E31" s="49">
        <v>10</v>
      </c>
      <c r="F31" s="49">
        <v>9</v>
      </c>
      <c r="G31" s="49">
        <v>11</v>
      </c>
      <c r="H31" s="49">
        <v>12</v>
      </c>
      <c r="I31" s="49">
        <v>10</v>
      </c>
      <c r="J31" s="49">
        <v>11</v>
      </c>
      <c r="K31" s="49">
        <v>3</v>
      </c>
      <c r="L31" s="49">
        <v>5</v>
      </c>
      <c r="M31" s="49">
        <v>1</v>
      </c>
      <c r="N31" s="49">
        <v>8</v>
      </c>
      <c r="O31" s="95">
        <f t="shared" ref="O31:O40" si="2">SUM(C31:N31)</f>
        <v>98</v>
      </c>
    </row>
    <row r="32" spans="2:15" s="40" customFormat="1" ht="12.95" customHeight="1">
      <c r="B32" s="124">
        <v>2006</v>
      </c>
      <c r="C32" s="44">
        <v>11</v>
      </c>
      <c r="D32" s="44">
        <v>10</v>
      </c>
      <c r="E32" s="44">
        <v>7</v>
      </c>
      <c r="F32" s="44">
        <v>4</v>
      </c>
      <c r="G32" s="44">
        <v>11</v>
      </c>
      <c r="H32" s="44">
        <v>14</v>
      </c>
      <c r="I32" s="44">
        <v>8</v>
      </c>
      <c r="J32" s="44">
        <v>5</v>
      </c>
      <c r="K32" s="44">
        <v>10</v>
      </c>
      <c r="L32" s="44">
        <v>5</v>
      </c>
      <c r="M32" s="44">
        <v>8</v>
      </c>
      <c r="N32" s="44">
        <v>6</v>
      </c>
      <c r="O32" s="45">
        <f t="shared" si="2"/>
        <v>99</v>
      </c>
    </row>
    <row r="33" spans="2:15" s="40" customFormat="1" ht="12.95" customHeight="1">
      <c r="B33" s="124">
        <v>2007</v>
      </c>
      <c r="C33" s="44">
        <v>4</v>
      </c>
      <c r="D33" s="44">
        <v>10</v>
      </c>
      <c r="E33" s="44">
        <v>8</v>
      </c>
      <c r="F33" s="44">
        <v>6</v>
      </c>
      <c r="G33" s="44">
        <v>3</v>
      </c>
      <c r="H33" s="44">
        <v>8</v>
      </c>
      <c r="I33" s="44">
        <v>7</v>
      </c>
      <c r="J33" s="44">
        <v>8</v>
      </c>
      <c r="K33" s="44">
        <v>12</v>
      </c>
      <c r="L33" s="44">
        <v>12</v>
      </c>
      <c r="M33" s="44">
        <v>8</v>
      </c>
      <c r="N33" s="44">
        <v>3</v>
      </c>
      <c r="O33" s="45">
        <f t="shared" si="2"/>
        <v>89</v>
      </c>
    </row>
    <row r="34" spans="2:15" s="40" customFormat="1" ht="12.95" customHeight="1">
      <c r="B34" s="124" t="s">
        <v>3</v>
      </c>
      <c r="C34" s="44">
        <v>12</v>
      </c>
      <c r="D34" s="44">
        <v>11</v>
      </c>
      <c r="E34" s="44">
        <v>6</v>
      </c>
      <c r="F34" s="44">
        <v>9</v>
      </c>
      <c r="G34" s="44">
        <v>11</v>
      </c>
      <c r="H34" s="44">
        <v>14</v>
      </c>
      <c r="I34" s="44">
        <v>11</v>
      </c>
      <c r="J34" s="44">
        <v>15</v>
      </c>
      <c r="K34" s="44">
        <v>13</v>
      </c>
      <c r="L34" s="44">
        <v>9</v>
      </c>
      <c r="M34" s="44">
        <v>10</v>
      </c>
      <c r="N34" s="44">
        <v>10</v>
      </c>
      <c r="O34" s="45">
        <f t="shared" si="2"/>
        <v>131</v>
      </c>
    </row>
    <row r="35" spans="2:15" s="40" customFormat="1" ht="12.95" customHeight="1">
      <c r="B35" s="124" t="s">
        <v>4</v>
      </c>
      <c r="C35" s="44">
        <v>12</v>
      </c>
      <c r="D35" s="44">
        <v>6</v>
      </c>
      <c r="E35" s="44">
        <v>10</v>
      </c>
      <c r="F35" s="44">
        <v>8</v>
      </c>
      <c r="G35" s="44">
        <v>5</v>
      </c>
      <c r="H35" s="44">
        <v>6</v>
      </c>
      <c r="I35" s="44">
        <v>8</v>
      </c>
      <c r="J35" s="44">
        <v>6</v>
      </c>
      <c r="K35" s="44">
        <v>9</v>
      </c>
      <c r="L35" s="44">
        <v>5</v>
      </c>
      <c r="M35" s="44">
        <v>4</v>
      </c>
      <c r="N35" s="44">
        <v>13</v>
      </c>
      <c r="O35" s="45">
        <f t="shared" si="2"/>
        <v>92</v>
      </c>
    </row>
    <row r="36" spans="2:15" s="40" customFormat="1" ht="12.95" customHeight="1">
      <c r="B36" s="124" t="s">
        <v>39</v>
      </c>
      <c r="C36" s="44">
        <v>12</v>
      </c>
      <c r="D36" s="44">
        <v>11</v>
      </c>
      <c r="E36" s="44">
        <v>8</v>
      </c>
      <c r="F36" s="44">
        <v>9</v>
      </c>
      <c r="G36" s="44">
        <v>11</v>
      </c>
      <c r="H36" s="44">
        <v>6</v>
      </c>
      <c r="I36" s="44">
        <v>3</v>
      </c>
      <c r="J36" s="44">
        <v>8</v>
      </c>
      <c r="K36" s="44">
        <v>6</v>
      </c>
      <c r="L36" s="44">
        <v>4</v>
      </c>
      <c r="M36" s="44">
        <v>8</v>
      </c>
      <c r="N36" s="44">
        <v>11</v>
      </c>
      <c r="O36" s="45">
        <f t="shared" si="2"/>
        <v>97</v>
      </c>
    </row>
    <row r="37" spans="2:15" s="40" customFormat="1" ht="12.95" customHeight="1">
      <c r="B37" s="124" t="s">
        <v>40</v>
      </c>
      <c r="C37" s="44">
        <v>8</v>
      </c>
      <c r="D37" s="44">
        <v>11</v>
      </c>
      <c r="E37" s="44">
        <v>8</v>
      </c>
      <c r="F37" s="44">
        <v>7</v>
      </c>
      <c r="G37" s="44">
        <v>9</v>
      </c>
      <c r="H37" s="44">
        <v>15</v>
      </c>
      <c r="I37" s="44">
        <v>15</v>
      </c>
      <c r="J37" s="44">
        <v>13</v>
      </c>
      <c r="K37" s="44">
        <v>10</v>
      </c>
      <c r="L37" s="44">
        <v>14</v>
      </c>
      <c r="M37" s="44">
        <v>6</v>
      </c>
      <c r="N37" s="44">
        <v>12</v>
      </c>
      <c r="O37" s="45">
        <f t="shared" si="2"/>
        <v>128</v>
      </c>
    </row>
    <row r="38" spans="2:15" s="40" customFormat="1" ht="12.95" customHeight="1">
      <c r="B38" s="124" t="s">
        <v>41</v>
      </c>
      <c r="C38" s="44">
        <v>8</v>
      </c>
      <c r="D38" s="44">
        <v>10</v>
      </c>
      <c r="E38" s="44">
        <v>11</v>
      </c>
      <c r="F38" s="44">
        <v>9</v>
      </c>
      <c r="G38" s="44">
        <v>6</v>
      </c>
      <c r="H38" s="44">
        <v>8</v>
      </c>
      <c r="I38" s="44">
        <v>16</v>
      </c>
      <c r="J38" s="44">
        <v>5</v>
      </c>
      <c r="K38" s="44">
        <v>7</v>
      </c>
      <c r="L38" s="44">
        <v>8</v>
      </c>
      <c r="M38" s="44">
        <v>3</v>
      </c>
      <c r="N38" s="44">
        <v>12</v>
      </c>
      <c r="O38" s="45">
        <f t="shared" si="2"/>
        <v>103</v>
      </c>
    </row>
    <row r="39" spans="2:15" s="40" customFormat="1" ht="12.95" customHeight="1">
      <c r="B39" s="124" t="s">
        <v>43</v>
      </c>
      <c r="C39" s="44">
        <v>8</v>
      </c>
      <c r="D39" s="44">
        <v>1</v>
      </c>
      <c r="E39" s="44">
        <v>8</v>
      </c>
      <c r="F39" s="44">
        <v>6</v>
      </c>
      <c r="G39" s="44">
        <v>3</v>
      </c>
      <c r="H39" s="44">
        <v>1</v>
      </c>
      <c r="I39" s="44">
        <v>4</v>
      </c>
      <c r="J39" s="44">
        <v>11</v>
      </c>
      <c r="K39" s="44">
        <v>6</v>
      </c>
      <c r="L39" s="44">
        <v>7</v>
      </c>
      <c r="M39" s="44">
        <v>9</v>
      </c>
      <c r="N39" s="44">
        <v>7</v>
      </c>
      <c r="O39" s="45">
        <f t="shared" si="2"/>
        <v>71</v>
      </c>
    </row>
    <row r="40" spans="2:15" s="40" customFormat="1" ht="12.95" customHeight="1">
      <c r="B40" s="124" t="s">
        <v>65</v>
      </c>
      <c r="C40" s="44">
        <v>7</v>
      </c>
      <c r="D40" s="44">
        <v>5</v>
      </c>
      <c r="E40" s="44">
        <v>19</v>
      </c>
      <c r="F40" s="44">
        <v>5</v>
      </c>
      <c r="G40" s="44">
        <v>8</v>
      </c>
      <c r="H40" s="44">
        <v>12</v>
      </c>
      <c r="I40" s="44">
        <v>10</v>
      </c>
      <c r="J40" s="44">
        <v>5</v>
      </c>
      <c r="K40" s="44">
        <v>4</v>
      </c>
      <c r="L40" s="44">
        <v>10</v>
      </c>
      <c r="M40" s="44">
        <v>9</v>
      </c>
      <c r="N40" s="44">
        <v>7</v>
      </c>
      <c r="O40" s="45">
        <f t="shared" si="2"/>
        <v>101</v>
      </c>
    </row>
    <row r="41" spans="2:15" s="40" customFormat="1" ht="32.25" thickBot="1">
      <c r="B41" s="46" t="s">
        <v>81</v>
      </c>
      <c r="C41" s="47">
        <f t="shared" ref="C41:O41" si="3">SUM(C31:C40)</f>
        <v>90</v>
      </c>
      <c r="D41" s="47">
        <f t="shared" si="3"/>
        <v>85</v>
      </c>
      <c r="E41" s="47">
        <f t="shared" si="3"/>
        <v>95</v>
      </c>
      <c r="F41" s="47">
        <f t="shared" si="3"/>
        <v>72</v>
      </c>
      <c r="G41" s="47">
        <f t="shared" si="3"/>
        <v>78</v>
      </c>
      <c r="H41" s="47">
        <f t="shared" si="3"/>
        <v>96</v>
      </c>
      <c r="I41" s="47">
        <f t="shared" si="3"/>
        <v>92</v>
      </c>
      <c r="J41" s="47">
        <f t="shared" si="3"/>
        <v>87</v>
      </c>
      <c r="K41" s="47">
        <f t="shared" si="3"/>
        <v>80</v>
      </c>
      <c r="L41" s="47">
        <f t="shared" si="3"/>
        <v>79</v>
      </c>
      <c r="M41" s="47">
        <f t="shared" si="3"/>
        <v>66</v>
      </c>
      <c r="N41" s="47">
        <f t="shared" si="3"/>
        <v>89</v>
      </c>
      <c r="O41" s="48">
        <f t="shared" si="3"/>
        <v>1009</v>
      </c>
    </row>
    <row r="42" spans="2:15" s="40" customFormat="1" ht="12.95" customHeight="1">
      <c r="B42" s="92" t="s">
        <v>94</v>
      </c>
      <c r="C42" s="41"/>
      <c r="D42" s="41"/>
      <c r="E42" s="42"/>
      <c r="F42" s="42"/>
      <c r="G42" s="42"/>
      <c r="H42" s="42"/>
      <c r="I42" s="42"/>
      <c r="J42" s="42"/>
      <c r="K42" s="42"/>
      <c r="L42" s="42"/>
      <c r="M42" s="90"/>
      <c r="N42" s="90"/>
      <c r="O42" s="42"/>
    </row>
    <row r="43" spans="2:15" s="40" customFormat="1" ht="12.95" customHeight="1" thickBot="1">
      <c r="C43" s="41"/>
      <c r="D43" s="41"/>
      <c r="E43" s="42"/>
      <c r="F43" s="42"/>
      <c r="G43" s="42"/>
      <c r="H43" s="42"/>
      <c r="I43" s="42"/>
      <c r="J43" s="42"/>
      <c r="K43" s="42"/>
      <c r="L43" s="42"/>
      <c r="M43" s="90"/>
      <c r="N43" s="90"/>
      <c r="O43" s="42"/>
    </row>
    <row r="44" spans="2:15" s="40" customFormat="1" ht="12.95" customHeight="1">
      <c r="B44" s="151" t="s">
        <v>42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3"/>
    </row>
    <row r="45" spans="2:15" s="40" customFormat="1" ht="12.95" customHeight="1">
      <c r="B45" s="125" t="s">
        <v>67</v>
      </c>
      <c r="C45" s="50" t="s">
        <v>68</v>
      </c>
      <c r="D45" s="50" t="s">
        <v>69</v>
      </c>
      <c r="E45" s="50" t="s">
        <v>70</v>
      </c>
      <c r="F45" s="50" t="s">
        <v>71</v>
      </c>
      <c r="G45" s="50" t="s">
        <v>72</v>
      </c>
      <c r="H45" s="50" t="s">
        <v>73</v>
      </c>
      <c r="I45" s="50" t="s">
        <v>74</v>
      </c>
      <c r="J45" s="50" t="s">
        <v>75</v>
      </c>
      <c r="K45" s="50" t="s">
        <v>76</v>
      </c>
      <c r="L45" s="50" t="s">
        <v>77</v>
      </c>
      <c r="M45" s="96" t="s">
        <v>78</v>
      </c>
      <c r="N45" s="96" t="s">
        <v>79</v>
      </c>
      <c r="O45" s="51" t="s">
        <v>80</v>
      </c>
    </row>
    <row r="46" spans="2:15" s="40" customFormat="1" ht="12.95" customHeight="1">
      <c r="B46" s="123">
        <v>2005</v>
      </c>
      <c r="C46" s="49">
        <v>4</v>
      </c>
      <c r="D46" s="49">
        <v>8</v>
      </c>
      <c r="E46" s="49">
        <v>5</v>
      </c>
      <c r="F46" s="49">
        <v>4</v>
      </c>
      <c r="G46" s="49">
        <v>11</v>
      </c>
      <c r="H46" s="49">
        <v>8</v>
      </c>
      <c r="I46" s="49">
        <v>8</v>
      </c>
      <c r="J46" s="49">
        <v>13</v>
      </c>
      <c r="K46" s="49">
        <v>4</v>
      </c>
      <c r="L46" s="49">
        <v>14</v>
      </c>
      <c r="M46" s="49">
        <v>7</v>
      </c>
      <c r="N46" s="49">
        <v>6</v>
      </c>
      <c r="O46" s="95">
        <f t="shared" ref="O46:O55" si="4">SUM(C46:N46)</f>
        <v>92</v>
      </c>
    </row>
    <row r="47" spans="2:15" s="40" customFormat="1" ht="12.95" customHeight="1">
      <c r="B47" s="124">
        <v>2006</v>
      </c>
      <c r="C47" s="44">
        <v>3</v>
      </c>
      <c r="D47" s="44">
        <v>9</v>
      </c>
      <c r="E47" s="44">
        <v>9</v>
      </c>
      <c r="F47" s="44">
        <v>7</v>
      </c>
      <c r="G47" s="44">
        <v>10</v>
      </c>
      <c r="H47" s="44">
        <v>5</v>
      </c>
      <c r="I47" s="44">
        <v>7</v>
      </c>
      <c r="J47" s="44">
        <v>3</v>
      </c>
      <c r="K47" s="44">
        <v>7</v>
      </c>
      <c r="L47" s="44">
        <v>3</v>
      </c>
      <c r="M47" s="44">
        <v>5</v>
      </c>
      <c r="N47" s="44">
        <v>10</v>
      </c>
      <c r="O47" s="45">
        <f t="shared" si="4"/>
        <v>78</v>
      </c>
    </row>
    <row r="48" spans="2:15" s="40" customFormat="1" ht="12.95" customHeight="1">
      <c r="B48" s="124">
        <v>2007</v>
      </c>
      <c r="C48" s="44">
        <v>4</v>
      </c>
      <c r="D48" s="44">
        <v>7</v>
      </c>
      <c r="E48" s="44">
        <v>5</v>
      </c>
      <c r="F48" s="44">
        <v>6</v>
      </c>
      <c r="G48" s="44">
        <v>6</v>
      </c>
      <c r="H48" s="44">
        <v>6</v>
      </c>
      <c r="I48" s="44">
        <v>11</v>
      </c>
      <c r="J48" s="44">
        <v>9</v>
      </c>
      <c r="K48" s="44">
        <v>8</v>
      </c>
      <c r="L48" s="44">
        <v>0</v>
      </c>
      <c r="M48" s="44">
        <v>11</v>
      </c>
      <c r="N48" s="44">
        <v>11</v>
      </c>
      <c r="O48" s="45">
        <f t="shared" si="4"/>
        <v>84</v>
      </c>
    </row>
    <row r="49" spans="2:15" s="40" customFormat="1" ht="12.95" customHeight="1">
      <c r="B49" s="124" t="s">
        <v>3</v>
      </c>
      <c r="C49" s="44">
        <v>6</v>
      </c>
      <c r="D49" s="44">
        <v>3</v>
      </c>
      <c r="E49" s="44">
        <v>7</v>
      </c>
      <c r="F49" s="44">
        <v>4</v>
      </c>
      <c r="G49" s="44">
        <v>9</v>
      </c>
      <c r="H49" s="44">
        <v>5</v>
      </c>
      <c r="I49" s="44">
        <v>5</v>
      </c>
      <c r="J49" s="44">
        <v>5</v>
      </c>
      <c r="K49" s="44">
        <v>8</v>
      </c>
      <c r="L49" s="44">
        <v>5</v>
      </c>
      <c r="M49" s="44">
        <v>7</v>
      </c>
      <c r="N49" s="44">
        <v>9</v>
      </c>
      <c r="O49" s="45">
        <f t="shared" si="4"/>
        <v>73</v>
      </c>
    </row>
    <row r="50" spans="2:15" s="40" customFormat="1" ht="12.95" customHeight="1">
      <c r="B50" s="124" t="s">
        <v>4</v>
      </c>
      <c r="C50" s="44">
        <v>11</v>
      </c>
      <c r="D50" s="44">
        <v>6</v>
      </c>
      <c r="E50" s="44">
        <v>6</v>
      </c>
      <c r="F50" s="44">
        <v>11</v>
      </c>
      <c r="G50" s="44">
        <v>5</v>
      </c>
      <c r="H50" s="44">
        <v>7</v>
      </c>
      <c r="I50" s="44">
        <v>7</v>
      </c>
      <c r="J50" s="44">
        <v>9</v>
      </c>
      <c r="K50" s="44">
        <v>13</v>
      </c>
      <c r="L50" s="44">
        <v>10</v>
      </c>
      <c r="M50" s="44">
        <v>12</v>
      </c>
      <c r="N50" s="44">
        <v>10</v>
      </c>
      <c r="O50" s="45">
        <f t="shared" si="4"/>
        <v>107</v>
      </c>
    </row>
    <row r="51" spans="2:15" s="40" customFormat="1" ht="12.95" customHeight="1">
      <c r="B51" s="124" t="s">
        <v>39</v>
      </c>
      <c r="C51" s="44">
        <v>6</v>
      </c>
      <c r="D51" s="44">
        <v>5</v>
      </c>
      <c r="E51" s="44">
        <v>21</v>
      </c>
      <c r="F51" s="44">
        <v>12</v>
      </c>
      <c r="G51" s="44">
        <v>7</v>
      </c>
      <c r="H51" s="44">
        <v>9</v>
      </c>
      <c r="I51" s="44">
        <v>12</v>
      </c>
      <c r="J51" s="44">
        <v>8</v>
      </c>
      <c r="K51" s="44">
        <v>6</v>
      </c>
      <c r="L51" s="44">
        <v>12</v>
      </c>
      <c r="M51" s="44">
        <v>5</v>
      </c>
      <c r="N51" s="44">
        <v>10</v>
      </c>
      <c r="O51" s="45">
        <f t="shared" si="4"/>
        <v>113</v>
      </c>
    </row>
    <row r="52" spans="2:15" s="40" customFormat="1" ht="12.95" customHeight="1">
      <c r="B52" s="124" t="s">
        <v>40</v>
      </c>
      <c r="C52" s="44">
        <v>12</v>
      </c>
      <c r="D52" s="44">
        <v>13</v>
      </c>
      <c r="E52" s="44">
        <v>5</v>
      </c>
      <c r="F52" s="44">
        <v>9</v>
      </c>
      <c r="G52" s="44">
        <v>8</v>
      </c>
      <c r="H52" s="44">
        <v>6</v>
      </c>
      <c r="I52" s="44">
        <v>7</v>
      </c>
      <c r="J52" s="44">
        <v>12</v>
      </c>
      <c r="K52" s="44">
        <v>11</v>
      </c>
      <c r="L52" s="44">
        <v>11</v>
      </c>
      <c r="M52" s="44">
        <v>8</v>
      </c>
      <c r="N52" s="44">
        <v>3</v>
      </c>
      <c r="O52" s="45">
        <f t="shared" si="4"/>
        <v>105</v>
      </c>
    </row>
    <row r="53" spans="2:15" s="40" customFormat="1" ht="12.95" customHeight="1">
      <c r="B53" s="124" t="s">
        <v>41</v>
      </c>
      <c r="C53" s="44">
        <v>10</v>
      </c>
      <c r="D53" s="44">
        <v>4</v>
      </c>
      <c r="E53" s="44">
        <v>7</v>
      </c>
      <c r="F53" s="44">
        <v>10</v>
      </c>
      <c r="G53" s="44">
        <v>9</v>
      </c>
      <c r="H53" s="44">
        <v>10</v>
      </c>
      <c r="I53" s="44">
        <v>5</v>
      </c>
      <c r="J53" s="44">
        <v>6</v>
      </c>
      <c r="K53" s="44">
        <v>7</v>
      </c>
      <c r="L53" s="44">
        <v>7</v>
      </c>
      <c r="M53" s="44">
        <v>8</v>
      </c>
      <c r="N53" s="44">
        <v>10</v>
      </c>
      <c r="O53" s="45">
        <f t="shared" si="4"/>
        <v>93</v>
      </c>
    </row>
    <row r="54" spans="2:15" s="40" customFormat="1" ht="12.95" customHeight="1">
      <c r="B54" s="124" t="s">
        <v>43</v>
      </c>
      <c r="C54" s="44">
        <v>11</v>
      </c>
      <c r="D54" s="44">
        <v>5</v>
      </c>
      <c r="E54" s="44">
        <v>4</v>
      </c>
      <c r="F54" s="44">
        <v>7</v>
      </c>
      <c r="G54" s="44">
        <v>10</v>
      </c>
      <c r="H54" s="44">
        <v>6</v>
      </c>
      <c r="I54" s="44">
        <v>9</v>
      </c>
      <c r="J54" s="44">
        <v>5</v>
      </c>
      <c r="K54" s="44">
        <v>8</v>
      </c>
      <c r="L54" s="44">
        <v>5</v>
      </c>
      <c r="M54" s="44">
        <v>7</v>
      </c>
      <c r="N54" s="44">
        <v>12</v>
      </c>
      <c r="O54" s="45">
        <f t="shared" si="4"/>
        <v>89</v>
      </c>
    </row>
    <row r="55" spans="2:15" s="40" customFormat="1" ht="12.95" customHeight="1">
      <c r="B55" s="124" t="s">
        <v>65</v>
      </c>
      <c r="C55" s="44">
        <v>8</v>
      </c>
      <c r="D55" s="44">
        <v>3</v>
      </c>
      <c r="E55" s="44">
        <v>10</v>
      </c>
      <c r="F55" s="44">
        <v>13</v>
      </c>
      <c r="G55" s="44">
        <v>11</v>
      </c>
      <c r="H55" s="44">
        <v>7</v>
      </c>
      <c r="I55" s="44">
        <v>11</v>
      </c>
      <c r="J55" s="44">
        <v>3</v>
      </c>
      <c r="K55" s="44">
        <v>2</v>
      </c>
      <c r="L55" s="44">
        <v>6</v>
      </c>
      <c r="M55" s="44">
        <v>7</v>
      </c>
      <c r="N55" s="44">
        <v>6</v>
      </c>
      <c r="O55" s="45">
        <f t="shared" si="4"/>
        <v>87</v>
      </c>
    </row>
    <row r="56" spans="2:15" s="40" customFormat="1" ht="32.25" thickBot="1">
      <c r="B56" s="46" t="s">
        <v>81</v>
      </c>
      <c r="C56" s="47">
        <f t="shared" ref="C56:O56" si="5">SUM(C46:C55)</f>
        <v>75</v>
      </c>
      <c r="D56" s="47">
        <f t="shared" si="5"/>
        <v>63</v>
      </c>
      <c r="E56" s="47">
        <f t="shared" si="5"/>
        <v>79</v>
      </c>
      <c r="F56" s="47">
        <f t="shared" si="5"/>
        <v>83</v>
      </c>
      <c r="G56" s="47">
        <f t="shared" si="5"/>
        <v>86</v>
      </c>
      <c r="H56" s="47">
        <f t="shared" si="5"/>
        <v>69</v>
      </c>
      <c r="I56" s="47">
        <f t="shared" si="5"/>
        <v>82</v>
      </c>
      <c r="J56" s="47">
        <f t="shared" si="5"/>
        <v>73</v>
      </c>
      <c r="K56" s="47">
        <f t="shared" si="5"/>
        <v>74</v>
      </c>
      <c r="L56" s="47">
        <f t="shared" si="5"/>
        <v>73</v>
      </c>
      <c r="M56" s="47">
        <f t="shared" si="5"/>
        <v>77</v>
      </c>
      <c r="N56" s="47">
        <f t="shared" si="5"/>
        <v>87</v>
      </c>
      <c r="O56" s="48">
        <f t="shared" si="5"/>
        <v>921</v>
      </c>
    </row>
    <row r="57" spans="2:15" s="40" customFormat="1" ht="12.95" customHeight="1">
      <c r="B57" s="92" t="s">
        <v>94</v>
      </c>
      <c r="C57" s="41"/>
      <c r="D57" s="41"/>
      <c r="E57" s="42"/>
      <c r="F57" s="42"/>
      <c r="G57" s="42"/>
      <c r="H57" s="42"/>
      <c r="I57" s="42"/>
      <c r="J57" s="42"/>
      <c r="K57" s="42"/>
      <c r="L57" s="42"/>
      <c r="M57" s="90"/>
      <c r="N57" s="90"/>
      <c r="O57" s="42"/>
    </row>
    <row r="58" spans="2:15" s="40" customFormat="1" ht="12.95" customHeight="1">
      <c r="C58" s="41"/>
      <c r="D58" s="41"/>
      <c r="E58" s="42"/>
      <c r="F58" s="42"/>
      <c r="G58" s="42"/>
      <c r="H58" s="42"/>
      <c r="I58" s="42"/>
      <c r="J58" s="42"/>
      <c r="K58" s="42"/>
      <c r="L58" s="42"/>
      <c r="M58" s="90"/>
      <c r="N58" s="90"/>
      <c r="O58" s="42"/>
    </row>
    <row r="59" spans="2:15" s="40" customFormat="1" ht="12.95" customHeight="1">
      <c r="C59" s="41"/>
      <c r="D59" s="41"/>
      <c r="E59" s="42"/>
      <c r="F59" s="42"/>
      <c r="G59" s="42"/>
      <c r="H59" s="42"/>
      <c r="I59" s="42"/>
      <c r="J59" s="42"/>
      <c r="K59" s="42"/>
      <c r="L59" s="42"/>
      <c r="M59" s="90"/>
      <c r="N59" s="90"/>
      <c r="O59" s="42"/>
    </row>
    <row r="60" spans="2:15" s="40" customFormat="1" ht="12.95" customHeight="1"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90"/>
      <c r="N60" s="90"/>
      <c r="O60" s="42"/>
    </row>
    <row r="61" spans="2:15" s="40" customFormat="1" ht="12.95" customHeight="1">
      <c r="B61" s="41"/>
      <c r="C61" s="41"/>
      <c r="D61" s="41"/>
      <c r="E61" s="42"/>
      <c r="F61" s="42"/>
      <c r="G61" s="42"/>
      <c r="H61" s="42"/>
      <c r="I61" s="42"/>
      <c r="J61" s="42"/>
      <c r="K61" s="42"/>
      <c r="L61" s="42"/>
      <c r="M61" s="90"/>
      <c r="N61" s="90"/>
      <c r="O61" s="42"/>
    </row>
    <row r="62" spans="2:15" s="40" customFormat="1" ht="12.95" customHeight="1">
      <c r="B62" s="41"/>
      <c r="C62" s="41"/>
      <c r="D62" s="41"/>
      <c r="E62" s="42"/>
      <c r="F62" s="42"/>
      <c r="G62" s="42"/>
      <c r="H62" s="42"/>
      <c r="I62" s="42"/>
      <c r="J62" s="42"/>
      <c r="K62" s="42"/>
      <c r="L62" s="42"/>
      <c r="M62" s="90"/>
      <c r="N62" s="90"/>
      <c r="O62" s="42"/>
    </row>
  </sheetData>
  <mergeCells count="8">
    <mergeCell ref="B14:O14"/>
    <mergeCell ref="B44:O44"/>
    <mergeCell ref="B29:O29"/>
    <mergeCell ref="B7:O7"/>
    <mergeCell ref="B8:O8"/>
    <mergeCell ref="B9:O9"/>
    <mergeCell ref="B11:O11"/>
    <mergeCell ref="B12:O12"/>
  </mergeCells>
  <pageMargins left="0.39370078740157483" right="0.19685039370078741" top="0.39370078740157483" bottom="0.1968503937007874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zoomScale="85" zoomScaleNormal="85" zoomScaleSheetLayoutView="85" workbookViewId="0">
      <selection activeCell="B8" sqref="B8:R8"/>
    </sheetView>
  </sheetViews>
  <sheetFormatPr baseColWidth="10" defaultColWidth="11.42578125" defaultRowHeight="12.75"/>
  <cols>
    <col min="1" max="1" width="5.5703125" customWidth="1"/>
    <col min="2" max="2" width="13.5703125" customWidth="1"/>
    <col min="3" max="3" width="15" customWidth="1"/>
    <col min="4" max="4" width="7.85546875" style="1" bestFit="1" customWidth="1"/>
    <col min="5" max="5" width="10" style="1" customWidth="1"/>
    <col min="6" max="6" width="8.5703125" style="1" customWidth="1"/>
    <col min="7" max="7" width="7" style="1" customWidth="1"/>
    <col min="8" max="8" width="7.42578125" style="1" customWidth="1"/>
    <col min="9" max="9" width="7.140625" style="1" customWidth="1"/>
    <col min="10" max="10" width="6.85546875" style="1" customWidth="1"/>
    <col min="11" max="11" width="10" style="1" customWidth="1"/>
    <col min="12" max="12" width="11.5703125" style="1" customWidth="1"/>
    <col min="13" max="13" width="9.140625" style="1" customWidth="1"/>
    <col min="14" max="14" width="11.140625" style="1" customWidth="1"/>
    <col min="15" max="15" width="11" style="1" customWidth="1"/>
    <col min="16" max="16" width="22.42578125" style="1" customWidth="1"/>
    <col min="17" max="17" width="11.42578125" style="1" customWidth="1"/>
    <col min="18" max="18" width="26.7109375" style="1" customWidth="1"/>
    <col min="19" max="19" width="2.140625" customWidth="1"/>
  </cols>
  <sheetData>
    <row r="1" spans="1:20" ht="7.5" customHeight="1"/>
    <row r="6" spans="1:20" ht="15" customHeight="1">
      <c r="B6" s="160" t="s">
        <v>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21"/>
      <c r="T6" s="21"/>
    </row>
    <row r="7" spans="1:20" ht="21" customHeight="1">
      <c r="B7" s="155" t="s">
        <v>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36"/>
      <c r="T7" s="21"/>
    </row>
    <row r="8" spans="1:20" ht="15.75">
      <c r="B8" s="161" t="s">
        <v>120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41"/>
    </row>
    <row r="9" spans="1:20" ht="15.75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T9" s="22"/>
    </row>
    <row r="10" spans="1:20" ht="15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20" ht="43.5" customHeight="1">
      <c r="B11" s="159" t="s">
        <v>135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15"/>
    </row>
    <row r="12" spans="1:20" ht="23.25" customHeight="1">
      <c r="T12" s="20"/>
    </row>
    <row r="13" spans="1:20" ht="15" thickBot="1">
      <c r="B13" s="55" t="s">
        <v>0</v>
      </c>
      <c r="C13" s="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20" ht="45">
      <c r="B14" s="126" t="s">
        <v>67</v>
      </c>
      <c r="C14" s="101" t="s">
        <v>55</v>
      </c>
      <c r="D14" s="101" t="s">
        <v>68</v>
      </c>
      <c r="E14" s="101" t="s">
        <v>69</v>
      </c>
      <c r="F14" s="101" t="s">
        <v>70</v>
      </c>
      <c r="G14" s="101" t="s">
        <v>71</v>
      </c>
      <c r="H14" s="101" t="s">
        <v>72</v>
      </c>
      <c r="I14" s="101" t="s">
        <v>73</v>
      </c>
      <c r="J14" s="101" t="s">
        <v>74</v>
      </c>
      <c r="K14" s="101" t="s">
        <v>75</v>
      </c>
      <c r="L14" s="101" t="s">
        <v>76</v>
      </c>
      <c r="M14" s="101" t="s">
        <v>77</v>
      </c>
      <c r="N14" s="101" t="s">
        <v>78</v>
      </c>
      <c r="O14" s="101" t="s">
        <v>79</v>
      </c>
      <c r="P14" s="102" t="s">
        <v>96</v>
      </c>
      <c r="Q14" s="102" t="s">
        <v>97</v>
      </c>
      <c r="R14" s="103" t="s">
        <v>98</v>
      </c>
    </row>
    <row r="15" spans="1:20" ht="15.75">
      <c r="B15" s="104">
        <v>2013</v>
      </c>
      <c r="C15" s="100">
        <v>5141399</v>
      </c>
      <c r="D15" s="105">
        <v>19</v>
      </c>
      <c r="E15" s="105">
        <v>6</v>
      </c>
      <c r="F15" s="105">
        <v>12</v>
      </c>
      <c r="G15" s="105">
        <v>13</v>
      </c>
      <c r="H15" s="105">
        <v>12</v>
      </c>
      <c r="I15" s="105">
        <v>7</v>
      </c>
      <c r="J15" s="105">
        <v>13</v>
      </c>
      <c r="K15" s="105">
        <v>16</v>
      </c>
      <c r="L15" s="105">
        <v>14</v>
      </c>
      <c r="M15" s="105">
        <v>12</v>
      </c>
      <c r="N15" s="105">
        <v>17</v>
      </c>
      <c r="O15" s="105">
        <v>19</v>
      </c>
      <c r="P15" s="98">
        <f>SUM(D15:O15)</f>
        <v>160</v>
      </c>
      <c r="R15" s="142">
        <f xml:space="preserve"> (100000/C15)*(P15/12)*12</f>
        <v>3.1119934476977953</v>
      </c>
    </row>
    <row r="16" spans="1:20" ht="17.25" customHeight="1" thickBot="1">
      <c r="B16" s="52">
        <v>2014</v>
      </c>
      <c r="C16" s="53">
        <v>5203593</v>
      </c>
      <c r="D16" s="54">
        <v>15</v>
      </c>
      <c r="E16" s="54">
        <v>8</v>
      </c>
      <c r="F16" s="54">
        <v>29</v>
      </c>
      <c r="G16" s="54">
        <v>18</v>
      </c>
      <c r="H16" s="54">
        <v>19</v>
      </c>
      <c r="I16" s="54">
        <v>19</v>
      </c>
      <c r="J16" s="54">
        <v>21</v>
      </c>
      <c r="K16" s="54">
        <v>8</v>
      </c>
      <c r="L16" s="54">
        <v>6</v>
      </c>
      <c r="M16" s="54">
        <v>16</v>
      </c>
      <c r="N16" s="54">
        <v>16</v>
      </c>
      <c r="O16" s="54">
        <v>13</v>
      </c>
      <c r="P16" s="53">
        <f>SUM(D16:O16)</f>
        <v>188</v>
      </c>
      <c r="Q16" s="148">
        <f>(P16-P15)*100/P15</f>
        <v>17.5</v>
      </c>
      <c r="R16" s="56">
        <f xml:space="preserve"> (100000/C16)*(P16/12)*12</f>
        <v>3.6128882485620988</v>
      </c>
    </row>
    <row r="17" spans="2:18">
      <c r="B17" s="57" t="s">
        <v>83</v>
      </c>
      <c r="C17" s="6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2:18">
      <c r="B18" s="6"/>
      <c r="C18" s="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2:18" ht="15" thickBot="1">
      <c r="B19" s="55" t="s">
        <v>56</v>
      </c>
      <c r="C19" s="6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2:18" ht="45">
      <c r="B20" s="126" t="s">
        <v>67</v>
      </c>
      <c r="C20" s="101" t="s">
        <v>95</v>
      </c>
      <c r="D20" s="101" t="s">
        <v>68</v>
      </c>
      <c r="E20" s="101" t="s">
        <v>69</v>
      </c>
      <c r="F20" s="101" t="s">
        <v>70</v>
      </c>
      <c r="G20" s="101" t="s">
        <v>71</v>
      </c>
      <c r="H20" s="101" t="s">
        <v>72</v>
      </c>
      <c r="I20" s="101" t="s">
        <v>73</v>
      </c>
      <c r="J20" s="101" t="s">
        <v>74</v>
      </c>
      <c r="K20" s="101" t="s">
        <v>75</v>
      </c>
      <c r="L20" s="101" t="s">
        <v>76</v>
      </c>
      <c r="M20" s="101" t="s">
        <v>77</v>
      </c>
      <c r="N20" s="101" t="s">
        <v>78</v>
      </c>
      <c r="O20" s="101" t="s">
        <v>79</v>
      </c>
      <c r="P20" s="102" t="s">
        <v>96</v>
      </c>
      <c r="Q20" s="102" t="s">
        <v>97</v>
      </c>
      <c r="R20" s="103" t="s">
        <v>98</v>
      </c>
    </row>
    <row r="21" spans="2:18" ht="15.75">
      <c r="B21" s="104">
        <v>2013</v>
      </c>
      <c r="C21" s="100">
        <v>1170987</v>
      </c>
      <c r="D21" s="105">
        <v>5</v>
      </c>
      <c r="E21" s="105">
        <v>0</v>
      </c>
      <c r="F21" s="105">
        <v>4</v>
      </c>
      <c r="G21" s="105">
        <v>3</v>
      </c>
      <c r="H21" s="105">
        <v>3</v>
      </c>
      <c r="I21" s="105">
        <v>1</v>
      </c>
      <c r="J21" s="105">
        <v>3</v>
      </c>
      <c r="K21" s="105">
        <v>4</v>
      </c>
      <c r="L21" s="105">
        <v>2</v>
      </c>
      <c r="M21" s="105">
        <v>3</v>
      </c>
      <c r="N21" s="105">
        <v>5</v>
      </c>
      <c r="O21" s="105">
        <v>5</v>
      </c>
      <c r="P21" s="98">
        <f>SUM(D21:O21)</f>
        <v>38</v>
      </c>
      <c r="Q21" s="99"/>
      <c r="R21" s="142">
        <f xml:space="preserve"> (100000/C21)*(P21/12)*12</f>
        <v>3.2451256931118788</v>
      </c>
    </row>
    <row r="22" spans="2:18" ht="17.25" customHeight="1" thickBot="1">
      <c r="B22" s="52">
        <v>2014</v>
      </c>
      <c r="C22" s="53">
        <v>1190004</v>
      </c>
      <c r="D22" s="54">
        <v>1</v>
      </c>
      <c r="E22" s="54">
        <v>2</v>
      </c>
      <c r="F22" s="54">
        <v>5</v>
      </c>
      <c r="G22" s="54">
        <v>6</v>
      </c>
      <c r="H22" s="54">
        <v>3</v>
      </c>
      <c r="I22" s="54">
        <v>3</v>
      </c>
      <c r="J22" s="54">
        <v>3</v>
      </c>
      <c r="K22" s="54">
        <v>2</v>
      </c>
      <c r="L22" s="54">
        <v>0</v>
      </c>
      <c r="M22" s="54">
        <v>1</v>
      </c>
      <c r="N22" s="54">
        <v>2</v>
      </c>
      <c r="O22" s="54">
        <v>5</v>
      </c>
      <c r="P22" s="53">
        <f>SUM(D22:O22)</f>
        <v>33</v>
      </c>
      <c r="Q22" s="148">
        <f>(P22-P21)*100/P21</f>
        <v>-13.157894736842104</v>
      </c>
      <c r="R22" s="56">
        <f xml:space="preserve"> (100000/C22)*(P22/12)*12</f>
        <v>2.7730999223532025</v>
      </c>
    </row>
    <row r="23" spans="2:18">
      <c r="B23" s="97" t="s">
        <v>83</v>
      </c>
      <c r="C23" s="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2:18">
      <c r="B24" s="6"/>
      <c r="C24" s="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18" ht="15" thickBot="1">
      <c r="B25" s="55" t="s">
        <v>57</v>
      </c>
      <c r="C25" s="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2:18" ht="45">
      <c r="B26" s="126" t="s">
        <v>67</v>
      </c>
      <c r="C26" s="101" t="s">
        <v>95</v>
      </c>
      <c r="D26" s="101" t="s">
        <v>68</v>
      </c>
      <c r="E26" s="101" t="s">
        <v>69</v>
      </c>
      <c r="F26" s="101" t="s">
        <v>70</v>
      </c>
      <c r="G26" s="101" t="s">
        <v>71</v>
      </c>
      <c r="H26" s="101" t="s">
        <v>72</v>
      </c>
      <c r="I26" s="101" t="s">
        <v>73</v>
      </c>
      <c r="J26" s="101" t="s">
        <v>74</v>
      </c>
      <c r="K26" s="101" t="s">
        <v>75</v>
      </c>
      <c r="L26" s="101" t="s">
        <v>76</v>
      </c>
      <c r="M26" s="101" t="s">
        <v>77</v>
      </c>
      <c r="N26" s="101" t="s">
        <v>78</v>
      </c>
      <c r="O26" s="101" t="s">
        <v>79</v>
      </c>
      <c r="P26" s="102" t="s">
        <v>96</v>
      </c>
      <c r="Q26" s="102" t="s">
        <v>97</v>
      </c>
      <c r="R26" s="103" t="s">
        <v>98</v>
      </c>
    </row>
    <row r="27" spans="2:18" ht="15.75">
      <c r="B27" s="104">
        <v>2013</v>
      </c>
      <c r="C27" s="100">
        <v>604122</v>
      </c>
      <c r="D27" s="105">
        <v>2</v>
      </c>
      <c r="E27" s="105">
        <v>1</v>
      </c>
      <c r="F27" s="105">
        <v>2</v>
      </c>
      <c r="G27" s="105">
        <v>1</v>
      </c>
      <c r="H27" s="105">
        <v>4</v>
      </c>
      <c r="I27" s="105">
        <v>2</v>
      </c>
      <c r="J27" s="105">
        <v>2</v>
      </c>
      <c r="K27" s="105">
        <v>2</v>
      </c>
      <c r="L27" s="105">
        <v>1</v>
      </c>
      <c r="M27" s="105">
        <v>1</v>
      </c>
      <c r="N27" s="105">
        <v>1</v>
      </c>
      <c r="O27" s="105">
        <v>1</v>
      </c>
      <c r="P27" s="98">
        <f>SUM(D27:O27)</f>
        <v>20</v>
      </c>
      <c r="Q27" s="99"/>
      <c r="R27" s="142">
        <f xml:space="preserve"> (100000/C27)*(P27/12)*12</f>
        <v>3.3105895828988188</v>
      </c>
    </row>
    <row r="28" spans="2:18" ht="18" customHeight="1" thickBot="1">
      <c r="B28" s="52">
        <v>2014</v>
      </c>
      <c r="C28" s="53">
        <v>611626</v>
      </c>
      <c r="D28" s="150">
        <v>2</v>
      </c>
      <c r="E28" s="150">
        <v>2</v>
      </c>
      <c r="F28" s="150">
        <v>1</v>
      </c>
      <c r="G28" s="150">
        <v>0</v>
      </c>
      <c r="H28" s="150">
        <v>3</v>
      </c>
      <c r="I28" s="150">
        <v>1</v>
      </c>
      <c r="J28" s="54">
        <v>3</v>
      </c>
      <c r="K28" s="54">
        <v>0</v>
      </c>
      <c r="L28" s="54">
        <v>1</v>
      </c>
      <c r="M28" s="54">
        <v>0</v>
      </c>
      <c r="N28" s="54">
        <v>0</v>
      </c>
      <c r="O28" s="54">
        <v>0</v>
      </c>
      <c r="P28" s="53">
        <f>SUM(D28:O28)</f>
        <v>13</v>
      </c>
      <c r="Q28" s="148">
        <f>(P28-P27)*100/P27</f>
        <v>-35</v>
      </c>
      <c r="R28" s="56">
        <f xml:space="preserve"> (100000/C28)*(P28/12)*12</f>
        <v>2.1254819121489277</v>
      </c>
    </row>
    <row r="29" spans="2:18">
      <c r="B29" s="97" t="s">
        <v>83</v>
      </c>
      <c r="C29" s="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2:18">
      <c r="B30" s="6"/>
      <c r="C30" s="6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2:18" ht="15" thickBot="1">
      <c r="B31" s="55" t="s">
        <v>58</v>
      </c>
      <c r="C31" s="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2:18" ht="45">
      <c r="B32" s="126" t="s">
        <v>67</v>
      </c>
      <c r="C32" s="101" t="s">
        <v>95</v>
      </c>
      <c r="D32" s="101" t="s">
        <v>68</v>
      </c>
      <c r="E32" s="101" t="s">
        <v>69</v>
      </c>
      <c r="F32" s="101" t="s">
        <v>70</v>
      </c>
      <c r="G32" s="101" t="s">
        <v>71</v>
      </c>
      <c r="H32" s="101" t="s">
        <v>72</v>
      </c>
      <c r="I32" s="101" t="s">
        <v>73</v>
      </c>
      <c r="J32" s="101" t="s">
        <v>74</v>
      </c>
      <c r="K32" s="101" t="s">
        <v>75</v>
      </c>
      <c r="L32" s="101" t="s">
        <v>76</v>
      </c>
      <c r="M32" s="101" t="s">
        <v>77</v>
      </c>
      <c r="N32" s="101" t="s">
        <v>78</v>
      </c>
      <c r="O32" s="101" t="s">
        <v>79</v>
      </c>
      <c r="P32" s="102" t="s">
        <v>96</v>
      </c>
      <c r="Q32" s="102" t="s">
        <v>97</v>
      </c>
      <c r="R32" s="103" t="s">
        <v>98</v>
      </c>
    </row>
    <row r="33" spans="2:18" ht="15.75">
      <c r="B33" s="104">
        <v>2013</v>
      </c>
      <c r="C33" s="100">
        <v>548913</v>
      </c>
      <c r="D33" s="105">
        <v>2</v>
      </c>
      <c r="E33" s="105">
        <v>0</v>
      </c>
      <c r="F33" s="105">
        <v>0</v>
      </c>
      <c r="G33" s="105">
        <v>1</v>
      </c>
      <c r="H33" s="105">
        <v>1</v>
      </c>
      <c r="I33" s="105">
        <v>0</v>
      </c>
      <c r="J33" s="105">
        <v>1</v>
      </c>
      <c r="K33" s="105">
        <v>2</v>
      </c>
      <c r="L33" s="105">
        <v>2</v>
      </c>
      <c r="M33" s="105">
        <v>2</v>
      </c>
      <c r="N33" s="105">
        <v>2</v>
      </c>
      <c r="O33" s="105">
        <v>2</v>
      </c>
      <c r="P33" s="98">
        <f>SUM(D33:O33)</f>
        <v>15</v>
      </c>
      <c r="Q33" s="99"/>
      <c r="R33" s="142">
        <f xml:space="preserve"> (100000/C33)*(P33/12)*12</f>
        <v>2.7326734837761175</v>
      </c>
    </row>
    <row r="34" spans="2:18" ht="16.5" customHeight="1" thickBot="1">
      <c r="B34" s="52">
        <v>2014</v>
      </c>
      <c r="C34" s="53">
        <v>563075</v>
      </c>
      <c r="D34" s="54">
        <v>4</v>
      </c>
      <c r="E34" s="54">
        <v>2</v>
      </c>
      <c r="F34" s="54">
        <v>5</v>
      </c>
      <c r="G34" s="54">
        <v>1</v>
      </c>
      <c r="H34" s="54">
        <v>0</v>
      </c>
      <c r="I34" s="54">
        <v>3</v>
      </c>
      <c r="J34" s="54">
        <v>5</v>
      </c>
      <c r="K34" s="54">
        <v>4</v>
      </c>
      <c r="L34" s="54">
        <v>3</v>
      </c>
      <c r="M34" s="54">
        <v>4</v>
      </c>
      <c r="N34" s="54">
        <v>1</v>
      </c>
      <c r="O34" s="54">
        <v>0</v>
      </c>
      <c r="P34" s="53">
        <f>SUM(D34:O34)</f>
        <v>32</v>
      </c>
      <c r="Q34" s="148">
        <f>(P34-P33)*100/P33</f>
        <v>113.33333333333333</v>
      </c>
      <c r="R34" s="56">
        <f xml:space="preserve"> (100000/C34)*(P34/12)*12</f>
        <v>5.6830795187142034</v>
      </c>
    </row>
    <row r="35" spans="2:18">
      <c r="B35" s="97" t="s">
        <v>83</v>
      </c>
      <c r="C35" s="6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</sheetData>
  <mergeCells count="4">
    <mergeCell ref="B11:R11"/>
    <mergeCell ref="B6:R6"/>
    <mergeCell ref="B7:R7"/>
    <mergeCell ref="B8:R8"/>
  </mergeCells>
  <pageMargins left="0.39370078740157483" right="0.19685039370078741" top="0.39370078740157483" bottom="0.19685039370078741" header="0" footer="0"/>
  <pageSetup scale="6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56"/>
  <sheetViews>
    <sheetView topLeftCell="C1" zoomScale="130" zoomScaleNormal="130" zoomScaleSheetLayoutView="85" workbookViewId="0">
      <selection activeCell="N4" sqref="N4"/>
    </sheetView>
  </sheetViews>
  <sheetFormatPr baseColWidth="10" defaultColWidth="11.42578125" defaultRowHeight="12.75"/>
  <cols>
    <col min="1" max="1" width="5" hidden="1" customWidth="1"/>
    <col min="2" max="2" width="0.5703125" style="1" hidden="1" customWidth="1"/>
    <col min="3" max="3" width="22.28515625" style="1" customWidth="1"/>
    <col min="4" max="4" width="5.42578125" style="1" customWidth="1"/>
    <col min="5" max="5" width="7.28515625" style="1" customWidth="1"/>
    <col min="6" max="6" width="5" style="1" customWidth="1"/>
    <col min="7" max="7" width="4.7109375" style="1" customWidth="1"/>
    <col min="8" max="8" width="5.28515625" style="1" customWidth="1"/>
    <col min="9" max="9" width="5.140625" style="1" customWidth="1"/>
    <col min="10" max="10" width="4.42578125" style="1" customWidth="1"/>
    <col min="11" max="11" width="5.85546875" style="1" customWidth="1"/>
    <col min="12" max="12" width="9.85546875" style="1" customWidth="1"/>
    <col min="13" max="13" width="7.42578125" style="1" customWidth="1"/>
    <col min="14" max="14" width="9.28515625" style="1" customWidth="1"/>
    <col min="15" max="15" width="8.85546875" style="1" customWidth="1"/>
    <col min="16" max="16" width="5.42578125" style="1" customWidth="1"/>
    <col min="17" max="17" width="19.42578125" style="1" customWidth="1"/>
    <col min="18" max="18" width="1.7109375" style="1" customWidth="1"/>
    <col min="19" max="19" width="6" style="1" customWidth="1"/>
    <col min="20" max="20" width="2.140625" style="1" customWidth="1"/>
    <col min="21" max="21" width="25" bestFit="1" customWidth="1"/>
  </cols>
  <sheetData>
    <row r="5" spans="1:21" ht="15" customHeight="1">
      <c r="B5" s="21"/>
      <c r="C5" s="160" t="s">
        <v>0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21"/>
      <c r="S5" s="21"/>
      <c r="T5" s="21"/>
      <c r="U5" s="21"/>
    </row>
    <row r="6" spans="1:21" ht="20.25">
      <c r="B6" s="68"/>
      <c r="C6" s="172" t="s">
        <v>1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68"/>
      <c r="S6" s="68"/>
      <c r="T6" s="68"/>
      <c r="U6" s="68"/>
    </row>
    <row r="7" spans="1:21" ht="15.75" customHeight="1">
      <c r="B7" s="141"/>
      <c r="C7" s="161" t="s">
        <v>120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41"/>
      <c r="S7" s="141"/>
      <c r="T7" s="141"/>
      <c r="U7" s="141"/>
    </row>
    <row r="8" spans="1:21" ht="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ht="7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1" s="5" customFormat="1" ht="20.25">
      <c r="A10" s="130"/>
      <c r="B10" s="130"/>
      <c r="C10" s="171" t="s">
        <v>86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30"/>
      <c r="S10" s="130"/>
      <c r="T10" s="115"/>
    </row>
    <row r="11" spans="1:21" ht="9.75" customHeight="1" thickBot="1">
      <c r="A11" s="23"/>
      <c r="B11" s="23"/>
      <c r="C11" s="23"/>
      <c r="D11" s="23"/>
      <c r="E11" s="25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25"/>
      <c r="Q11" s="23"/>
      <c r="R11" s="23"/>
      <c r="S11" s="23"/>
      <c r="T11" s="23"/>
    </row>
    <row r="12" spans="1:21" s="2" customFormat="1" ht="17.25" customHeight="1">
      <c r="C12" s="162" t="s">
        <v>84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58"/>
      <c r="S12" s="58"/>
      <c r="T12" s="58"/>
    </row>
    <row r="13" spans="1:21" ht="48" customHeight="1">
      <c r="C13" s="127" t="s">
        <v>105</v>
      </c>
      <c r="D13" s="64" t="s">
        <v>68</v>
      </c>
      <c r="E13" s="64" t="s">
        <v>69</v>
      </c>
      <c r="F13" s="64" t="s">
        <v>70</v>
      </c>
      <c r="G13" s="64" t="s">
        <v>71</v>
      </c>
      <c r="H13" s="64" t="s">
        <v>72</v>
      </c>
      <c r="I13" s="64" t="s">
        <v>73</v>
      </c>
      <c r="J13" s="64" t="s">
        <v>74</v>
      </c>
      <c r="K13" s="64" t="s">
        <v>75</v>
      </c>
      <c r="L13" s="64" t="s">
        <v>76</v>
      </c>
      <c r="M13" s="64" t="s">
        <v>77</v>
      </c>
      <c r="N13" s="64" t="s">
        <v>78</v>
      </c>
      <c r="O13" s="64" t="s">
        <v>79</v>
      </c>
      <c r="P13" s="64" t="s">
        <v>2</v>
      </c>
      <c r="Q13" s="65" t="s">
        <v>98</v>
      </c>
    </row>
    <row r="14" spans="1:21" ht="13.5" customHeight="1">
      <c r="C14" s="146" t="s">
        <v>111</v>
      </c>
      <c r="D14" s="63">
        <v>1</v>
      </c>
      <c r="E14" s="63">
        <v>1</v>
      </c>
      <c r="F14" s="63">
        <v>2</v>
      </c>
      <c r="G14" s="63">
        <v>1</v>
      </c>
      <c r="H14" s="63">
        <v>2</v>
      </c>
      <c r="I14" s="63">
        <v>1</v>
      </c>
      <c r="J14" s="63">
        <v>2</v>
      </c>
      <c r="K14" s="63">
        <v>1</v>
      </c>
      <c r="L14" s="63">
        <v>1</v>
      </c>
      <c r="M14" s="63">
        <v>0</v>
      </c>
      <c r="N14" s="63">
        <v>0</v>
      </c>
      <c r="O14" s="63">
        <v>0</v>
      </c>
      <c r="P14" s="63">
        <f>SUM(D14:O14)</f>
        <v>12</v>
      </c>
      <c r="Q14" s="66">
        <f>(100000/5203593)*(P14/12)*12</f>
        <v>0.23060988820609143</v>
      </c>
    </row>
    <row r="15" spans="1:21" ht="13.5" customHeight="1">
      <c r="C15" s="146" t="s">
        <v>137</v>
      </c>
      <c r="D15" s="63">
        <v>0</v>
      </c>
      <c r="E15" s="63">
        <v>0</v>
      </c>
      <c r="F15" s="63">
        <v>0</v>
      </c>
      <c r="G15" s="63">
        <v>0</v>
      </c>
      <c r="H15" s="63">
        <v>1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f t="shared" ref="P15:P20" si="0">SUM(D15:O15)</f>
        <v>1</v>
      </c>
      <c r="Q15" s="66">
        <f t="shared" ref="Q15:Q20" si="1">(100000/5203593)*(P15/12)*12</f>
        <v>1.9217490683840953E-2</v>
      </c>
    </row>
    <row r="16" spans="1:21" ht="13.5" hidden="1" customHeight="1">
      <c r="C16" s="146" t="s">
        <v>124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f t="shared" si="0"/>
        <v>0</v>
      </c>
      <c r="Q16" s="66">
        <f t="shared" si="1"/>
        <v>0</v>
      </c>
    </row>
    <row r="17" spans="3:17" ht="13.5" customHeight="1">
      <c r="C17" s="146" t="s">
        <v>131</v>
      </c>
      <c r="D17" s="63">
        <v>1</v>
      </c>
      <c r="E17" s="63">
        <v>1</v>
      </c>
      <c r="F17" s="63">
        <v>2</v>
      </c>
      <c r="G17" s="63">
        <v>0</v>
      </c>
      <c r="H17" s="63">
        <v>1</v>
      </c>
      <c r="I17" s="63">
        <v>0</v>
      </c>
      <c r="J17" s="63">
        <v>1</v>
      </c>
      <c r="K17" s="63">
        <v>0</v>
      </c>
      <c r="L17" s="63">
        <v>0</v>
      </c>
      <c r="M17" s="63">
        <v>0</v>
      </c>
      <c r="N17" s="63">
        <v>0</v>
      </c>
      <c r="O17" s="63">
        <v>1</v>
      </c>
      <c r="P17" s="63">
        <f t="shared" si="0"/>
        <v>7</v>
      </c>
      <c r="Q17" s="66">
        <f t="shared" si="1"/>
        <v>0.13452243478688669</v>
      </c>
    </row>
    <row r="18" spans="3:17" ht="13.5" hidden="1" customHeight="1">
      <c r="C18" s="146" t="s">
        <v>130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f t="shared" si="0"/>
        <v>0</v>
      </c>
      <c r="Q18" s="66">
        <f t="shared" si="1"/>
        <v>0</v>
      </c>
    </row>
    <row r="19" spans="3:17" ht="13.5" hidden="1" customHeight="1">
      <c r="C19" s="146" t="s">
        <v>133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f t="shared" si="0"/>
        <v>0</v>
      </c>
      <c r="Q19" s="66">
        <f t="shared" si="1"/>
        <v>0</v>
      </c>
    </row>
    <row r="20" spans="3:17" ht="13.5">
      <c r="C20" s="67" t="s">
        <v>123</v>
      </c>
      <c r="D20" s="63">
        <v>0</v>
      </c>
      <c r="E20" s="63">
        <v>0</v>
      </c>
      <c r="F20" s="63">
        <v>0</v>
      </c>
      <c r="G20" s="63">
        <v>2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f t="shared" si="0"/>
        <v>2</v>
      </c>
      <c r="Q20" s="66">
        <f t="shared" si="1"/>
        <v>3.8434981367681906E-2</v>
      </c>
    </row>
    <row r="21" spans="3:17" ht="18" customHeight="1" thickBot="1">
      <c r="C21" s="106" t="s">
        <v>2</v>
      </c>
      <c r="D21" s="107">
        <f>SUM(D14:D20)</f>
        <v>2</v>
      </c>
      <c r="E21" s="107">
        <f t="shared" ref="E21:P21" si="2">SUM(E14:E20)</f>
        <v>2</v>
      </c>
      <c r="F21" s="107">
        <f t="shared" si="2"/>
        <v>4</v>
      </c>
      <c r="G21" s="107">
        <f t="shared" si="2"/>
        <v>3</v>
      </c>
      <c r="H21" s="107">
        <f t="shared" si="2"/>
        <v>4</v>
      </c>
      <c r="I21" s="107">
        <f t="shared" si="2"/>
        <v>1</v>
      </c>
      <c r="J21" s="107">
        <f t="shared" si="2"/>
        <v>3</v>
      </c>
      <c r="K21" s="107">
        <f t="shared" si="2"/>
        <v>1</v>
      </c>
      <c r="L21" s="107">
        <f t="shared" si="2"/>
        <v>1</v>
      </c>
      <c r="M21" s="107">
        <f t="shared" si="2"/>
        <v>0</v>
      </c>
      <c r="N21" s="107">
        <f t="shared" si="2"/>
        <v>0</v>
      </c>
      <c r="O21" s="107">
        <f t="shared" si="2"/>
        <v>1</v>
      </c>
      <c r="P21" s="107">
        <f t="shared" si="2"/>
        <v>22</v>
      </c>
      <c r="Q21" s="66"/>
    </row>
    <row r="22" spans="3:17" ht="14.25" thickBot="1">
      <c r="C22" s="167" t="s">
        <v>85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08">
        <f>(100000/5203593)*(P21/12)*12</f>
        <v>0.42278479504450095</v>
      </c>
    </row>
    <row r="23" spans="3:17">
      <c r="C23" s="57" t="s">
        <v>83</v>
      </c>
    </row>
    <row r="24" spans="3:17" ht="13.5" thickBot="1"/>
    <row r="25" spans="3:17" ht="13.5">
      <c r="C25" s="162" t="s">
        <v>87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4"/>
    </row>
    <row r="26" spans="3:17" ht="48" customHeight="1">
      <c r="C26" s="127" t="s">
        <v>105</v>
      </c>
      <c r="D26" s="64" t="s">
        <v>68</v>
      </c>
      <c r="E26" s="64" t="s">
        <v>69</v>
      </c>
      <c r="F26" s="64" t="s">
        <v>70</v>
      </c>
      <c r="G26" s="64" t="s">
        <v>71</v>
      </c>
      <c r="H26" s="64" t="s">
        <v>72</v>
      </c>
      <c r="I26" s="64" t="s">
        <v>73</v>
      </c>
      <c r="J26" s="64" t="s">
        <v>74</v>
      </c>
      <c r="K26" s="64" t="s">
        <v>75</v>
      </c>
      <c r="L26" s="64" t="s">
        <v>76</v>
      </c>
      <c r="M26" s="64" t="s">
        <v>77</v>
      </c>
      <c r="N26" s="64" t="s">
        <v>78</v>
      </c>
      <c r="O26" s="64" t="s">
        <v>79</v>
      </c>
      <c r="P26" s="64" t="s">
        <v>2</v>
      </c>
      <c r="Q26" s="65" t="s">
        <v>98</v>
      </c>
    </row>
    <row r="27" spans="3:17" ht="13.5">
      <c r="C27" s="128" t="s">
        <v>100</v>
      </c>
      <c r="D27" s="62">
        <v>7</v>
      </c>
      <c r="E27" s="62">
        <v>5</v>
      </c>
      <c r="F27" s="62">
        <v>19</v>
      </c>
      <c r="G27" s="62">
        <v>5</v>
      </c>
      <c r="H27" s="62">
        <v>8</v>
      </c>
      <c r="I27" s="62">
        <v>12</v>
      </c>
      <c r="J27" s="62">
        <v>10</v>
      </c>
      <c r="K27" s="62">
        <v>5</v>
      </c>
      <c r="L27" s="62">
        <v>4</v>
      </c>
      <c r="M27" s="62">
        <v>10</v>
      </c>
      <c r="N27" s="60">
        <v>9</v>
      </c>
      <c r="O27" s="60">
        <v>7</v>
      </c>
      <c r="P27" s="59">
        <f>SUM(D27:O27)</f>
        <v>101</v>
      </c>
      <c r="Q27" s="66">
        <f>(100000/5203593)*(P27/12)*12</f>
        <v>1.9409665590679364</v>
      </c>
    </row>
    <row r="28" spans="3:17" ht="13.5">
      <c r="C28" s="128" t="s">
        <v>125</v>
      </c>
      <c r="D28" s="62">
        <v>0</v>
      </c>
      <c r="E28" s="62">
        <v>0</v>
      </c>
      <c r="F28" s="62">
        <v>1</v>
      </c>
      <c r="G28" s="62">
        <v>3</v>
      </c>
      <c r="H28" s="62">
        <v>1</v>
      </c>
      <c r="I28" s="62">
        <v>1</v>
      </c>
      <c r="J28" s="62">
        <v>0</v>
      </c>
      <c r="K28" s="62">
        <v>0</v>
      </c>
      <c r="L28" s="62">
        <v>0</v>
      </c>
      <c r="M28" s="62">
        <v>0</v>
      </c>
      <c r="N28" s="60">
        <v>0</v>
      </c>
      <c r="O28" s="60">
        <v>1</v>
      </c>
      <c r="P28" s="59">
        <f t="shared" ref="P28:P33" si="3">SUM(D28:O28)</f>
        <v>7</v>
      </c>
      <c r="Q28" s="66">
        <f t="shared" ref="Q28:Q33" si="4">(100000/5203593)*(P28/12)*12</f>
        <v>0.13452243478688669</v>
      </c>
    </row>
    <row r="29" spans="3:17" ht="13.5">
      <c r="C29" s="128" t="s">
        <v>136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0">
        <v>2</v>
      </c>
      <c r="O29" s="60">
        <v>1</v>
      </c>
      <c r="P29" s="59">
        <f t="shared" si="3"/>
        <v>3</v>
      </c>
      <c r="Q29" s="66">
        <f t="shared" si="4"/>
        <v>5.7652472051522859E-2</v>
      </c>
    </row>
    <row r="30" spans="3:17" ht="13.5" hidden="1">
      <c r="C30" s="128" t="s">
        <v>126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0">
        <v>0</v>
      </c>
      <c r="O30" s="60">
        <v>0</v>
      </c>
      <c r="P30" s="59">
        <f t="shared" si="3"/>
        <v>0</v>
      </c>
      <c r="Q30" s="66">
        <f t="shared" si="4"/>
        <v>0</v>
      </c>
    </row>
    <row r="31" spans="3:17" ht="13.5">
      <c r="C31" s="128" t="s">
        <v>101</v>
      </c>
      <c r="D31" s="62">
        <v>0</v>
      </c>
      <c r="E31" s="62">
        <v>0</v>
      </c>
      <c r="F31" s="62">
        <v>1</v>
      </c>
      <c r="G31" s="62">
        <v>0</v>
      </c>
      <c r="H31" s="62">
        <v>0</v>
      </c>
      <c r="I31" s="62">
        <v>0</v>
      </c>
      <c r="J31" s="62">
        <v>1</v>
      </c>
      <c r="K31" s="62">
        <v>0</v>
      </c>
      <c r="L31" s="62">
        <v>0</v>
      </c>
      <c r="M31" s="62">
        <v>0</v>
      </c>
      <c r="N31" s="61">
        <v>1</v>
      </c>
      <c r="O31" s="61">
        <v>0</v>
      </c>
      <c r="P31" s="59">
        <f t="shared" si="3"/>
        <v>3</v>
      </c>
      <c r="Q31" s="66">
        <f t="shared" si="4"/>
        <v>5.7652472051522859E-2</v>
      </c>
    </row>
    <row r="32" spans="3:17" ht="13.5">
      <c r="C32" s="128" t="s">
        <v>102</v>
      </c>
      <c r="D32" s="62">
        <v>3</v>
      </c>
      <c r="E32" s="62">
        <v>0</v>
      </c>
      <c r="F32" s="62">
        <v>3</v>
      </c>
      <c r="G32" s="62">
        <v>5</v>
      </c>
      <c r="H32" s="62">
        <v>5</v>
      </c>
      <c r="I32" s="62">
        <v>2</v>
      </c>
      <c r="J32" s="62">
        <v>3</v>
      </c>
      <c r="K32" s="62">
        <v>1</v>
      </c>
      <c r="L32" s="62">
        <v>1</v>
      </c>
      <c r="M32" s="62">
        <v>4</v>
      </c>
      <c r="N32" s="61">
        <v>3</v>
      </c>
      <c r="O32" s="61">
        <v>1</v>
      </c>
      <c r="P32" s="59">
        <f t="shared" si="3"/>
        <v>31</v>
      </c>
      <c r="Q32" s="66">
        <f t="shared" si="4"/>
        <v>0.59574221119906956</v>
      </c>
    </row>
    <row r="33" spans="1:20" ht="13.5">
      <c r="C33" s="143" t="s">
        <v>132</v>
      </c>
      <c r="D33" s="144">
        <v>0</v>
      </c>
      <c r="E33" s="144">
        <v>1</v>
      </c>
      <c r="F33" s="144">
        <v>0</v>
      </c>
      <c r="G33" s="144">
        <v>1</v>
      </c>
      <c r="H33" s="144">
        <v>0</v>
      </c>
      <c r="I33" s="144">
        <v>0</v>
      </c>
      <c r="J33" s="144">
        <v>1</v>
      </c>
      <c r="K33" s="144">
        <v>1</v>
      </c>
      <c r="L33" s="144">
        <v>0</v>
      </c>
      <c r="M33" s="144">
        <v>0</v>
      </c>
      <c r="N33" s="145">
        <v>0</v>
      </c>
      <c r="O33" s="145">
        <v>0</v>
      </c>
      <c r="P33" s="59">
        <f t="shared" si="3"/>
        <v>4</v>
      </c>
      <c r="Q33" s="66">
        <f t="shared" si="4"/>
        <v>7.6869962735363812E-2</v>
      </c>
    </row>
    <row r="34" spans="1:20" ht="14.25" thickBot="1">
      <c r="C34" s="106" t="s">
        <v>2</v>
      </c>
      <c r="D34" s="107">
        <f>SUM(D27:D33)</f>
        <v>10</v>
      </c>
      <c r="E34" s="107">
        <f t="shared" ref="E34:P34" si="5">SUM(E27:E33)</f>
        <v>6</v>
      </c>
      <c r="F34" s="107">
        <f t="shared" si="5"/>
        <v>24</v>
      </c>
      <c r="G34" s="107">
        <f t="shared" si="5"/>
        <v>14</v>
      </c>
      <c r="H34" s="107">
        <f t="shared" si="5"/>
        <v>14</v>
      </c>
      <c r="I34" s="107">
        <f t="shared" si="5"/>
        <v>15</v>
      </c>
      <c r="J34" s="107">
        <f t="shared" si="5"/>
        <v>15</v>
      </c>
      <c r="K34" s="107">
        <f t="shared" si="5"/>
        <v>7</v>
      </c>
      <c r="L34" s="107">
        <f t="shared" si="5"/>
        <v>5</v>
      </c>
      <c r="M34" s="107">
        <f t="shared" si="5"/>
        <v>14</v>
      </c>
      <c r="N34" s="107">
        <f t="shared" si="5"/>
        <v>15</v>
      </c>
      <c r="O34" s="107">
        <f t="shared" si="5"/>
        <v>10</v>
      </c>
      <c r="P34" s="107">
        <f t="shared" si="5"/>
        <v>149</v>
      </c>
      <c r="Q34" s="66"/>
    </row>
    <row r="35" spans="1:20" ht="14.25" thickBot="1">
      <c r="C35" s="167" t="s">
        <v>85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08">
        <f>(100000/5203593)*(P34/12)*12</f>
        <v>2.863406111892302</v>
      </c>
    </row>
    <row r="36" spans="1:20">
      <c r="C36" s="57" t="s">
        <v>83</v>
      </c>
    </row>
    <row r="37" spans="1:20" ht="13.5" thickBot="1"/>
    <row r="38" spans="1:20" hidden="1"/>
    <row r="39" spans="1:20" ht="18.75" hidden="1">
      <c r="A39" s="165" t="s">
        <v>47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</row>
    <row r="40" spans="1:20" ht="13.5" hidden="1" thickBot="1"/>
    <row r="41" spans="1:20" ht="13.5" hidden="1" thickBot="1">
      <c r="C41" s="12" t="s">
        <v>44</v>
      </c>
      <c r="D41" s="13" t="s">
        <v>5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66"/>
      <c r="R41" s="166"/>
      <c r="S41" s="166"/>
      <c r="T41" s="166"/>
    </row>
    <row r="42" spans="1:20" ht="13.5" hidden="1">
      <c r="C42" s="14" t="s">
        <v>48</v>
      </c>
      <c r="D42" s="1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/>
      <c r="R42"/>
      <c r="S42"/>
      <c r="T42"/>
    </row>
    <row r="43" spans="1:20" ht="14.25" hidden="1" thickBot="1">
      <c r="C43" s="16" t="s">
        <v>49</v>
      </c>
      <c r="D43" s="1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/>
      <c r="R43"/>
      <c r="S43"/>
      <c r="T43"/>
    </row>
    <row r="44" spans="1:20" ht="14.25" hidden="1" thickBot="1">
      <c r="C44" s="18" t="s">
        <v>2</v>
      </c>
      <c r="D44" s="19">
        <f>SUM(D42:D43)</f>
        <v>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/>
      <c r="R44"/>
      <c r="S44"/>
      <c r="T44"/>
    </row>
    <row r="45" spans="1:20" ht="13.5" hidden="1" thickBot="1">
      <c r="C45" s="169" t="s">
        <v>46</v>
      </c>
      <c r="D45" s="16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170">
        <f>(100000/10257724)*D44*12</f>
        <v>0</v>
      </c>
      <c r="R45" s="170">
        <f>(100000/9755954)*(Q45/8)*12</f>
        <v>0</v>
      </c>
      <c r="S45" s="170">
        <f>(100000/9755954)*(R45/8)*12</f>
        <v>0</v>
      </c>
      <c r="T45" s="170">
        <f>(100000/9755954)*(S45/8)*12</f>
        <v>0</v>
      </c>
    </row>
    <row r="46" spans="1:20" ht="13.5">
      <c r="C46" s="162" t="s">
        <v>88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4"/>
    </row>
    <row r="47" spans="1:20" ht="48" customHeight="1">
      <c r="C47" s="127" t="s">
        <v>105</v>
      </c>
      <c r="D47" s="64" t="s">
        <v>68</v>
      </c>
      <c r="E47" s="64" t="s">
        <v>69</v>
      </c>
      <c r="F47" s="64" t="s">
        <v>70</v>
      </c>
      <c r="G47" s="64" t="s">
        <v>71</v>
      </c>
      <c r="H47" s="64" t="s">
        <v>72</v>
      </c>
      <c r="I47" s="64" t="s">
        <v>73</v>
      </c>
      <c r="J47" s="64" t="s">
        <v>74</v>
      </c>
      <c r="K47" s="64" t="s">
        <v>75</v>
      </c>
      <c r="L47" s="64" t="s">
        <v>76</v>
      </c>
      <c r="M47" s="64" t="s">
        <v>77</v>
      </c>
      <c r="N47" s="64" t="s">
        <v>78</v>
      </c>
      <c r="O47" s="64" t="s">
        <v>79</v>
      </c>
      <c r="P47" s="64" t="s">
        <v>2</v>
      </c>
      <c r="Q47" s="65" t="s">
        <v>98</v>
      </c>
    </row>
    <row r="48" spans="1:20" ht="14.25" thickBot="1">
      <c r="C48" s="113" t="s">
        <v>103</v>
      </c>
      <c r="D48" s="109">
        <v>3</v>
      </c>
      <c r="E48" s="109">
        <v>0</v>
      </c>
      <c r="F48" s="109">
        <v>1</v>
      </c>
      <c r="G48" s="109">
        <v>1</v>
      </c>
      <c r="H48" s="109">
        <v>1</v>
      </c>
      <c r="I48" s="109">
        <v>3</v>
      </c>
      <c r="J48" s="109">
        <v>2</v>
      </c>
      <c r="K48" s="109">
        <v>0</v>
      </c>
      <c r="L48" s="109">
        <v>0</v>
      </c>
      <c r="M48" s="109">
        <v>1</v>
      </c>
      <c r="N48" s="110">
        <v>1</v>
      </c>
      <c r="O48" s="110">
        <v>2</v>
      </c>
      <c r="P48" s="110">
        <f>SUM(D48:O48)</f>
        <v>15</v>
      </c>
      <c r="Q48" s="69">
        <f>(100000/5203593)*(P48/12)*12</f>
        <v>0.28826236025761431</v>
      </c>
    </row>
    <row r="49" spans="3:20">
      <c r="C49" s="57" t="s">
        <v>83</v>
      </c>
    </row>
    <row r="50" spans="3:20" ht="13.5" thickBot="1"/>
    <row r="51" spans="3:20" ht="13.5">
      <c r="C51" s="162" t="s">
        <v>66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4"/>
    </row>
    <row r="52" spans="3:20" ht="48" customHeight="1">
      <c r="C52" s="127" t="s">
        <v>105</v>
      </c>
      <c r="D52" s="64" t="s">
        <v>68</v>
      </c>
      <c r="E52" s="64" t="s">
        <v>69</v>
      </c>
      <c r="F52" s="64" t="s">
        <v>70</v>
      </c>
      <c r="G52" s="64" t="s">
        <v>71</v>
      </c>
      <c r="H52" s="64" t="s">
        <v>72</v>
      </c>
      <c r="I52" s="64" t="s">
        <v>73</v>
      </c>
      <c r="J52" s="64" t="s">
        <v>74</v>
      </c>
      <c r="K52" s="64" t="s">
        <v>75</v>
      </c>
      <c r="L52" s="64" t="s">
        <v>76</v>
      </c>
      <c r="M52" s="64" t="s">
        <v>77</v>
      </c>
      <c r="N52" s="64" t="s">
        <v>78</v>
      </c>
      <c r="O52" s="64" t="s">
        <v>79</v>
      </c>
      <c r="P52" s="64" t="s">
        <v>2</v>
      </c>
      <c r="Q52" s="65" t="s">
        <v>45</v>
      </c>
    </row>
    <row r="53" spans="3:20" ht="14.25" thickBot="1">
      <c r="C53" s="113" t="s">
        <v>104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1</v>
      </c>
      <c r="K53" s="109">
        <v>0</v>
      </c>
      <c r="L53" s="109">
        <v>0</v>
      </c>
      <c r="M53" s="109">
        <v>1</v>
      </c>
      <c r="N53" s="109">
        <v>0</v>
      </c>
      <c r="O53" s="109">
        <v>0</v>
      </c>
      <c r="P53" s="110">
        <f>SUM(D53:O53)</f>
        <v>2</v>
      </c>
      <c r="Q53" s="69">
        <f>(100000/5203593)*(P53/12)*12</f>
        <v>3.8434981367681906E-2</v>
      </c>
    </row>
    <row r="54" spans="3:20" ht="13.5" thickBot="1">
      <c r="C54" s="111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112"/>
      <c r="R54"/>
      <c r="S54"/>
      <c r="T54"/>
    </row>
    <row r="55" spans="3:20" ht="35.25" customHeight="1" thickBot="1">
      <c r="C55" s="72" t="s">
        <v>89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3">
        <f>(100000/5203593)*(188/12)*12</f>
        <v>3.6128882485620988</v>
      </c>
    </row>
    <row r="56" spans="3:20">
      <c r="C56" s="57" t="s">
        <v>83</v>
      </c>
    </row>
  </sheetData>
  <mergeCells count="14">
    <mergeCell ref="C5:Q5"/>
    <mergeCell ref="C51:Q51"/>
    <mergeCell ref="A39:T39"/>
    <mergeCell ref="Q41:T41"/>
    <mergeCell ref="C22:P22"/>
    <mergeCell ref="C25:Q25"/>
    <mergeCell ref="C35:P35"/>
    <mergeCell ref="C45:D45"/>
    <mergeCell ref="Q45:T45"/>
    <mergeCell ref="C46:Q46"/>
    <mergeCell ref="C12:Q12"/>
    <mergeCell ref="C10:Q10"/>
    <mergeCell ref="C7:Q7"/>
    <mergeCell ref="C6:Q6"/>
  </mergeCells>
  <pageMargins left="0.19685039370078741" right="0.19685039370078741" top="0.39370078740157483" bottom="0.19685039370078741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2"/>
  <sheetViews>
    <sheetView topLeftCell="A13" zoomScaleNormal="100" zoomScaleSheetLayoutView="85" workbookViewId="0">
      <selection activeCell="N20" sqref="N20"/>
    </sheetView>
  </sheetViews>
  <sheetFormatPr baseColWidth="10" defaultColWidth="11.42578125" defaultRowHeight="12.75"/>
  <cols>
    <col min="1" max="1" width="13.85546875" customWidth="1"/>
    <col min="2" max="2" width="15.140625" style="1" customWidth="1"/>
    <col min="3" max="3" width="15" style="1" bestFit="1" customWidth="1"/>
    <col min="4" max="4" width="14.140625" style="1" customWidth="1"/>
    <col min="5" max="5" width="7.28515625" style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5.42578125" customWidth="1"/>
    <col min="11" max="11" width="2.85546875" customWidth="1"/>
  </cols>
  <sheetData>
    <row r="6" spans="1:10" ht="15" customHeight="1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</row>
    <row r="7" spans="1:10" ht="20.25">
      <c r="A7" s="172" t="s">
        <v>1</v>
      </c>
      <c r="B7" s="172"/>
      <c r="C7" s="172"/>
      <c r="D7" s="172"/>
      <c r="E7" s="172"/>
      <c r="F7" s="172"/>
      <c r="G7" s="172"/>
      <c r="H7" s="172"/>
      <c r="I7" s="172"/>
      <c r="J7" s="172"/>
    </row>
    <row r="8" spans="1:10" ht="15.75" customHeight="1">
      <c r="A8" s="161" t="s">
        <v>120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15">
      <c r="B9" s="3"/>
      <c r="C9" s="3"/>
      <c r="D9" s="3"/>
      <c r="E9" s="3"/>
      <c r="F9" s="3"/>
    </row>
    <row r="10" spans="1:10" ht="12" customHeight="1">
      <c r="A10" s="7"/>
      <c r="B10" s="7"/>
      <c r="C10" s="7"/>
      <c r="D10" s="7"/>
      <c r="E10" s="7"/>
      <c r="F10" s="7"/>
    </row>
    <row r="11" spans="1:10" ht="34.5" customHeight="1">
      <c r="B11" s="171" t="s">
        <v>90</v>
      </c>
      <c r="C11" s="171"/>
      <c r="D11" s="171"/>
      <c r="E11" s="171"/>
      <c r="F11" s="171"/>
      <c r="G11" s="115"/>
      <c r="H11" s="115"/>
      <c r="I11" s="115"/>
      <c r="J11" s="115"/>
    </row>
    <row r="12" spans="1:10" ht="15.75" thickBot="1">
      <c r="B12" s="34"/>
      <c r="C12" s="34"/>
      <c r="D12" s="34"/>
      <c r="E12" s="34"/>
      <c r="F12" s="34"/>
    </row>
    <row r="13" spans="1:10" ht="15">
      <c r="B13" s="75" t="s">
        <v>99</v>
      </c>
      <c r="C13" s="76" t="s">
        <v>50</v>
      </c>
      <c r="D13" s="76" t="s">
        <v>51</v>
      </c>
      <c r="E13" s="76" t="s">
        <v>52</v>
      </c>
      <c r="F13" s="80" t="s">
        <v>2</v>
      </c>
      <c r="J13" s="1"/>
    </row>
    <row r="14" spans="1:10" s="1" customFormat="1" ht="20.100000000000001" customHeight="1">
      <c r="A14"/>
      <c r="B14" s="82" t="s">
        <v>68</v>
      </c>
      <c r="C14" s="74">
        <v>9</v>
      </c>
      <c r="D14" s="74">
        <v>4</v>
      </c>
      <c r="E14" s="74">
        <v>2</v>
      </c>
      <c r="F14" s="77">
        <f>SUM(C14:E14)</f>
        <v>15</v>
      </c>
    </row>
    <row r="15" spans="1:10" s="1" customFormat="1" ht="20.100000000000001" customHeight="1">
      <c r="A15"/>
      <c r="B15" s="82" t="s">
        <v>69</v>
      </c>
      <c r="C15" s="74">
        <v>4</v>
      </c>
      <c r="D15" s="74">
        <v>3</v>
      </c>
      <c r="E15" s="74">
        <v>1</v>
      </c>
      <c r="F15" s="77">
        <f t="shared" ref="F15:F25" si="0">SUM(C15:E15)</f>
        <v>8</v>
      </c>
    </row>
    <row r="16" spans="1:10" s="1" customFormat="1" ht="20.100000000000001" customHeight="1">
      <c r="A16"/>
      <c r="B16" s="82" t="s">
        <v>70</v>
      </c>
      <c r="C16" s="74">
        <v>14</v>
      </c>
      <c r="D16" s="74">
        <v>11</v>
      </c>
      <c r="E16" s="74">
        <v>4</v>
      </c>
      <c r="F16" s="77">
        <f t="shared" si="0"/>
        <v>29</v>
      </c>
    </row>
    <row r="17" spans="1:6" s="1" customFormat="1" ht="20.100000000000001" customHeight="1">
      <c r="A17"/>
      <c r="B17" s="82" t="s">
        <v>71</v>
      </c>
      <c r="C17" s="74">
        <v>9</v>
      </c>
      <c r="D17" s="74">
        <v>5</v>
      </c>
      <c r="E17" s="74">
        <v>4</v>
      </c>
      <c r="F17" s="77">
        <f t="shared" si="0"/>
        <v>18</v>
      </c>
    </row>
    <row r="18" spans="1:6" s="1" customFormat="1" ht="20.100000000000001" customHeight="1">
      <c r="A18"/>
      <c r="B18" s="82" t="s">
        <v>72</v>
      </c>
      <c r="C18" s="74">
        <v>10</v>
      </c>
      <c r="D18" s="74">
        <v>5</v>
      </c>
      <c r="E18" s="74">
        <v>4</v>
      </c>
      <c r="F18" s="77">
        <f t="shared" si="0"/>
        <v>19</v>
      </c>
    </row>
    <row r="19" spans="1:6" s="1" customFormat="1" ht="20.100000000000001" customHeight="1">
      <c r="A19"/>
      <c r="B19" s="82" t="s">
        <v>73</v>
      </c>
      <c r="C19" s="74">
        <v>7</v>
      </c>
      <c r="D19" s="74">
        <v>7</v>
      </c>
      <c r="E19" s="74">
        <v>5</v>
      </c>
      <c r="F19" s="77">
        <f t="shared" si="0"/>
        <v>19</v>
      </c>
    </row>
    <row r="20" spans="1:6" s="1" customFormat="1" ht="20.100000000000001" customHeight="1">
      <c r="A20"/>
      <c r="B20" s="82" t="s">
        <v>74</v>
      </c>
      <c r="C20" s="74">
        <v>10</v>
      </c>
      <c r="D20" s="74">
        <v>7</v>
      </c>
      <c r="E20" s="74">
        <v>4</v>
      </c>
      <c r="F20" s="77">
        <f t="shared" si="0"/>
        <v>21</v>
      </c>
    </row>
    <row r="21" spans="1:6" s="1" customFormat="1" ht="20.100000000000001" customHeight="1">
      <c r="A21"/>
      <c r="B21" s="82" t="s">
        <v>75</v>
      </c>
      <c r="C21" s="74">
        <v>4</v>
      </c>
      <c r="D21" s="74">
        <v>3</v>
      </c>
      <c r="E21" s="74">
        <v>1</v>
      </c>
      <c r="F21" s="77">
        <f t="shared" si="0"/>
        <v>8</v>
      </c>
    </row>
    <row r="22" spans="1:6" s="1" customFormat="1" ht="20.100000000000001" customHeight="1">
      <c r="A22"/>
      <c r="B22" s="82" t="s">
        <v>76</v>
      </c>
      <c r="C22" s="74">
        <v>2</v>
      </c>
      <c r="D22" s="74">
        <v>4</v>
      </c>
      <c r="E22" s="74">
        <v>0</v>
      </c>
      <c r="F22" s="77">
        <f t="shared" si="0"/>
        <v>6</v>
      </c>
    </row>
    <row r="23" spans="1:6" s="1" customFormat="1" ht="20.100000000000001" customHeight="1">
      <c r="A23"/>
      <c r="B23" s="82" t="s">
        <v>77</v>
      </c>
      <c r="C23" s="74">
        <v>3</v>
      </c>
      <c r="D23" s="74">
        <v>6</v>
      </c>
      <c r="E23" s="74">
        <v>7</v>
      </c>
      <c r="F23" s="77">
        <f t="shared" si="0"/>
        <v>16</v>
      </c>
    </row>
    <row r="24" spans="1:6" s="1" customFormat="1" ht="20.100000000000001" customHeight="1">
      <c r="A24"/>
      <c r="B24" s="82" t="s">
        <v>78</v>
      </c>
      <c r="C24" s="74">
        <v>4</v>
      </c>
      <c r="D24" s="74">
        <v>10</v>
      </c>
      <c r="E24" s="74">
        <v>2</v>
      </c>
      <c r="F24" s="77">
        <f t="shared" si="0"/>
        <v>16</v>
      </c>
    </row>
    <row r="25" spans="1:6" s="1" customFormat="1" ht="20.100000000000001" customHeight="1">
      <c r="A25"/>
      <c r="B25" s="82" t="s">
        <v>79</v>
      </c>
      <c r="C25" s="74">
        <v>6</v>
      </c>
      <c r="D25" s="74">
        <v>2</v>
      </c>
      <c r="E25" s="74">
        <v>5</v>
      </c>
      <c r="F25" s="77">
        <f t="shared" si="0"/>
        <v>13</v>
      </c>
    </row>
    <row r="26" spans="1:6" ht="24" customHeight="1" thickBot="1">
      <c r="B26" s="81" t="s">
        <v>2</v>
      </c>
      <c r="C26" s="78">
        <f>SUM(C14:C25)</f>
        <v>82</v>
      </c>
      <c r="D26" s="78">
        <f>SUM(D14:D25)</f>
        <v>67</v>
      </c>
      <c r="E26" s="78">
        <f>SUM(E14:E25)</f>
        <v>39</v>
      </c>
      <c r="F26" s="79">
        <f>SUM(F14:F25)</f>
        <v>188</v>
      </c>
    </row>
    <row r="27" spans="1:6">
      <c r="B27" s="57" t="s">
        <v>91</v>
      </c>
    </row>
    <row r="52" spans="1:1">
      <c r="A52" s="5"/>
    </row>
  </sheetData>
  <mergeCells count="4">
    <mergeCell ref="A6:J6"/>
    <mergeCell ref="A7:J7"/>
    <mergeCell ref="A8:J8"/>
    <mergeCell ref="B11:F11"/>
  </mergeCells>
  <pageMargins left="0.39370078740157483" right="0.19685039370078741" top="0.39370078740157483" bottom="0.19685039370078741" header="0" footer="0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0"/>
  <sheetViews>
    <sheetView topLeftCell="A13" zoomScaleNormal="100" zoomScaleSheetLayoutView="85" workbookViewId="0">
      <selection activeCell="O16" sqref="O16"/>
    </sheetView>
  </sheetViews>
  <sheetFormatPr baseColWidth="10" defaultColWidth="11.42578125" defaultRowHeight="12.75"/>
  <cols>
    <col min="1" max="1" width="19" customWidth="1"/>
    <col min="2" max="2" width="15.140625" style="1" customWidth="1"/>
    <col min="3" max="3" width="16" style="1" customWidth="1"/>
    <col min="4" max="4" width="16.42578125" style="1" bestFit="1" customWidth="1"/>
    <col min="5" max="5" width="14.7109375" style="1" bestFit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3.5703125" customWidth="1"/>
    <col min="11" max="11" width="2.85546875" customWidth="1"/>
    <col min="12" max="12" width="12.28515625" bestFit="1" customWidth="1"/>
  </cols>
  <sheetData>
    <row r="6" spans="1:12" ht="15" customHeight="1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21"/>
    </row>
    <row r="7" spans="1:12" ht="20.25">
      <c r="A7" s="172" t="s">
        <v>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2" ht="15.75" customHeight="1">
      <c r="A8" s="161" t="s">
        <v>120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2" ht="15">
      <c r="B9" s="3"/>
      <c r="C9" s="3"/>
      <c r="D9" s="3"/>
      <c r="E9" s="3"/>
      <c r="F9" s="3"/>
    </row>
    <row r="10" spans="1:12" ht="12" customHeight="1">
      <c r="A10" s="7"/>
      <c r="B10" s="7"/>
      <c r="C10" s="7"/>
      <c r="D10" s="7"/>
      <c r="E10" s="7"/>
      <c r="F10" s="7"/>
    </row>
    <row r="11" spans="1:12" ht="43.5" customHeight="1">
      <c r="B11" s="171" t="s">
        <v>92</v>
      </c>
      <c r="C11" s="171"/>
      <c r="D11" s="171"/>
      <c r="E11" s="171"/>
      <c r="F11" s="171"/>
      <c r="G11" s="115"/>
      <c r="H11" s="115"/>
      <c r="I11" s="115"/>
      <c r="J11" s="115"/>
    </row>
    <row r="12" spans="1:12" ht="15.75" thickBot="1">
      <c r="B12" s="34"/>
      <c r="C12" s="34"/>
      <c r="D12" s="34"/>
      <c r="E12" s="34"/>
      <c r="F12" s="34"/>
    </row>
    <row r="13" spans="1:12" ht="15">
      <c r="B13" s="75" t="s">
        <v>99</v>
      </c>
      <c r="C13" s="76" t="s">
        <v>53</v>
      </c>
      <c r="D13" s="76" t="s">
        <v>54</v>
      </c>
      <c r="E13" s="76" t="s">
        <v>64</v>
      </c>
      <c r="F13" s="80" t="s">
        <v>2</v>
      </c>
      <c r="J13" s="1"/>
    </row>
    <row r="14" spans="1:12" s="1" customFormat="1" ht="20.100000000000001" customHeight="1">
      <c r="A14"/>
      <c r="B14" s="82" t="s">
        <v>68</v>
      </c>
      <c r="C14" s="114">
        <v>6</v>
      </c>
      <c r="D14" s="114">
        <v>9</v>
      </c>
      <c r="E14" s="114">
        <v>0</v>
      </c>
      <c r="F14" s="77">
        <f>SUM(C14:E14)</f>
        <v>15</v>
      </c>
    </row>
    <row r="15" spans="1:12" s="1" customFormat="1" ht="20.100000000000001" customHeight="1">
      <c r="A15"/>
      <c r="B15" s="82" t="s">
        <v>69</v>
      </c>
      <c r="C15" s="114">
        <v>3</v>
      </c>
      <c r="D15" s="114">
        <v>5</v>
      </c>
      <c r="E15" s="114">
        <v>0</v>
      </c>
      <c r="F15" s="77">
        <f t="shared" ref="F15:F25" si="0">SUM(C15:E15)</f>
        <v>8</v>
      </c>
    </row>
    <row r="16" spans="1:12" s="1" customFormat="1" ht="20.100000000000001" customHeight="1">
      <c r="A16"/>
      <c r="B16" s="82" t="s">
        <v>70</v>
      </c>
      <c r="C16" s="114">
        <v>14</v>
      </c>
      <c r="D16" s="114">
        <v>15</v>
      </c>
      <c r="E16" s="114">
        <v>0</v>
      </c>
      <c r="F16" s="77">
        <f t="shared" si="0"/>
        <v>29</v>
      </c>
    </row>
    <row r="17" spans="1:6" s="1" customFormat="1" ht="20.100000000000001" customHeight="1">
      <c r="A17"/>
      <c r="B17" s="82" t="s">
        <v>71</v>
      </c>
      <c r="C17" s="114">
        <v>7</v>
      </c>
      <c r="D17" s="114">
        <v>11</v>
      </c>
      <c r="E17" s="114">
        <v>0</v>
      </c>
      <c r="F17" s="77">
        <f t="shared" si="0"/>
        <v>18</v>
      </c>
    </row>
    <row r="18" spans="1:6" s="1" customFormat="1" ht="20.100000000000001" customHeight="1">
      <c r="A18"/>
      <c r="B18" s="82" t="s">
        <v>72</v>
      </c>
      <c r="C18" s="114">
        <v>11</v>
      </c>
      <c r="D18" s="114">
        <v>8</v>
      </c>
      <c r="E18" s="114">
        <v>0</v>
      </c>
      <c r="F18" s="77">
        <f t="shared" si="0"/>
        <v>19</v>
      </c>
    </row>
    <row r="19" spans="1:6" s="1" customFormat="1" ht="20.100000000000001" customHeight="1">
      <c r="A19"/>
      <c r="B19" s="82" t="s">
        <v>73</v>
      </c>
      <c r="C19" s="114">
        <v>9</v>
      </c>
      <c r="D19" s="114">
        <v>10</v>
      </c>
      <c r="E19" s="114">
        <v>0</v>
      </c>
      <c r="F19" s="77">
        <f t="shared" si="0"/>
        <v>19</v>
      </c>
    </row>
    <row r="20" spans="1:6" s="1" customFormat="1" ht="20.100000000000001" customHeight="1">
      <c r="A20"/>
      <c r="B20" s="82" t="s">
        <v>74</v>
      </c>
      <c r="C20" s="114">
        <v>7</v>
      </c>
      <c r="D20" s="114">
        <v>14</v>
      </c>
      <c r="E20" s="114">
        <v>0</v>
      </c>
      <c r="F20" s="77">
        <f t="shared" si="0"/>
        <v>21</v>
      </c>
    </row>
    <row r="21" spans="1:6" s="1" customFormat="1" ht="20.100000000000001" customHeight="1">
      <c r="A21"/>
      <c r="B21" s="82" t="s">
        <v>75</v>
      </c>
      <c r="C21" s="114">
        <v>3</v>
      </c>
      <c r="D21" s="114">
        <v>5</v>
      </c>
      <c r="E21" s="114">
        <v>0</v>
      </c>
      <c r="F21" s="77">
        <f t="shared" si="0"/>
        <v>8</v>
      </c>
    </row>
    <row r="22" spans="1:6" s="1" customFormat="1" ht="20.100000000000001" customHeight="1">
      <c r="A22"/>
      <c r="B22" s="82" t="s">
        <v>76</v>
      </c>
      <c r="C22" s="114">
        <v>1</v>
      </c>
      <c r="D22" s="114">
        <v>5</v>
      </c>
      <c r="E22" s="114">
        <v>0</v>
      </c>
      <c r="F22" s="77">
        <f t="shared" si="0"/>
        <v>6</v>
      </c>
    </row>
    <row r="23" spans="1:6" s="1" customFormat="1" ht="20.100000000000001" customHeight="1">
      <c r="A23"/>
      <c r="B23" s="82" t="s">
        <v>77</v>
      </c>
      <c r="C23" s="114">
        <v>9</v>
      </c>
      <c r="D23" s="114">
        <v>7</v>
      </c>
      <c r="E23" s="114">
        <v>0</v>
      </c>
      <c r="F23" s="77">
        <f t="shared" si="0"/>
        <v>16</v>
      </c>
    </row>
    <row r="24" spans="1:6" s="1" customFormat="1" ht="20.100000000000001" customHeight="1">
      <c r="A24"/>
      <c r="B24" s="82" t="s">
        <v>78</v>
      </c>
      <c r="C24" s="74">
        <v>6</v>
      </c>
      <c r="D24" s="74">
        <v>10</v>
      </c>
      <c r="E24" s="114">
        <v>0</v>
      </c>
      <c r="F24" s="77">
        <f t="shared" si="0"/>
        <v>16</v>
      </c>
    </row>
    <row r="25" spans="1:6" s="1" customFormat="1" ht="20.100000000000001" customHeight="1">
      <c r="A25"/>
      <c r="B25" s="82" t="s">
        <v>79</v>
      </c>
      <c r="C25" s="74">
        <v>4</v>
      </c>
      <c r="D25" s="74">
        <v>9</v>
      </c>
      <c r="E25" s="114">
        <v>0</v>
      </c>
      <c r="F25" s="77">
        <f t="shared" si="0"/>
        <v>13</v>
      </c>
    </row>
    <row r="26" spans="1:6" ht="24" customHeight="1" thickBot="1">
      <c r="B26" s="81" t="s">
        <v>2</v>
      </c>
      <c r="C26" s="78">
        <f>SUM(C14:C25)</f>
        <v>80</v>
      </c>
      <c r="D26" s="78">
        <f>SUM(D14:D25)</f>
        <v>108</v>
      </c>
      <c r="E26" s="78">
        <f>SUM(E14:E25)</f>
        <v>0</v>
      </c>
      <c r="F26" s="79">
        <f>SUM(F14:F25)</f>
        <v>188</v>
      </c>
    </row>
    <row r="27" spans="1:6">
      <c r="B27" s="83" t="s">
        <v>93</v>
      </c>
    </row>
    <row r="30" spans="1:6" s="5" customFormat="1">
      <c r="B30" s="131"/>
      <c r="C30" s="131"/>
      <c r="D30" s="131"/>
      <c r="E30" s="131"/>
      <c r="F30" s="131"/>
    </row>
  </sheetData>
  <mergeCells count="4">
    <mergeCell ref="B11:F11"/>
    <mergeCell ref="A6:K6"/>
    <mergeCell ref="A7:K7"/>
    <mergeCell ref="A8:K8"/>
  </mergeCells>
  <pageMargins left="0.39370078740157483" right="0.19685039370078741" top="0.39370078740157483" bottom="0.19685039370078741" header="0" footer="0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opLeftCell="A11" zoomScaleNormal="100" zoomScaleSheetLayoutView="85" workbookViewId="0">
      <selection activeCell="H25" sqref="H25"/>
    </sheetView>
  </sheetViews>
  <sheetFormatPr baseColWidth="10" defaultColWidth="11.42578125" defaultRowHeight="12.75"/>
  <cols>
    <col min="1" max="1" width="7.140625" customWidth="1"/>
    <col min="2" max="2" width="12.5703125" style="131" customWidth="1"/>
    <col min="3" max="3" width="11.140625" style="1" bestFit="1" customWidth="1"/>
    <col min="4" max="6" width="12.28515625" style="1" bestFit="1" customWidth="1"/>
    <col min="7" max="7" width="9.85546875" style="1" bestFit="1" customWidth="1"/>
    <col min="8" max="8" width="14.7109375" style="1" bestFit="1" customWidth="1"/>
    <col min="9" max="9" width="11.140625" style="1" customWidth="1"/>
    <col min="10" max="10" width="7.85546875" customWidth="1"/>
    <col min="11" max="11" width="1.42578125" customWidth="1"/>
    <col min="12" max="12" width="1.7109375" customWidth="1"/>
    <col min="13" max="13" width="2.85546875" customWidth="1"/>
    <col min="14" max="14" width="12.28515625" bestFit="1" customWidth="1"/>
  </cols>
  <sheetData>
    <row r="6" spans="1:12" ht="15" customHeight="1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21"/>
      <c r="L6" s="21"/>
    </row>
    <row r="7" spans="1:12" ht="20.25">
      <c r="A7" s="172" t="s">
        <v>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2" ht="15.75" customHeight="1">
      <c r="A8" s="161" t="s">
        <v>120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22"/>
    </row>
    <row r="9" spans="1:12" ht="15">
      <c r="B9" s="133"/>
      <c r="C9" s="3"/>
      <c r="D9" s="3"/>
      <c r="E9" s="3"/>
      <c r="F9" s="3"/>
      <c r="G9" s="3"/>
      <c r="H9" s="3"/>
      <c r="I9" s="3"/>
    </row>
    <row r="10" spans="1:12" s="5" customFormat="1" ht="35.25" customHeight="1">
      <c r="B10" s="171" t="s">
        <v>129</v>
      </c>
      <c r="C10" s="171"/>
      <c r="D10" s="171"/>
      <c r="E10" s="171"/>
      <c r="F10" s="171"/>
      <c r="G10" s="171"/>
      <c r="H10" s="171"/>
      <c r="I10" s="171"/>
      <c r="J10" s="115"/>
      <c r="K10" s="115"/>
      <c r="L10" s="115"/>
    </row>
    <row r="11" spans="1:12" ht="15.75" thickBot="1">
      <c r="B11" s="132"/>
      <c r="C11" s="34"/>
      <c r="D11" s="34"/>
      <c r="E11" s="34"/>
      <c r="F11" s="34"/>
      <c r="G11" s="34"/>
      <c r="H11" s="34"/>
      <c r="I11" s="34"/>
    </row>
    <row r="12" spans="1:12" ht="15">
      <c r="B12" s="75" t="s">
        <v>99</v>
      </c>
      <c r="C12" s="76" t="s">
        <v>59</v>
      </c>
      <c r="D12" s="76" t="s">
        <v>60</v>
      </c>
      <c r="E12" s="76" t="s">
        <v>61</v>
      </c>
      <c r="F12" s="76" t="s">
        <v>62</v>
      </c>
      <c r="G12" s="76" t="s">
        <v>63</v>
      </c>
      <c r="H12" s="76" t="s">
        <v>64</v>
      </c>
      <c r="I12" s="80" t="s">
        <v>2</v>
      </c>
    </row>
    <row r="13" spans="1:12" s="1" customFormat="1" ht="20.100000000000001" customHeight="1">
      <c r="A13"/>
      <c r="B13" s="82" t="s">
        <v>68</v>
      </c>
      <c r="C13" s="114">
        <v>3</v>
      </c>
      <c r="D13" s="114">
        <v>5</v>
      </c>
      <c r="E13" s="114">
        <v>2</v>
      </c>
      <c r="F13" s="114">
        <v>2</v>
      </c>
      <c r="G13" s="114">
        <v>0</v>
      </c>
      <c r="H13" s="114">
        <v>3</v>
      </c>
      <c r="I13" s="77">
        <f>SUM(C13:H13)</f>
        <v>15</v>
      </c>
    </row>
    <row r="14" spans="1:12" s="1" customFormat="1" ht="20.100000000000001" customHeight="1">
      <c r="A14"/>
      <c r="B14" s="82" t="s">
        <v>69</v>
      </c>
      <c r="C14" s="114">
        <v>0</v>
      </c>
      <c r="D14" s="114">
        <v>4</v>
      </c>
      <c r="E14" s="114">
        <v>2</v>
      </c>
      <c r="F14" s="114">
        <v>2</v>
      </c>
      <c r="G14" s="114">
        <v>0</v>
      </c>
      <c r="H14" s="114">
        <v>0</v>
      </c>
      <c r="I14" s="77">
        <f t="shared" ref="I14:I22" si="0">SUM(C14:H14)</f>
        <v>8</v>
      </c>
    </row>
    <row r="15" spans="1:12" s="1" customFormat="1" ht="20.100000000000001" customHeight="1">
      <c r="A15"/>
      <c r="B15" s="82" t="s">
        <v>70</v>
      </c>
      <c r="C15" s="114">
        <v>1</v>
      </c>
      <c r="D15" s="114">
        <v>19</v>
      </c>
      <c r="E15" s="114">
        <v>7</v>
      </c>
      <c r="F15" s="114">
        <v>1</v>
      </c>
      <c r="G15" s="114">
        <v>0</v>
      </c>
      <c r="H15" s="114">
        <v>1</v>
      </c>
      <c r="I15" s="77">
        <f t="shared" si="0"/>
        <v>29</v>
      </c>
    </row>
    <row r="16" spans="1:12" s="1" customFormat="1" ht="20.100000000000001" customHeight="1">
      <c r="A16"/>
      <c r="B16" s="82" t="s">
        <v>71</v>
      </c>
      <c r="C16" s="114">
        <v>2</v>
      </c>
      <c r="D16" s="114">
        <v>9</v>
      </c>
      <c r="E16" s="114">
        <v>3</v>
      </c>
      <c r="F16" s="114">
        <v>1</v>
      </c>
      <c r="G16" s="114">
        <v>2</v>
      </c>
      <c r="H16" s="114">
        <v>1</v>
      </c>
      <c r="I16" s="77">
        <f t="shared" si="0"/>
        <v>18</v>
      </c>
    </row>
    <row r="17" spans="1:9" s="1" customFormat="1" ht="20.100000000000001" customHeight="1">
      <c r="A17"/>
      <c r="B17" s="82" t="s">
        <v>72</v>
      </c>
      <c r="C17" s="114">
        <v>3</v>
      </c>
      <c r="D17" s="114">
        <v>10</v>
      </c>
      <c r="E17" s="114">
        <v>1</v>
      </c>
      <c r="F17" s="114">
        <v>4</v>
      </c>
      <c r="G17" s="114">
        <v>1</v>
      </c>
      <c r="H17" s="114">
        <v>0</v>
      </c>
      <c r="I17" s="77">
        <f t="shared" si="0"/>
        <v>19</v>
      </c>
    </row>
    <row r="18" spans="1:9" s="1" customFormat="1" ht="20.100000000000001" customHeight="1">
      <c r="A18"/>
      <c r="B18" s="82" t="s">
        <v>73</v>
      </c>
      <c r="C18" s="114">
        <v>2</v>
      </c>
      <c r="D18" s="114">
        <v>13</v>
      </c>
      <c r="E18" s="114">
        <v>2</v>
      </c>
      <c r="F18" s="114">
        <v>0</v>
      </c>
      <c r="G18" s="114">
        <v>2</v>
      </c>
      <c r="H18" s="114">
        <v>0</v>
      </c>
      <c r="I18" s="77">
        <f t="shared" si="0"/>
        <v>19</v>
      </c>
    </row>
    <row r="19" spans="1:9" s="1" customFormat="1" ht="20.100000000000001" customHeight="1">
      <c r="A19"/>
      <c r="B19" s="82" t="s">
        <v>74</v>
      </c>
      <c r="C19" s="114">
        <v>2</v>
      </c>
      <c r="D19" s="114">
        <v>8</v>
      </c>
      <c r="E19" s="114">
        <v>7</v>
      </c>
      <c r="F19" s="114">
        <v>3</v>
      </c>
      <c r="G19" s="114">
        <v>1</v>
      </c>
      <c r="H19" s="114">
        <v>0</v>
      </c>
      <c r="I19" s="77">
        <f t="shared" si="0"/>
        <v>21</v>
      </c>
    </row>
    <row r="20" spans="1:9" s="1" customFormat="1" ht="20.100000000000001" customHeight="1">
      <c r="A20"/>
      <c r="B20" s="82" t="s">
        <v>75</v>
      </c>
      <c r="C20" s="114">
        <v>3</v>
      </c>
      <c r="D20" s="114">
        <v>4</v>
      </c>
      <c r="E20" s="114">
        <v>1</v>
      </c>
      <c r="F20" s="114">
        <v>0</v>
      </c>
      <c r="G20" s="114">
        <v>0</v>
      </c>
      <c r="H20" s="114">
        <v>0</v>
      </c>
      <c r="I20" s="77">
        <f t="shared" si="0"/>
        <v>8</v>
      </c>
    </row>
    <row r="21" spans="1:9" s="1" customFormat="1" ht="20.100000000000001" customHeight="1">
      <c r="A21"/>
      <c r="B21" s="82" t="s">
        <v>76</v>
      </c>
      <c r="C21" s="114">
        <v>0</v>
      </c>
      <c r="D21" s="114">
        <v>5</v>
      </c>
      <c r="E21" s="114">
        <v>0</v>
      </c>
      <c r="F21" s="114">
        <v>1</v>
      </c>
      <c r="G21" s="114">
        <v>0</v>
      </c>
      <c r="H21" s="114">
        <v>0</v>
      </c>
      <c r="I21" s="77">
        <f t="shared" si="0"/>
        <v>6</v>
      </c>
    </row>
    <row r="22" spans="1:9" s="1" customFormat="1" ht="20.100000000000001" customHeight="1">
      <c r="A22"/>
      <c r="B22" s="82" t="s">
        <v>77</v>
      </c>
      <c r="C22" s="114">
        <v>1</v>
      </c>
      <c r="D22" s="114">
        <v>11</v>
      </c>
      <c r="E22" s="114">
        <v>3</v>
      </c>
      <c r="F22" s="114">
        <v>1</v>
      </c>
      <c r="G22" s="114">
        <v>0</v>
      </c>
      <c r="H22" s="114">
        <v>0</v>
      </c>
      <c r="I22" s="77">
        <f t="shared" si="0"/>
        <v>16</v>
      </c>
    </row>
    <row r="23" spans="1:9" s="1" customFormat="1" ht="20.100000000000001" customHeight="1">
      <c r="A23"/>
      <c r="B23" s="82" t="s">
        <v>78</v>
      </c>
      <c r="C23" s="114">
        <v>3</v>
      </c>
      <c r="D23" s="114">
        <v>11</v>
      </c>
      <c r="E23" s="114">
        <v>1</v>
      </c>
      <c r="F23" s="114">
        <v>1</v>
      </c>
      <c r="G23" s="114">
        <v>0</v>
      </c>
      <c r="H23" s="114">
        <v>0</v>
      </c>
      <c r="I23" s="77">
        <f t="shared" ref="I23:I24" si="1">SUM(C23:H23)</f>
        <v>16</v>
      </c>
    </row>
    <row r="24" spans="1:9" s="1" customFormat="1" ht="20.100000000000001" customHeight="1">
      <c r="A24"/>
      <c r="B24" s="82" t="s">
        <v>79</v>
      </c>
      <c r="C24" s="114">
        <v>2</v>
      </c>
      <c r="D24" s="114">
        <v>4</v>
      </c>
      <c r="E24" s="114">
        <v>6</v>
      </c>
      <c r="F24" s="114">
        <v>0</v>
      </c>
      <c r="G24" s="114">
        <v>0</v>
      </c>
      <c r="H24" s="114">
        <v>1</v>
      </c>
      <c r="I24" s="77">
        <f t="shared" si="1"/>
        <v>13</v>
      </c>
    </row>
    <row r="25" spans="1:9" ht="24" customHeight="1" thickBot="1">
      <c r="B25" s="81" t="s">
        <v>2</v>
      </c>
      <c r="C25" s="78">
        <f t="shared" ref="C25:H25" si="2">SUM(C13:C24)</f>
        <v>22</v>
      </c>
      <c r="D25" s="78">
        <f t="shared" si="2"/>
        <v>103</v>
      </c>
      <c r="E25" s="78">
        <f t="shared" si="2"/>
        <v>35</v>
      </c>
      <c r="F25" s="78">
        <f t="shared" si="2"/>
        <v>16</v>
      </c>
      <c r="G25" s="78">
        <f t="shared" si="2"/>
        <v>6</v>
      </c>
      <c r="H25" s="78">
        <f t="shared" si="2"/>
        <v>6</v>
      </c>
      <c r="I25" s="79">
        <f t="shared" ref="I25" si="3">SUM(I13:I24)</f>
        <v>188</v>
      </c>
    </row>
    <row r="26" spans="1:9">
      <c r="B26" s="135" t="s">
        <v>93</v>
      </c>
    </row>
  </sheetData>
  <mergeCells count="4">
    <mergeCell ref="B10:I10"/>
    <mergeCell ref="A7:L7"/>
    <mergeCell ref="A6:J6"/>
    <mergeCell ref="A8:K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0"/>
  <sheetViews>
    <sheetView topLeftCell="A10" zoomScaleNormal="100" zoomScaleSheetLayoutView="85" workbookViewId="0">
      <selection activeCell="C14" sqref="C14 E14 E18 D20 I20 C20:C21 E20:E21 D22 E23 F24:G24"/>
    </sheetView>
  </sheetViews>
  <sheetFormatPr baseColWidth="10" defaultColWidth="11.42578125" defaultRowHeight="12.75"/>
  <cols>
    <col min="1" max="1" width="9" customWidth="1"/>
    <col min="2" max="2" width="12.5703125" style="1" customWidth="1"/>
    <col min="3" max="3" width="8.42578125" style="1" customWidth="1"/>
    <col min="4" max="4" width="7.7109375" style="1" customWidth="1"/>
    <col min="5" max="5" width="10.85546875" style="1" customWidth="1"/>
    <col min="6" max="6" width="10" style="1" customWidth="1"/>
    <col min="7" max="7" width="8.5703125" style="1" customWidth="1"/>
    <col min="8" max="8" width="9.7109375" style="1" customWidth="1"/>
    <col min="9" max="9" width="10" style="1" customWidth="1"/>
    <col min="10" max="10" width="11.140625" style="1" customWidth="1"/>
    <col min="11" max="11" width="1.85546875" customWidth="1"/>
  </cols>
  <sheetData>
    <row r="6" spans="1:12" ht="15" customHeight="1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ht="20.25">
      <c r="A7" s="172" t="s">
        <v>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2" ht="15.75" customHeight="1">
      <c r="A8" s="161" t="s">
        <v>120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2" ht="15">
      <c r="B9" s="3"/>
      <c r="C9" s="3"/>
      <c r="D9" s="3"/>
      <c r="E9" s="3"/>
      <c r="F9" s="3"/>
      <c r="G9" s="3"/>
      <c r="H9" s="3"/>
      <c r="I9" s="3"/>
      <c r="J9" s="3"/>
    </row>
    <row r="10" spans="1:12" ht="33" customHeight="1">
      <c r="B10" s="171" t="s">
        <v>128</v>
      </c>
      <c r="C10" s="171"/>
      <c r="D10" s="171"/>
      <c r="E10" s="171"/>
      <c r="F10" s="171"/>
      <c r="G10" s="171"/>
      <c r="H10" s="171"/>
      <c r="I10" s="171"/>
      <c r="J10" s="171"/>
    </row>
    <row r="11" spans="1:12" ht="15.75" thickBot="1">
      <c r="B11" s="34"/>
      <c r="C11" s="34"/>
      <c r="D11" s="34"/>
      <c r="E11" s="34"/>
      <c r="F11" s="34"/>
      <c r="G11" s="34"/>
      <c r="H11" s="34"/>
      <c r="I11" s="34"/>
      <c r="J11" s="34"/>
    </row>
    <row r="12" spans="1:12" s="5" customFormat="1" ht="18" customHeight="1">
      <c r="B12" s="75" t="s">
        <v>99</v>
      </c>
      <c r="C12" s="76" t="s">
        <v>113</v>
      </c>
      <c r="D12" s="76" t="s">
        <v>114</v>
      </c>
      <c r="E12" s="76" t="s">
        <v>115</v>
      </c>
      <c r="F12" s="76" t="s">
        <v>116</v>
      </c>
      <c r="G12" s="76" t="s">
        <v>117</v>
      </c>
      <c r="H12" s="76" t="s">
        <v>118</v>
      </c>
      <c r="I12" s="76" t="s">
        <v>119</v>
      </c>
      <c r="J12" s="80" t="s">
        <v>2</v>
      </c>
    </row>
    <row r="13" spans="1:12" s="1" customFormat="1" ht="20.100000000000001" customHeight="1">
      <c r="A13"/>
      <c r="B13" s="82" t="s">
        <v>68</v>
      </c>
      <c r="C13" s="114">
        <v>2</v>
      </c>
      <c r="D13" s="114">
        <v>1</v>
      </c>
      <c r="E13" s="114">
        <v>1</v>
      </c>
      <c r="F13" s="114">
        <v>1</v>
      </c>
      <c r="G13" s="114">
        <v>4</v>
      </c>
      <c r="H13" s="114">
        <v>1</v>
      </c>
      <c r="I13" s="114">
        <v>5</v>
      </c>
      <c r="J13" s="77">
        <f>SUM(C13:I13)</f>
        <v>15</v>
      </c>
    </row>
    <row r="14" spans="1:12" s="1" customFormat="1" ht="20.100000000000001" customHeight="1">
      <c r="A14"/>
      <c r="B14" s="82" t="s">
        <v>69</v>
      </c>
      <c r="C14" s="114">
        <v>0</v>
      </c>
      <c r="D14" s="114">
        <v>1</v>
      </c>
      <c r="E14" s="114">
        <v>0</v>
      </c>
      <c r="F14" s="114">
        <v>1</v>
      </c>
      <c r="G14" s="114">
        <v>3</v>
      </c>
      <c r="H14" s="114">
        <v>1</v>
      </c>
      <c r="I14" s="114">
        <v>2</v>
      </c>
      <c r="J14" s="77">
        <f t="shared" ref="J14:J24" si="0">SUM(C14:I14)</f>
        <v>8</v>
      </c>
    </row>
    <row r="15" spans="1:12" s="1" customFormat="1" ht="20.100000000000001" customHeight="1">
      <c r="A15"/>
      <c r="B15" s="82" t="s">
        <v>70</v>
      </c>
      <c r="C15" s="114">
        <v>2</v>
      </c>
      <c r="D15" s="114">
        <v>6</v>
      </c>
      <c r="E15" s="114">
        <v>4</v>
      </c>
      <c r="F15" s="114">
        <v>3</v>
      </c>
      <c r="G15" s="114">
        <v>2</v>
      </c>
      <c r="H15" s="114">
        <v>3</v>
      </c>
      <c r="I15" s="114">
        <v>9</v>
      </c>
      <c r="J15" s="77">
        <f t="shared" si="0"/>
        <v>29</v>
      </c>
    </row>
    <row r="16" spans="1:12" s="1" customFormat="1" ht="20.100000000000001" customHeight="1">
      <c r="A16"/>
      <c r="B16" s="82" t="s">
        <v>71</v>
      </c>
      <c r="C16" s="114">
        <v>3</v>
      </c>
      <c r="D16" s="114">
        <v>2</v>
      </c>
      <c r="E16" s="114">
        <v>1</v>
      </c>
      <c r="F16" s="114">
        <v>5</v>
      </c>
      <c r="G16" s="114">
        <v>2</v>
      </c>
      <c r="H16" s="114">
        <v>2</v>
      </c>
      <c r="I16" s="114">
        <v>3</v>
      </c>
      <c r="J16" s="77">
        <f t="shared" si="0"/>
        <v>18</v>
      </c>
    </row>
    <row r="17" spans="1:10" s="1" customFormat="1" ht="20.100000000000001" customHeight="1">
      <c r="A17"/>
      <c r="B17" s="82" t="s">
        <v>72</v>
      </c>
      <c r="C17" s="114">
        <v>5</v>
      </c>
      <c r="D17" s="114">
        <v>2</v>
      </c>
      <c r="E17" s="114">
        <v>3</v>
      </c>
      <c r="F17" s="114">
        <v>2</v>
      </c>
      <c r="G17" s="114">
        <v>1</v>
      </c>
      <c r="H17" s="114">
        <v>4</v>
      </c>
      <c r="I17" s="114">
        <v>2</v>
      </c>
      <c r="J17" s="77">
        <f t="shared" si="0"/>
        <v>19</v>
      </c>
    </row>
    <row r="18" spans="1:10" s="1" customFormat="1" ht="20.100000000000001" customHeight="1">
      <c r="A18"/>
      <c r="B18" s="82" t="s">
        <v>73</v>
      </c>
      <c r="C18" s="114">
        <v>4</v>
      </c>
      <c r="D18" s="114">
        <v>2</v>
      </c>
      <c r="E18" s="114">
        <v>0</v>
      </c>
      <c r="F18" s="114">
        <v>3</v>
      </c>
      <c r="G18" s="114">
        <v>2</v>
      </c>
      <c r="H18" s="114">
        <v>3</v>
      </c>
      <c r="I18" s="114">
        <v>5</v>
      </c>
      <c r="J18" s="77">
        <f t="shared" si="0"/>
        <v>19</v>
      </c>
    </row>
    <row r="19" spans="1:10" s="1" customFormat="1" ht="20.100000000000001" customHeight="1">
      <c r="A19"/>
      <c r="B19" s="82" t="s">
        <v>74</v>
      </c>
      <c r="C19" s="114">
        <v>4</v>
      </c>
      <c r="D19" s="114">
        <v>2</v>
      </c>
      <c r="E19" s="114">
        <v>4</v>
      </c>
      <c r="F19" s="114">
        <v>3</v>
      </c>
      <c r="G19" s="114">
        <v>2</v>
      </c>
      <c r="H19" s="114">
        <v>4</v>
      </c>
      <c r="I19" s="114">
        <v>2</v>
      </c>
      <c r="J19" s="77">
        <f t="shared" si="0"/>
        <v>21</v>
      </c>
    </row>
    <row r="20" spans="1:10" s="1" customFormat="1" ht="20.100000000000001" customHeight="1">
      <c r="A20"/>
      <c r="B20" s="82" t="s">
        <v>75</v>
      </c>
      <c r="C20" s="114">
        <v>0</v>
      </c>
      <c r="D20" s="114">
        <v>0</v>
      </c>
      <c r="E20" s="114">
        <v>0</v>
      </c>
      <c r="F20" s="114">
        <v>2</v>
      </c>
      <c r="G20" s="114">
        <v>3</v>
      </c>
      <c r="H20" s="114">
        <v>3</v>
      </c>
      <c r="I20" s="114">
        <v>0</v>
      </c>
      <c r="J20" s="77">
        <f t="shared" si="0"/>
        <v>8</v>
      </c>
    </row>
    <row r="21" spans="1:10" s="1" customFormat="1" ht="20.100000000000001" customHeight="1">
      <c r="A21"/>
      <c r="B21" s="82" t="s">
        <v>76</v>
      </c>
      <c r="C21" s="114">
        <v>0</v>
      </c>
      <c r="D21" s="114">
        <v>1</v>
      </c>
      <c r="E21" s="114">
        <v>0</v>
      </c>
      <c r="F21" s="114">
        <v>1</v>
      </c>
      <c r="G21" s="114">
        <v>2</v>
      </c>
      <c r="H21" s="114">
        <v>1</v>
      </c>
      <c r="I21" s="114">
        <v>1</v>
      </c>
      <c r="J21" s="77">
        <f t="shared" si="0"/>
        <v>6</v>
      </c>
    </row>
    <row r="22" spans="1:10" s="1" customFormat="1" ht="20.100000000000001" customHeight="1">
      <c r="A22"/>
      <c r="B22" s="82" t="s">
        <v>77</v>
      </c>
      <c r="C22" s="114">
        <v>3</v>
      </c>
      <c r="D22" s="114">
        <v>0</v>
      </c>
      <c r="E22" s="114">
        <v>1</v>
      </c>
      <c r="F22" s="114">
        <v>5</v>
      </c>
      <c r="G22" s="114">
        <v>1</v>
      </c>
      <c r="H22" s="114">
        <v>2</v>
      </c>
      <c r="I22" s="114">
        <v>4</v>
      </c>
      <c r="J22" s="77">
        <f t="shared" si="0"/>
        <v>16</v>
      </c>
    </row>
    <row r="23" spans="1:10" s="1" customFormat="1" ht="20.100000000000001" customHeight="1">
      <c r="A23"/>
      <c r="B23" s="82" t="s">
        <v>78</v>
      </c>
      <c r="C23" s="114">
        <v>6</v>
      </c>
      <c r="D23" s="114">
        <v>1</v>
      </c>
      <c r="E23" s="114">
        <v>0</v>
      </c>
      <c r="F23" s="114">
        <v>1</v>
      </c>
      <c r="G23" s="114">
        <v>1</v>
      </c>
      <c r="H23" s="114">
        <v>2</v>
      </c>
      <c r="I23" s="114">
        <v>5</v>
      </c>
      <c r="J23" s="77">
        <f t="shared" si="0"/>
        <v>16</v>
      </c>
    </row>
    <row r="24" spans="1:10" s="1" customFormat="1" ht="20.100000000000001" customHeight="1">
      <c r="A24"/>
      <c r="B24" s="82" t="s">
        <v>79</v>
      </c>
      <c r="C24" s="114">
        <v>2</v>
      </c>
      <c r="D24" s="114">
        <v>1</v>
      </c>
      <c r="E24" s="114">
        <v>2</v>
      </c>
      <c r="F24" s="114">
        <v>0</v>
      </c>
      <c r="G24" s="114">
        <v>0</v>
      </c>
      <c r="H24" s="114">
        <v>5</v>
      </c>
      <c r="I24" s="114">
        <v>3</v>
      </c>
      <c r="J24" s="77">
        <f t="shared" si="0"/>
        <v>13</v>
      </c>
    </row>
    <row r="25" spans="1:10" ht="24" customHeight="1" thickBot="1">
      <c r="B25" s="81" t="s">
        <v>2</v>
      </c>
      <c r="C25" s="78">
        <f>SUM(C13:C24)</f>
        <v>31</v>
      </c>
      <c r="D25" s="78">
        <f t="shared" ref="D25:J25" si="1">SUM(D13:D24)</f>
        <v>19</v>
      </c>
      <c r="E25" s="78">
        <f t="shared" si="1"/>
        <v>16</v>
      </c>
      <c r="F25" s="78">
        <f t="shared" si="1"/>
        <v>27</v>
      </c>
      <c r="G25" s="78">
        <f t="shared" si="1"/>
        <v>23</v>
      </c>
      <c r="H25" s="78">
        <f t="shared" si="1"/>
        <v>31</v>
      </c>
      <c r="I25" s="78">
        <f t="shared" si="1"/>
        <v>41</v>
      </c>
      <c r="J25" s="79">
        <f t="shared" si="1"/>
        <v>188</v>
      </c>
    </row>
    <row r="26" spans="1:10">
      <c r="B26" s="83" t="s">
        <v>93</v>
      </c>
    </row>
    <row r="60" spans="9:9">
      <c r="I60" s="1">
        <v>5</v>
      </c>
    </row>
  </sheetData>
  <mergeCells count="4">
    <mergeCell ref="B10:J10"/>
    <mergeCell ref="A6:L6"/>
    <mergeCell ref="A7:L7"/>
    <mergeCell ref="A8:L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4"/>
  <sheetViews>
    <sheetView topLeftCell="A7" zoomScaleNormal="100" zoomScaleSheetLayoutView="85" workbookViewId="0">
      <selection activeCell="E13" sqref="E13"/>
    </sheetView>
  </sheetViews>
  <sheetFormatPr baseColWidth="10" defaultColWidth="11.42578125" defaultRowHeight="12.75"/>
  <cols>
    <col min="1" max="1" width="36.28515625" customWidth="1"/>
    <col min="2" max="2" width="14.28515625" customWidth="1"/>
    <col min="3" max="3" width="18.42578125" style="1" customWidth="1"/>
    <col min="4" max="4" width="38" style="1" customWidth="1"/>
  </cols>
  <sheetData>
    <row r="6" spans="1:7" ht="15" customHeight="1">
      <c r="A6" s="160" t="s">
        <v>0</v>
      </c>
      <c r="B6" s="160"/>
      <c r="C6" s="160"/>
      <c r="D6" s="160"/>
      <c r="E6" s="21"/>
      <c r="F6" s="21"/>
      <c r="G6" s="21"/>
    </row>
    <row r="7" spans="1:7" ht="20.25">
      <c r="A7" s="172" t="s">
        <v>1</v>
      </c>
      <c r="B7" s="172"/>
      <c r="C7" s="172"/>
      <c r="D7" s="172"/>
      <c r="E7" s="68"/>
      <c r="F7" s="68"/>
      <c r="G7" s="68"/>
    </row>
    <row r="8" spans="1:7" ht="15.75" customHeight="1">
      <c r="A8" s="161" t="s">
        <v>120</v>
      </c>
      <c r="B8" s="161"/>
      <c r="C8" s="161"/>
      <c r="D8" s="161"/>
      <c r="E8" s="22"/>
      <c r="F8" s="22"/>
      <c r="G8" s="22"/>
    </row>
    <row r="9" spans="1:7" ht="15">
      <c r="C9" s="3"/>
      <c r="D9" s="3"/>
    </row>
    <row r="10" spans="1:7" s="5" customFormat="1" ht="30.75" customHeight="1">
      <c r="A10" s="171" t="s">
        <v>127</v>
      </c>
      <c r="B10" s="171"/>
      <c r="C10" s="171"/>
      <c r="D10" s="171"/>
      <c r="E10" s="134"/>
      <c r="F10" s="134"/>
      <c r="G10" s="134"/>
    </row>
    <row r="11" spans="1:7" ht="15.75" thickBot="1">
      <c r="C11" s="34"/>
      <c r="D11" s="34"/>
    </row>
    <row r="12" spans="1:7" ht="18.75" customHeight="1">
      <c r="B12" s="75" t="s">
        <v>121</v>
      </c>
      <c r="C12" s="80" t="s">
        <v>2</v>
      </c>
    </row>
    <row r="13" spans="1:7" s="1" customFormat="1" ht="20.100000000000001" customHeight="1">
      <c r="A13"/>
      <c r="B13" s="82" t="s">
        <v>106</v>
      </c>
      <c r="C13" s="77">
        <v>26</v>
      </c>
    </row>
    <row r="14" spans="1:7" s="1" customFormat="1" ht="20.100000000000001" customHeight="1">
      <c r="A14"/>
      <c r="B14" s="82" t="s">
        <v>139</v>
      </c>
      <c r="C14" s="77">
        <v>1</v>
      </c>
    </row>
    <row r="15" spans="1:7" s="1" customFormat="1" ht="20.100000000000001" customHeight="1">
      <c r="A15"/>
      <c r="B15" s="82" t="s">
        <v>138</v>
      </c>
      <c r="C15" s="77">
        <v>1</v>
      </c>
    </row>
    <row r="16" spans="1:7" s="1" customFormat="1" ht="20.100000000000001" customHeight="1">
      <c r="A16"/>
      <c r="B16" s="82" t="s">
        <v>107</v>
      </c>
      <c r="C16" s="77">
        <v>160</v>
      </c>
    </row>
    <row r="17" spans="2:3" ht="24" customHeight="1" thickBot="1">
      <c r="B17" s="81" t="s">
        <v>2</v>
      </c>
      <c r="C17" s="79">
        <f>SUM(C13:C16)</f>
        <v>188</v>
      </c>
    </row>
    <row r="18" spans="2:3" ht="21" customHeight="1">
      <c r="B18" s="173" t="s">
        <v>93</v>
      </c>
      <c r="C18" s="173"/>
    </row>
    <row r="19" spans="2:3">
      <c r="B19" s="174"/>
      <c r="C19" s="174"/>
    </row>
    <row r="64" spans="7:7">
      <c r="G64" s="1"/>
    </row>
  </sheetData>
  <mergeCells count="5">
    <mergeCell ref="B18:C19"/>
    <mergeCell ref="A6:D6"/>
    <mergeCell ref="A10:D10"/>
    <mergeCell ref="A7:D7"/>
    <mergeCell ref="A8:D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C1" zoomScale="70" zoomScaleNormal="70" workbookViewId="0">
      <selection activeCell="F5" sqref="F5"/>
    </sheetView>
  </sheetViews>
  <sheetFormatPr baseColWidth="10" defaultColWidth="11.42578125" defaultRowHeight="12.75"/>
  <cols>
    <col min="1" max="1" width="0.28515625" hidden="1" customWidth="1"/>
    <col min="2" max="2" width="2.85546875" hidden="1" customWidth="1"/>
    <col min="3" max="3" width="4" customWidth="1"/>
    <col min="4" max="4" width="15.7109375" style="4" customWidth="1"/>
    <col min="5" max="5" width="8.42578125" style="1" customWidth="1"/>
    <col min="6" max="10" width="8.7109375" style="1" customWidth="1"/>
    <col min="11" max="12" width="8.5703125" style="1" customWidth="1"/>
    <col min="13" max="13" width="7.85546875" style="1" customWidth="1"/>
    <col min="14" max="24" width="8.5703125" style="1" customWidth="1"/>
    <col min="25" max="25" width="8.7109375" style="1" customWidth="1"/>
    <col min="26" max="26" width="8.42578125" style="1" customWidth="1"/>
    <col min="27" max="27" width="8" style="1" customWidth="1"/>
    <col min="28" max="28" width="10.85546875" style="1" customWidth="1"/>
    <col min="29" max="29" width="6.85546875" customWidth="1"/>
    <col min="30" max="30" width="4.28515625" hidden="1" customWidth="1"/>
    <col min="31" max="31" width="7.5703125" hidden="1" customWidth="1"/>
    <col min="32" max="32" width="1" customWidth="1"/>
    <col min="33" max="33" width="4.42578125" customWidth="1"/>
    <col min="34" max="34" width="3.7109375" customWidth="1"/>
    <col min="36" max="36" width="7" customWidth="1"/>
  </cols>
  <sheetData>
    <row r="1" spans="1:36" ht="12.95" customHeight="1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6" ht="12.95" customHeight="1"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6" ht="12.95" customHeigh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6" ht="12.95" customHeight="1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6" ht="12.95" customHeight="1"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6" ht="15">
      <c r="A6" s="117"/>
      <c r="B6" s="117"/>
      <c r="D6" s="177" t="s">
        <v>0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17"/>
      <c r="AE6" s="117"/>
      <c r="AF6" s="117"/>
      <c r="AG6" s="117"/>
      <c r="AH6" s="117"/>
      <c r="AI6" s="117"/>
      <c r="AJ6" s="117"/>
    </row>
    <row r="7" spans="1:36" ht="18.75">
      <c r="B7" s="116"/>
      <c r="D7" s="176" t="s">
        <v>1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16"/>
      <c r="AE7" s="116"/>
      <c r="AF7" s="116"/>
      <c r="AG7" s="116"/>
      <c r="AH7" s="116"/>
      <c r="AI7" s="116"/>
      <c r="AJ7" s="116"/>
    </row>
    <row r="8" spans="1:36" ht="12.95" customHeight="1">
      <c r="A8" s="120"/>
      <c r="B8" s="120"/>
      <c r="D8" s="175" t="s">
        <v>120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47"/>
      <c r="AE8" s="147"/>
      <c r="AF8" s="147"/>
      <c r="AG8" s="147"/>
      <c r="AH8" s="147"/>
      <c r="AI8" s="147"/>
      <c r="AJ8" s="147"/>
    </row>
    <row r="9" spans="1:36" ht="12.95" customHeight="1">
      <c r="D9"/>
    </row>
    <row r="10" spans="1:36" s="5" customFormat="1" ht="15.75" customHeight="1">
      <c r="A10" s="118"/>
      <c r="B10" s="118"/>
      <c r="D10" s="179" t="s">
        <v>122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18"/>
      <c r="AE10" s="118"/>
      <c r="AF10" s="118"/>
      <c r="AG10" s="118"/>
      <c r="AH10" s="118"/>
      <c r="AI10" s="118"/>
      <c r="AJ10" s="118"/>
    </row>
    <row r="11" spans="1:36" ht="16.5" thickBo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6" s="5" customFormat="1" ht="16.5" customHeight="1">
      <c r="A12" s="119"/>
      <c r="B12" s="119"/>
      <c r="C12" s="119"/>
      <c r="D12" s="182" t="s">
        <v>110</v>
      </c>
      <c r="E12" s="178" t="s">
        <v>68</v>
      </c>
      <c r="F12" s="178"/>
      <c r="G12" s="178" t="s">
        <v>69</v>
      </c>
      <c r="H12" s="178"/>
      <c r="I12" s="178" t="s">
        <v>70</v>
      </c>
      <c r="J12" s="178"/>
      <c r="K12" s="178" t="s">
        <v>71</v>
      </c>
      <c r="L12" s="178"/>
      <c r="M12" s="178" t="s">
        <v>72</v>
      </c>
      <c r="N12" s="178"/>
      <c r="O12" s="178" t="s">
        <v>73</v>
      </c>
      <c r="P12" s="178"/>
      <c r="Q12" s="178" t="s">
        <v>74</v>
      </c>
      <c r="R12" s="178"/>
      <c r="S12" s="178" t="s">
        <v>75</v>
      </c>
      <c r="T12" s="178"/>
      <c r="U12" s="178" t="s">
        <v>76</v>
      </c>
      <c r="V12" s="178"/>
      <c r="W12" s="178" t="s">
        <v>77</v>
      </c>
      <c r="X12" s="178"/>
      <c r="Y12" s="178" t="s">
        <v>78</v>
      </c>
      <c r="Z12" s="178"/>
      <c r="AA12" s="178" t="s">
        <v>79</v>
      </c>
      <c r="AB12" s="178"/>
      <c r="AC12" s="180" t="s">
        <v>2</v>
      </c>
      <c r="AD12" s="184" t="s">
        <v>38</v>
      </c>
      <c r="AE12" s="186" t="s">
        <v>42</v>
      </c>
    </row>
    <row r="13" spans="1:36" s="5" customFormat="1" ht="30.75" customHeight="1">
      <c r="A13" s="119"/>
      <c r="B13" s="119"/>
      <c r="C13" s="119"/>
      <c r="D13" s="183"/>
      <c r="E13" s="149" t="s">
        <v>109</v>
      </c>
      <c r="F13" s="149" t="s">
        <v>108</v>
      </c>
      <c r="G13" s="149" t="s">
        <v>109</v>
      </c>
      <c r="H13" s="149" t="s">
        <v>108</v>
      </c>
      <c r="I13" s="149" t="s">
        <v>109</v>
      </c>
      <c r="J13" s="149" t="s">
        <v>108</v>
      </c>
      <c r="K13" s="149" t="s">
        <v>109</v>
      </c>
      <c r="L13" s="149" t="s">
        <v>108</v>
      </c>
      <c r="M13" s="149" t="s">
        <v>109</v>
      </c>
      <c r="N13" s="149" t="s">
        <v>108</v>
      </c>
      <c r="O13" s="149" t="s">
        <v>109</v>
      </c>
      <c r="P13" s="149" t="s">
        <v>108</v>
      </c>
      <c r="Q13" s="149" t="s">
        <v>109</v>
      </c>
      <c r="R13" s="149" t="s">
        <v>108</v>
      </c>
      <c r="S13" s="149" t="s">
        <v>109</v>
      </c>
      <c r="T13" s="149" t="s">
        <v>108</v>
      </c>
      <c r="U13" s="149" t="s">
        <v>109</v>
      </c>
      <c r="V13" s="149" t="s">
        <v>108</v>
      </c>
      <c r="W13" s="149" t="s">
        <v>109</v>
      </c>
      <c r="X13" s="149" t="s">
        <v>108</v>
      </c>
      <c r="Y13" s="149" t="s">
        <v>109</v>
      </c>
      <c r="Z13" s="149" t="s">
        <v>108</v>
      </c>
      <c r="AA13" s="149" t="s">
        <v>109</v>
      </c>
      <c r="AB13" s="149" t="s">
        <v>108</v>
      </c>
      <c r="AC13" s="181"/>
      <c r="AD13" s="185"/>
      <c r="AE13" s="187"/>
    </row>
    <row r="14" spans="1:36" s="5" customFormat="1" ht="17.45" customHeight="1">
      <c r="D14" s="121" t="s">
        <v>6</v>
      </c>
      <c r="E14" s="87">
        <v>2</v>
      </c>
      <c r="F14" s="87">
        <v>0</v>
      </c>
      <c r="G14" s="87">
        <v>2</v>
      </c>
      <c r="H14" s="87">
        <v>0</v>
      </c>
      <c r="I14" s="87">
        <v>1</v>
      </c>
      <c r="J14" s="87">
        <v>0</v>
      </c>
      <c r="K14" s="87">
        <v>0</v>
      </c>
      <c r="L14" s="87">
        <v>0</v>
      </c>
      <c r="M14" s="87">
        <v>2</v>
      </c>
      <c r="N14" s="87">
        <v>1</v>
      </c>
      <c r="O14" s="88">
        <v>0</v>
      </c>
      <c r="P14" s="88">
        <v>1</v>
      </c>
      <c r="Q14" s="87">
        <v>1</v>
      </c>
      <c r="R14" s="87">
        <v>2</v>
      </c>
      <c r="S14" s="87">
        <v>0</v>
      </c>
      <c r="T14" s="87">
        <v>0</v>
      </c>
      <c r="U14" s="87">
        <v>1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9">
        <f>SUM(E14:AB14)</f>
        <v>13</v>
      </c>
      <c r="AD14" s="10">
        <f t="shared" ref="AD14:AD45" si="0">E14+G14+I14+K14+M14+O14+Q14+S14+U14+W14+Y14</f>
        <v>9</v>
      </c>
      <c r="AE14" s="8">
        <f>AC14-AD14</f>
        <v>4</v>
      </c>
    </row>
    <row r="15" spans="1:36" s="5" customFormat="1" ht="17.45" customHeight="1">
      <c r="D15" s="121" t="s">
        <v>7</v>
      </c>
      <c r="E15" s="87">
        <v>0</v>
      </c>
      <c r="F15" s="87">
        <v>1</v>
      </c>
      <c r="G15" s="87">
        <v>1</v>
      </c>
      <c r="H15" s="87">
        <v>1</v>
      </c>
      <c r="I15" s="87">
        <v>3</v>
      </c>
      <c r="J15" s="87">
        <v>2</v>
      </c>
      <c r="K15" s="87">
        <v>1</v>
      </c>
      <c r="L15" s="87">
        <v>5</v>
      </c>
      <c r="M15" s="87">
        <v>1</v>
      </c>
      <c r="N15" s="87">
        <v>2</v>
      </c>
      <c r="O15" s="88">
        <v>3</v>
      </c>
      <c r="P15" s="88">
        <v>0</v>
      </c>
      <c r="Q15" s="87">
        <v>1</v>
      </c>
      <c r="R15" s="87">
        <v>2</v>
      </c>
      <c r="S15" s="87">
        <v>0</v>
      </c>
      <c r="T15" s="87">
        <v>2</v>
      </c>
      <c r="U15" s="87">
        <v>0</v>
      </c>
      <c r="V15" s="87">
        <v>0</v>
      </c>
      <c r="W15" s="87">
        <v>0</v>
      </c>
      <c r="X15" s="87">
        <v>1</v>
      </c>
      <c r="Y15" s="87">
        <v>1</v>
      </c>
      <c r="Z15" s="87">
        <v>1</v>
      </c>
      <c r="AA15" s="87">
        <v>1</v>
      </c>
      <c r="AB15" s="87">
        <v>4</v>
      </c>
      <c r="AC15" s="89">
        <f t="shared" ref="AC15:AC45" si="1">SUM(E15:AB15)</f>
        <v>33</v>
      </c>
      <c r="AD15" s="10">
        <f t="shared" si="0"/>
        <v>11</v>
      </c>
      <c r="AE15" s="8">
        <f t="shared" ref="AE15:AE44" si="2">AC15-AD15</f>
        <v>22</v>
      </c>
    </row>
    <row r="16" spans="1:36" ht="17.45" customHeight="1">
      <c r="D16" s="121" t="s">
        <v>8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2</v>
      </c>
      <c r="M16" s="87">
        <v>0</v>
      </c>
      <c r="N16" s="87">
        <v>1</v>
      </c>
      <c r="O16" s="88">
        <v>1</v>
      </c>
      <c r="P16" s="88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9">
        <f t="shared" si="1"/>
        <v>4</v>
      </c>
      <c r="AD16" s="10">
        <f t="shared" si="0"/>
        <v>1</v>
      </c>
      <c r="AE16" s="8">
        <f t="shared" si="2"/>
        <v>3</v>
      </c>
    </row>
    <row r="17" spans="4:31" ht="17.45" customHeight="1">
      <c r="D17" s="121" t="s">
        <v>9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8">
        <v>0</v>
      </c>
      <c r="P17" s="88">
        <v>0</v>
      </c>
      <c r="Q17" s="87">
        <v>0</v>
      </c>
      <c r="R17" s="87">
        <v>1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9">
        <f t="shared" si="1"/>
        <v>1</v>
      </c>
      <c r="AD17" s="10">
        <f t="shared" si="0"/>
        <v>0</v>
      </c>
      <c r="AE17" s="8">
        <f t="shared" si="2"/>
        <v>1</v>
      </c>
    </row>
    <row r="18" spans="4:31" ht="17.45" customHeight="1">
      <c r="D18" s="121" t="s">
        <v>10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8">
        <v>0</v>
      </c>
      <c r="P18" s="88">
        <v>1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1</v>
      </c>
      <c r="X18" s="87">
        <v>1</v>
      </c>
      <c r="Y18" s="87">
        <v>0</v>
      </c>
      <c r="Z18" s="87">
        <v>1</v>
      </c>
      <c r="AA18" s="87">
        <v>0</v>
      </c>
      <c r="AB18" s="87">
        <v>0</v>
      </c>
      <c r="AC18" s="89">
        <f t="shared" si="1"/>
        <v>4</v>
      </c>
      <c r="AD18" s="10">
        <f t="shared" si="0"/>
        <v>1</v>
      </c>
      <c r="AE18" s="8">
        <f t="shared" si="2"/>
        <v>3</v>
      </c>
    </row>
    <row r="19" spans="4:31" ht="17.45" customHeight="1">
      <c r="D19" s="121" t="s">
        <v>11</v>
      </c>
      <c r="E19" s="87">
        <v>1</v>
      </c>
      <c r="F19" s="87">
        <v>0</v>
      </c>
      <c r="G19" s="87">
        <v>0</v>
      </c>
      <c r="H19" s="87">
        <v>0</v>
      </c>
      <c r="I19" s="87">
        <v>1</v>
      </c>
      <c r="J19" s="87">
        <v>1</v>
      </c>
      <c r="K19" s="87">
        <v>0</v>
      </c>
      <c r="L19" s="87">
        <v>0</v>
      </c>
      <c r="M19" s="87">
        <v>0</v>
      </c>
      <c r="N19" s="87">
        <v>0</v>
      </c>
      <c r="O19" s="88">
        <v>0</v>
      </c>
      <c r="P19" s="88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9">
        <f t="shared" si="1"/>
        <v>3</v>
      </c>
      <c r="AD19" s="10">
        <f t="shared" si="0"/>
        <v>2</v>
      </c>
      <c r="AE19" s="8">
        <f t="shared" si="2"/>
        <v>1</v>
      </c>
    </row>
    <row r="20" spans="4:31" ht="17.45" customHeight="1">
      <c r="D20" s="121" t="s">
        <v>12</v>
      </c>
      <c r="E20" s="87">
        <v>0</v>
      </c>
      <c r="F20" s="87">
        <v>0</v>
      </c>
      <c r="G20" s="87">
        <v>0</v>
      </c>
      <c r="H20" s="87">
        <v>0</v>
      </c>
      <c r="I20" s="87">
        <v>1</v>
      </c>
      <c r="J20" s="87">
        <v>2</v>
      </c>
      <c r="K20" s="87">
        <v>0</v>
      </c>
      <c r="L20" s="87">
        <v>0</v>
      </c>
      <c r="M20" s="87">
        <v>0</v>
      </c>
      <c r="N20" s="87">
        <v>0</v>
      </c>
      <c r="O20" s="88">
        <v>0</v>
      </c>
      <c r="P20" s="88">
        <v>0</v>
      </c>
      <c r="Q20" s="87">
        <v>1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9">
        <f t="shared" si="1"/>
        <v>4</v>
      </c>
      <c r="AD20" s="10">
        <f t="shared" si="0"/>
        <v>2</v>
      </c>
      <c r="AE20" s="8">
        <f t="shared" si="2"/>
        <v>2</v>
      </c>
    </row>
    <row r="21" spans="4:31" ht="17.45" customHeight="1">
      <c r="D21" s="121" t="s">
        <v>13</v>
      </c>
      <c r="E21" s="87">
        <v>1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8">
        <v>0</v>
      </c>
      <c r="P21" s="88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9">
        <f t="shared" si="1"/>
        <v>1</v>
      </c>
      <c r="AD21" s="10">
        <f t="shared" si="0"/>
        <v>1</v>
      </c>
      <c r="AE21" s="8">
        <f t="shared" si="2"/>
        <v>0</v>
      </c>
    </row>
    <row r="22" spans="4:31" ht="17.45" customHeight="1">
      <c r="D22" s="121" t="s">
        <v>14</v>
      </c>
      <c r="E22" s="87">
        <v>0</v>
      </c>
      <c r="F22" s="87">
        <v>1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1</v>
      </c>
      <c r="N22" s="87">
        <v>0</v>
      </c>
      <c r="O22" s="88">
        <v>0</v>
      </c>
      <c r="P22" s="88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9">
        <f t="shared" si="1"/>
        <v>2</v>
      </c>
      <c r="AD22" s="10">
        <f t="shared" si="0"/>
        <v>1</v>
      </c>
      <c r="AE22" s="8">
        <f t="shared" si="2"/>
        <v>1</v>
      </c>
    </row>
    <row r="23" spans="4:31" ht="17.45" customHeight="1">
      <c r="D23" s="121" t="s">
        <v>15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2</v>
      </c>
      <c r="K23" s="87">
        <v>0</v>
      </c>
      <c r="L23" s="87">
        <v>0</v>
      </c>
      <c r="M23" s="87">
        <v>0</v>
      </c>
      <c r="N23" s="87">
        <v>1</v>
      </c>
      <c r="O23" s="88">
        <v>0</v>
      </c>
      <c r="P23" s="88">
        <v>0</v>
      </c>
      <c r="Q23" s="87">
        <v>0</v>
      </c>
      <c r="R23" s="87">
        <v>1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1</v>
      </c>
      <c r="Z23" s="87">
        <v>0</v>
      </c>
      <c r="AA23" s="87">
        <v>0</v>
      </c>
      <c r="AB23" s="87">
        <v>0</v>
      </c>
      <c r="AC23" s="89">
        <f t="shared" si="1"/>
        <v>5</v>
      </c>
      <c r="AD23" s="10">
        <f t="shared" si="0"/>
        <v>1</v>
      </c>
      <c r="AE23" s="8">
        <f t="shared" si="2"/>
        <v>4</v>
      </c>
    </row>
    <row r="24" spans="4:31" ht="17.45" customHeight="1">
      <c r="D24" s="121" t="s">
        <v>16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8">
        <v>1</v>
      </c>
      <c r="P24" s="88">
        <v>0</v>
      </c>
      <c r="Q24" s="87">
        <v>0</v>
      </c>
      <c r="R24" s="87">
        <v>1</v>
      </c>
      <c r="S24" s="87">
        <v>0</v>
      </c>
      <c r="T24" s="87">
        <v>1</v>
      </c>
      <c r="U24" s="87">
        <v>0</v>
      </c>
      <c r="V24" s="87">
        <v>0</v>
      </c>
      <c r="W24" s="87">
        <v>0</v>
      </c>
      <c r="X24" s="87">
        <v>1</v>
      </c>
      <c r="Y24" s="87">
        <v>0</v>
      </c>
      <c r="Z24" s="87">
        <v>0</v>
      </c>
      <c r="AA24" s="87">
        <v>0</v>
      </c>
      <c r="AB24" s="87">
        <v>0</v>
      </c>
      <c r="AC24" s="89">
        <f t="shared" si="1"/>
        <v>4</v>
      </c>
      <c r="AD24" s="10">
        <f t="shared" si="0"/>
        <v>1</v>
      </c>
      <c r="AE24" s="8">
        <f t="shared" si="2"/>
        <v>3</v>
      </c>
    </row>
    <row r="25" spans="4:31" s="5" customFormat="1" ht="17.45" customHeight="1">
      <c r="D25" s="121" t="s">
        <v>17</v>
      </c>
      <c r="E25" s="87">
        <v>0</v>
      </c>
      <c r="F25" s="87">
        <v>1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8">
        <v>0</v>
      </c>
      <c r="P25" s="88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9">
        <f t="shared" si="1"/>
        <v>1</v>
      </c>
      <c r="AD25" s="10">
        <f t="shared" si="0"/>
        <v>0</v>
      </c>
      <c r="AE25" s="8">
        <f t="shared" si="2"/>
        <v>1</v>
      </c>
    </row>
    <row r="26" spans="4:31" ht="17.45" customHeight="1">
      <c r="D26" s="121" t="s">
        <v>18</v>
      </c>
      <c r="E26" s="87">
        <v>0</v>
      </c>
      <c r="F26" s="87">
        <v>0</v>
      </c>
      <c r="G26" s="87">
        <v>0</v>
      </c>
      <c r="H26" s="87">
        <v>0</v>
      </c>
      <c r="I26" s="87">
        <v>1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8">
        <v>0</v>
      </c>
      <c r="P26" s="88">
        <v>1</v>
      </c>
      <c r="Q26" s="87">
        <v>2</v>
      </c>
      <c r="R26" s="87">
        <v>0</v>
      </c>
      <c r="S26" s="87">
        <v>0</v>
      </c>
      <c r="T26" s="87">
        <v>0</v>
      </c>
      <c r="U26" s="87">
        <v>2</v>
      </c>
      <c r="V26" s="87">
        <v>0</v>
      </c>
      <c r="W26" s="87">
        <v>1</v>
      </c>
      <c r="X26" s="87">
        <v>1</v>
      </c>
      <c r="Y26" s="87">
        <v>2</v>
      </c>
      <c r="Z26" s="87">
        <v>1</v>
      </c>
      <c r="AA26" s="87">
        <v>1</v>
      </c>
      <c r="AB26" s="87">
        <v>0</v>
      </c>
      <c r="AC26" s="89">
        <f t="shared" si="1"/>
        <v>12</v>
      </c>
      <c r="AD26" s="10">
        <f t="shared" si="0"/>
        <v>8</v>
      </c>
      <c r="AE26" s="8">
        <f t="shared" si="2"/>
        <v>4</v>
      </c>
    </row>
    <row r="27" spans="4:31" s="5" customFormat="1" ht="17.45" customHeight="1">
      <c r="D27" s="121" t="s">
        <v>19</v>
      </c>
      <c r="E27" s="87">
        <v>0</v>
      </c>
      <c r="F27" s="87">
        <v>0</v>
      </c>
      <c r="G27" s="87">
        <v>0</v>
      </c>
      <c r="H27" s="87">
        <v>0</v>
      </c>
      <c r="I27" s="87">
        <v>2</v>
      </c>
      <c r="J27" s="87">
        <v>1</v>
      </c>
      <c r="K27" s="87">
        <v>0</v>
      </c>
      <c r="L27" s="87">
        <v>1</v>
      </c>
      <c r="M27" s="87">
        <v>0</v>
      </c>
      <c r="N27" s="87">
        <v>0</v>
      </c>
      <c r="O27" s="88">
        <v>0</v>
      </c>
      <c r="P27" s="88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9">
        <f t="shared" si="1"/>
        <v>4</v>
      </c>
      <c r="AD27" s="10">
        <f t="shared" si="0"/>
        <v>2</v>
      </c>
      <c r="AE27" s="8">
        <f t="shared" si="2"/>
        <v>2</v>
      </c>
    </row>
    <row r="28" spans="4:31" ht="17.45" customHeight="1">
      <c r="D28" s="121" t="s">
        <v>20</v>
      </c>
      <c r="E28" s="87">
        <v>0</v>
      </c>
      <c r="F28" s="87">
        <v>0</v>
      </c>
      <c r="G28" s="87">
        <v>0</v>
      </c>
      <c r="H28" s="87">
        <v>0</v>
      </c>
      <c r="I28" s="87">
        <v>1</v>
      </c>
      <c r="J28" s="87">
        <v>0</v>
      </c>
      <c r="K28" s="87">
        <v>0</v>
      </c>
      <c r="L28" s="87">
        <v>2</v>
      </c>
      <c r="M28" s="87">
        <v>1</v>
      </c>
      <c r="N28" s="87">
        <v>0</v>
      </c>
      <c r="O28" s="88">
        <v>0</v>
      </c>
      <c r="P28" s="88">
        <v>0</v>
      </c>
      <c r="Q28" s="87">
        <v>1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1</v>
      </c>
      <c r="Z28" s="87">
        <v>0</v>
      </c>
      <c r="AA28" s="87">
        <v>0</v>
      </c>
      <c r="AB28" s="87">
        <v>1</v>
      </c>
      <c r="AC28" s="89">
        <f t="shared" si="1"/>
        <v>7</v>
      </c>
      <c r="AD28" s="10">
        <f t="shared" si="0"/>
        <v>4</v>
      </c>
      <c r="AE28" s="8">
        <f t="shared" si="2"/>
        <v>3</v>
      </c>
    </row>
    <row r="29" spans="4:31" ht="17.45" customHeight="1">
      <c r="D29" s="121" t="s">
        <v>21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1</v>
      </c>
      <c r="L29" s="87">
        <v>0</v>
      </c>
      <c r="M29" s="87">
        <v>0</v>
      </c>
      <c r="N29" s="87">
        <v>0</v>
      </c>
      <c r="O29" s="88">
        <v>1</v>
      </c>
      <c r="P29" s="88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9">
        <f t="shared" si="1"/>
        <v>2</v>
      </c>
      <c r="AD29" s="10">
        <f t="shared" si="0"/>
        <v>2</v>
      </c>
      <c r="AE29" s="8">
        <f t="shared" si="2"/>
        <v>0</v>
      </c>
    </row>
    <row r="30" spans="4:31" s="5" customFormat="1" ht="17.45" customHeight="1">
      <c r="D30" s="121" t="s">
        <v>22</v>
      </c>
      <c r="E30" s="87">
        <v>0</v>
      </c>
      <c r="F30" s="87">
        <v>1</v>
      </c>
      <c r="G30" s="87">
        <v>0</v>
      </c>
      <c r="H30" s="87">
        <v>0</v>
      </c>
      <c r="I30" s="87">
        <v>0</v>
      </c>
      <c r="J30" s="87">
        <v>1</v>
      </c>
      <c r="K30" s="87">
        <v>0</v>
      </c>
      <c r="L30" s="87">
        <v>0</v>
      </c>
      <c r="M30" s="87">
        <v>0</v>
      </c>
      <c r="N30" s="87">
        <v>0</v>
      </c>
      <c r="O30" s="88">
        <v>0</v>
      </c>
      <c r="P30" s="88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1</v>
      </c>
      <c r="Y30" s="87">
        <v>0</v>
      </c>
      <c r="Z30" s="87">
        <v>1</v>
      </c>
      <c r="AA30" s="87">
        <v>0</v>
      </c>
      <c r="AB30" s="87">
        <v>0</v>
      </c>
      <c r="AC30" s="89">
        <f t="shared" si="1"/>
        <v>4</v>
      </c>
      <c r="AD30" s="10">
        <f t="shared" si="0"/>
        <v>0</v>
      </c>
      <c r="AE30" s="8">
        <f t="shared" si="2"/>
        <v>4</v>
      </c>
    </row>
    <row r="31" spans="4:31" ht="17.45" customHeight="1">
      <c r="D31" s="121" t="s">
        <v>23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8">
        <v>0</v>
      </c>
      <c r="P31" s="88">
        <v>1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87">
        <v>1</v>
      </c>
      <c r="Z31" s="87">
        <v>0</v>
      </c>
      <c r="AA31" s="87">
        <v>0</v>
      </c>
      <c r="AB31" s="87">
        <v>1</v>
      </c>
      <c r="AC31" s="89">
        <f t="shared" si="1"/>
        <v>3</v>
      </c>
      <c r="AD31" s="10">
        <f t="shared" si="0"/>
        <v>1</v>
      </c>
      <c r="AE31" s="8">
        <f t="shared" si="2"/>
        <v>2</v>
      </c>
    </row>
    <row r="32" spans="4:31" ht="17.45" customHeight="1">
      <c r="D32" s="121" t="s">
        <v>24</v>
      </c>
      <c r="E32" s="87">
        <v>0</v>
      </c>
      <c r="F32" s="87">
        <v>0</v>
      </c>
      <c r="G32" s="87">
        <v>0</v>
      </c>
      <c r="H32" s="87">
        <v>0</v>
      </c>
      <c r="I32" s="87">
        <v>0</v>
      </c>
      <c r="J32" s="87">
        <v>1</v>
      </c>
      <c r="K32" s="87">
        <v>1</v>
      </c>
      <c r="L32" s="87">
        <v>0</v>
      </c>
      <c r="M32" s="87">
        <v>0</v>
      </c>
      <c r="N32" s="87">
        <v>2</v>
      </c>
      <c r="O32" s="88">
        <v>0</v>
      </c>
      <c r="P32" s="88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9">
        <f t="shared" si="1"/>
        <v>4</v>
      </c>
      <c r="AD32" s="10">
        <f t="shared" si="0"/>
        <v>1</v>
      </c>
      <c r="AE32" s="8">
        <f t="shared" si="2"/>
        <v>3</v>
      </c>
    </row>
    <row r="33" spans="4:31" s="5" customFormat="1" ht="17.45" customHeight="1">
      <c r="D33" s="121" t="s">
        <v>25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1</v>
      </c>
      <c r="M33" s="87">
        <v>0</v>
      </c>
      <c r="N33" s="87">
        <v>0</v>
      </c>
      <c r="O33" s="88">
        <v>0</v>
      </c>
      <c r="P33" s="88">
        <v>0</v>
      </c>
      <c r="Q33" s="87">
        <v>1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9">
        <f t="shared" si="1"/>
        <v>2</v>
      </c>
      <c r="AD33" s="10">
        <f t="shared" si="0"/>
        <v>1</v>
      </c>
      <c r="AE33" s="8">
        <f t="shared" si="2"/>
        <v>1</v>
      </c>
    </row>
    <row r="34" spans="4:31" ht="17.45" customHeight="1">
      <c r="D34" s="121" t="s">
        <v>26</v>
      </c>
      <c r="E34" s="87">
        <v>1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8">
        <v>0</v>
      </c>
      <c r="P34" s="88">
        <v>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0</v>
      </c>
      <c r="W34" s="87">
        <v>1</v>
      </c>
      <c r="X34" s="87">
        <v>0</v>
      </c>
      <c r="Y34" s="87">
        <v>0</v>
      </c>
      <c r="Z34" s="87">
        <v>1</v>
      </c>
      <c r="AA34" s="87">
        <v>0</v>
      </c>
      <c r="AB34" s="87">
        <v>0</v>
      </c>
      <c r="AC34" s="89">
        <f t="shared" si="1"/>
        <v>3</v>
      </c>
      <c r="AD34" s="10">
        <f t="shared" si="0"/>
        <v>2</v>
      </c>
      <c r="AE34" s="8">
        <f t="shared" si="2"/>
        <v>1</v>
      </c>
    </row>
    <row r="35" spans="4:31" ht="17.45" customHeight="1">
      <c r="D35" s="121" t="s">
        <v>27</v>
      </c>
      <c r="E35" s="87">
        <v>0</v>
      </c>
      <c r="F35" s="87">
        <v>0</v>
      </c>
      <c r="G35" s="87">
        <v>0</v>
      </c>
      <c r="H35" s="87">
        <v>1</v>
      </c>
      <c r="I35" s="87">
        <v>0</v>
      </c>
      <c r="J35" s="87">
        <v>0</v>
      </c>
      <c r="K35" s="87">
        <v>0</v>
      </c>
      <c r="L35" s="87">
        <v>0</v>
      </c>
      <c r="M35" s="87">
        <v>1</v>
      </c>
      <c r="N35" s="87">
        <v>0</v>
      </c>
      <c r="O35" s="88">
        <v>1</v>
      </c>
      <c r="P35" s="88">
        <v>1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7">
        <v>0</v>
      </c>
      <c r="Y35" s="87">
        <v>1</v>
      </c>
      <c r="Z35" s="87">
        <v>0</v>
      </c>
      <c r="AA35" s="87">
        <v>1</v>
      </c>
      <c r="AB35" s="87">
        <v>0</v>
      </c>
      <c r="AC35" s="89">
        <f t="shared" si="1"/>
        <v>6</v>
      </c>
      <c r="AD35" s="10">
        <f t="shared" si="0"/>
        <v>3</v>
      </c>
      <c r="AE35" s="8">
        <f t="shared" si="2"/>
        <v>3</v>
      </c>
    </row>
    <row r="36" spans="4:31" ht="17.45" customHeight="1">
      <c r="D36" s="121" t="s">
        <v>28</v>
      </c>
      <c r="E36" s="87">
        <v>0</v>
      </c>
      <c r="F36" s="87">
        <v>0</v>
      </c>
      <c r="G36" s="87">
        <v>0</v>
      </c>
      <c r="H36" s="87">
        <v>0</v>
      </c>
      <c r="I36" s="87">
        <v>1</v>
      </c>
      <c r="J36" s="87">
        <v>0</v>
      </c>
      <c r="K36" s="87">
        <v>0</v>
      </c>
      <c r="L36" s="87">
        <v>0</v>
      </c>
      <c r="M36" s="87">
        <v>0</v>
      </c>
      <c r="N36" s="87">
        <v>1</v>
      </c>
      <c r="O36" s="88">
        <v>1</v>
      </c>
      <c r="P36" s="88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2</v>
      </c>
      <c r="AB36" s="87">
        <v>0</v>
      </c>
      <c r="AC36" s="89">
        <f t="shared" si="1"/>
        <v>5</v>
      </c>
      <c r="AD36" s="10">
        <f t="shared" si="0"/>
        <v>2</v>
      </c>
      <c r="AE36" s="8">
        <f t="shared" si="2"/>
        <v>3</v>
      </c>
    </row>
    <row r="37" spans="4:31" ht="17.45" customHeight="1">
      <c r="D37" s="121" t="s">
        <v>29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8">
        <v>0</v>
      </c>
      <c r="P37" s="88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1</v>
      </c>
      <c r="AB37" s="87">
        <v>0</v>
      </c>
      <c r="AC37" s="89">
        <f t="shared" si="1"/>
        <v>1</v>
      </c>
      <c r="AD37" s="10">
        <f t="shared" si="0"/>
        <v>0</v>
      </c>
      <c r="AE37" s="8">
        <f t="shared" si="2"/>
        <v>1</v>
      </c>
    </row>
    <row r="38" spans="4:31" ht="17.45" customHeight="1">
      <c r="D38" s="121" t="s">
        <v>30</v>
      </c>
      <c r="E38" s="87">
        <v>0</v>
      </c>
      <c r="F38" s="87">
        <v>1</v>
      </c>
      <c r="G38" s="87">
        <v>0</v>
      </c>
      <c r="H38" s="87">
        <v>0</v>
      </c>
      <c r="I38" s="87">
        <v>0</v>
      </c>
      <c r="J38" s="87">
        <v>0</v>
      </c>
      <c r="K38" s="87">
        <v>1</v>
      </c>
      <c r="L38" s="87">
        <v>0</v>
      </c>
      <c r="M38" s="87">
        <v>2</v>
      </c>
      <c r="N38" s="87">
        <v>1</v>
      </c>
      <c r="O38" s="88">
        <v>1</v>
      </c>
      <c r="P38" s="88">
        <v>0</v>
      </c>
      <c r="Q38" s="87">
        <v>0</v>
      </c>
      <c r="R38" s="87">
        <v>0</v>
      </c>
      <c r="S38" s="87">
        <v>1</v>
      </c>
      <c r="T38" s="87">
        <v>0</v>
      </c>
      <c r="U38" s="87">
        <v>0</v>
      </c>
      <c r="V38" s="87">
        <v>0</v>
      </c>
      <c r="W38" s="87">
        <v>2</v>
      </c>
      <c r="X38" s="87">
        <v>1</v>
      </c>
      <c r="Y38" s="87">
        <v>0</v>
      </c>
      <c r="Z38" s="87">
        <v>0</v>
      </c>
      <c r="AA38" s="87">
        <v>0</v>
      </c>
      <c r="AB38" s="87">
        <v>0</v>
      </c>
      <c r="AC38" s="89">
        <f t="shared" si="1"/>
        <v>10</v>
      </c>
      <c r="AD38" s="10">
        <f t="shared" si="0"/>
        <v>7</v>
      </c>
      <c r="AE38" s="8">
        <f t="shared" si="2"/>
        <v>3</v>
      </c>
    </row>
    <row r="39" spans="4:31" ht="17.45" customHeight="1">
      <c r="D39" s="121" t="s">
        <v>31</v>
      </c>
      <c r="E39" s="87">
        <v>0</v>
      </c>
      <c r="F39" s="87">
        <v>1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8">
        <v>0</v>
      </c>
      <c r="P39" s="88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9">
        <f t="shared" si="1"/>
        <v>1</v>
      </c>
      <c r="AD39" s="10">
        <f t="shared" si="0"/>
        <v>0</v>
      </c>
      <c r="AE39" s="8">
        <f t="shared" si="2"/>
        <v>1</v>
      </c>
    </row>
    <row r="40" spans="4:31" ht="17.45" customHeight="1">
      <c r="D40" s="121" t="s">
        <v>32</v>
      </c>
      <c r="E40" s="87">
        <v>0</v>
      </c>
      <c r="F40" s="87">
        <v>0</v>
      </c>
      <c r="G40" s="87">
        <v>0</v>
      </c>
      <c r="H40" s="87">
        <v>0</v>
      </c>
      <c r="I40" s="87">
        <v>1</v>
      </c>
      <c r="J40" s="87">
        <v>0</v>
      </c>
      <c r="K40" s="87">
        <v>0</v>
      </c>
      <c r="L40" s="87">
        <v>1</v>
      </c>
      <c r="M40" s="87">
        <v>0</v>
      </c>
      <c r="N40" s="87">
        <v>1</v>
      </c>
      <c r="O40" s="88">
        <v>1</v>
      </c>
      <c r="P40" s="88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9">
        <f t="shared" si="1"/>
        <v>4</v>
      </c>
      <c r="AD40" s="10">
        <f t="shared" si="0"/>
        <v>2</v>
      </c>
      <c r="AE40" s="8">
        <f t="shared" si="2"/>
        <v>2</v>
      </c>
    </row>
    <row r="41" spans="4:31" s="5" customFormat="1" ht="17.45" customHeight="1">
      <c r="D41" s="121" t="s">
        <v>33</v>
      </c>
      <c r="E41" s="87">
        <v>0</v>
      </c>
      <c r="F41" s="87">
        <v>0</v>
      </c>
      <c r="G41" s="87">
        <v>1</v>
      </c>
      <c r="H41" s="87">
        <v>0</v>
      </c>
      <c r="I41" s="87">
        <v>1</v>
      </c>
      <c r="J41" s="87">
        <v>0</v>
      </c>
      <c r="K41" s="87">
        <v>1</v>
      </c>
      <c r="L41" s="87">
        <v>0</v>
      </c>
      <c r="M41" s="87">
        <v>0</v>
      </c>
      <c r="N41" s="87">
        <v>0</v>
      </c>
      <c r="O41" s="88">
        <v>1</v>
      </c>
      <c r="P41" s="88">
        <v>0</v>
      </c>
      <c r="Q41" s="87">
        <v>1</v>
      </c>
      <c r="R41" s="87">
        <v>1</v>
      </c>
      <c r="S41" s="87">
        <v>0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1</v>
      </c>
      <c r="Z41" s="87">
        <v>1</v>
      </c>
      <c r="AA41" s="87">
        <v>0</v>
      </c>
      <c r="AB41" s="87">
        <v>0</v>
      </c>
      <c r="AC41" s="89">
        <f t="shared" si="1"/>
        <v>8</v>
      </c>
      <c r="AD41" s="10">
        <f t="shared" si="0"/>
        <v>6</v>
      </c>
      <c r="AE41" s="8">
        <f t="shared" si="2"/>
        <v>2</v>
      </c>
    </row>
    <row r="42" spans="4:31" ht="17.45" customHeight="1">
      <c r="D42" s="121" t="s">
        <v>34</v>
      </c>
      <c r="E42" s="87">
        <v>0</v>
      </c>
      <c r="F42" s="87">
        <v>0</v>
      </c>
      <c r="G42" s="87">
        <v>0</v>
      </c>
      <c r="H42" s="87">
        <v>0</v>
      </c>
      <c r="I42" s="87">
        <v>1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8">
        <v>0</v>
      </c>
      <c r="P42" s="88">
        <v>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v>0</v>
      </c>
      <c r="W42" s="87">
        <v>0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9">
        <f t="shared" si="1"/>
        <v>1</v>
      </c>
      <c r="AD42" s="10">
        <f t="shared" si="0"/>
        <v>1</v>
      </c>
      <c r="AE42" s="8">
        <f t="shared" si="2"/>
        <v>0</v>
      </c>
    </row>
    <row r="43" spans="4:31" ht="17.45" customHeight="1">
      <c r="D43" s="121" t="s">
        <v>35</v>
      </c>
      <c r="E43" s="87">
        <v>2</v>
      </c>
      <c r="F43" s="87">
        <v>2</v>
      </c>
      <c r="G43" s="87">
        <v>1</v>
      </c>
      <c r="H43" s="87">
        <v>1</v>
      </c>
      <c r="I43" s="87">
        <v>5</v>
      </c>
      <c r="J43" s="87">
        <v>0</v>
      </c>
      <c r="K43" s="87">
        <v>0</v>
      </c>
      <c r="L43" s="87">
        <v>1</v>
      </c>
      <c r="M43" s="87">
        <v>0</v>
      </c>
      <c r="N43" s="87">
        <v>0</v>
      </c>
      <c r="O43" s="88">
        <v>1</v>
      </c>
      <c r="P43" s="88">
        <v>2</v>
      </c>
      <c r="Q43" s="87">
        <v>2</v>
      </c>
      <c r="R43" s="87">
        <v>3</v>
      </c>
      <c r="S43" s="87">
        <v>4</v>
      </c>
      <c r="T43" s="87">
        <v>0</v>
      </c>
      <c r="U43" s="87">
        <v>1</v>
      </c>
      <c r="V43" s="87">
        <v>2</v>
      </c>
      <c r="W43" s="87">
        <v>4</v>
      </c>
      <c r="X43" s="87">
        <v>0</v>
      </c>
      <c r="Y43" s="87">
        <v>0</v>
      </c>
      <c r="Z43" s="87">
        <v>1</v>
      </c>
      <c r="AA43" s="87">
        <v>0</v>
      </c>
      <c r="AB43" s="87">
        <v>0</v>
      </c>
      <c r="AC43" s="89">
        <f t="shared" si="1"/>
        <v>32</v>
      </c>
      <c r="AD43" s="10">
        <f t="shared" si="0"/>
        <v>20</v>
      </c>
      <c r="AE43" s="8">
        <f t="shared" si="2"/>
        <v>12</v>
      </c>
    </row>
    <row r="44" spans="4:31" ht="17.45" customHeight="1">
      <c r="D44" s="121" t="s">
        <v>36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1</v>
      </c>
      <c r="O44" s="88">
        <v>0</v>
      </c>
      <c r="P44" s="88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1</v>
      </c>
      <c r="Z44" s="87">
        <v>0</v>
      </c>
      <c r="AA44" s="87">
        <v>0</v>
      </c>
      <c r="AB44" s="87">
        <v>0</v>
      </c>
      <c r="AC44" s="89">
        <f t="shared" si="1"/>
        <v>2</v>
      </c>
      <c r="AD44" s="10">
        <f t="shared" si="0"/>
        <v>1</v>
      </c>
      <c r="AE44" s="8">
        <f t="shared" si="2"/>
        <v>1</v>
      </c>
    </row>
    <row r="45" spans="4:31" ht="17.45" customHeight="1">
      <c r="D45" s="121" t="s">
        <v>37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8">
        <v>0</v>
      </c>
      <c r="P45" s="88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1</v>
      </c>
      <c r="X45" s="87">
        <v>0</v>
      </c>
      <c r="Y45" s="87">
        <v>0</v>
      </c>
      <c r="Z45" s="87">
        <v>0</v>
      </c>
      <c r="AA45" s="87">
        <v>1</v>
      </c>
      <c r="AB45" s="87">
        <v>0</v>
      </c>
      <c r="AC45" s="89">
        <f t="shared" si="1"/>
        <v>2</v>
      </c>
      <c r="AD45" s="10">
        <f t="shared" si="0"/>
        <v>1</v>
      </c>
      <c r="AE45" s="8">
        <f>AC45-AD45</f>
        <v>1</v>
      </c>
    </row>
    <row r="46" spans="4:31" ht="17.45" customHeight="1" thickBot="1">
      <c r="D46" s="122" t="s">
        <v>80</v>
      </c>
      <c r="E46" s="85">
        <f>SUM(E14:E45)</f>
        <v>7</v>
      </c>
      <c r="F46" s="85">
        <f t="shared" ref="F46:X46" si="3">SUM(F14:F45)</f>
        <v>8</v>
      </c>
      <c r="G46" s="85">
        <f t="shared" si="3"/>
        <v>5</v>
      </c>
      <c r="H46" s="85">
        <f t="shared" si="3"/>
        <v>3</v>
      </c>
      <c r="I46" s="85">
        <f t="shared" si="3"/>
        <v>19</v>
      </c>
      <c r="J46" s="85">
        <f t="shared" si="3"/>
        <v>10</v>
      </c>
      <c r="K46" s="85">
        <f t="shared" si="3"/>
        <v>5</v>
      </c>
      <c r="L46" s="85">
        <f t="shared" si="3"/>
        <v>13</v>
      </c>
      <c r="M46" s="85">
        <f t="shared" si="3"/>
        <v>8</v>
      </c>
      <c r="N46" s="85">
        <f t="shared" si="3"/>
        <v>11</v>
      </c>
      <c r="O46" s="85">
        <f t="shared" si="3"/>
        <v>12</v>
      </c>
      <c r="P46" s="85">
        <f t="shared" si="3"/>
        <v>7</v>
      </c>
      <c r="Q46" s="85">
        <f t="shared" si="3"/>
        <v>10</v>
      </c>
      <c r="R46" s="85">
        <f t="shared" si="3"/>
        <v>11</v>
      </c>
      <c r="S46" s="85">
        <f t="shared" si="3"/>
        <v>5</v>
      </c>
      <c r="T46" s="85">
        <f t="shared" si="3"/>
        <v>3</v>
      </c>
      <c r="U46" s="85">
        <f t="shared" si="3"/>
        <v>4</v>
      </c>
      <c r="V46" s="85">
        <f t="shared" si="3"/>
        <v>2</v>
      </c>
      <c r="W46" s="85">
        <f t="shared" si="3"/>
        <v>10</v>
      </c>
      <c r="X46" s="85">
        <f t="shared" si="3"/>
        <v>6</v>
      </c>
      <c r="Y46" s="85">
        <f>SUM(Y14:Y45)</f>
        <v>9</v>
      </c>
      <c r="Z46" s="85">
        <f t="shared" ref="Z46:AB46" si="4">SUM(Z14:Z45)</f>
        <v>7</v>
      </c>
      <c r="AA46" s="85">
        <f t="shared" si="4"/>
        <v>7</v>
      </c>
      <c r="AB46" s="85">
        <f t="shared" si="4"/>
        <v>6</v>
      </c>
      <c r="AC46" s="86">
        <f>SUM(AC14:AC45)</f>
        <v>188</v>
      </c>
      <c r="AD46" s="11">
        <f>SUM(AD14:AD45)</f>
        <v>94</v>
      </c>
      <c r="AE46" s="9">
        <f>SUM(AE14:AE45)</f>
        <v>94</v>
      </c>
    </row>
    <row r="47" spans="4:31">
      <c r="D47" s="83" t="s">
        <v>93</v>
      </c>
    </row>
  </sheetData>
  <autoFilter ref="AG15:AG17"/>
  <mergeCells count="20">
    <mergeCell ref="AD12:AD13"/>
    <mergeCell ref="AE12:AE13"/>
    <mergeCell ref="O12:P12"/>
    <mergeCell ref="Q12:R12"/>
    <mergeCell ref="S12:T12"/>
    <mergeCell ref="U12:V12"/>
    <mergeCell ref="W12:X12"/>
    <mergeCell ref="Y12:Z12"/>
    <mergeCell ref="D8:AC8"/>
    <mergeCell ref="D7:AC7"/>
    <mergeCell ref="D6:AC6"/>
    <mergeCell ref="G12:H12"/>
    <mergeCell ref="I12:J12"/>
    <mergeCell ref="K12:L12"/>
    <mergeCell ref="M12:N12"/>
    <mergeCell ref="D10:AC10"/>
    <mergeCell ref="AA12:AB12"/>
    <mergeCell ref="AC12:AC13"/>
    <mergeCell ref="D12:D13"/>
    <mergeCell ref="E12:F12"/>
  </mergeCells>
  <pageMargins left="0.11811023622047245" right="0.11811023622047245" top="0.39370078740157483" bottom="0.31496062992125984" header="0.39370078740157483" footer="0.31496062992125984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República Dominicana</vt:lpstr>
      <vt:lpstr>VARIACION</vt:lpstr>
      <vt:lpstr>CIRCUNSTANCIAS</vt:lpstr>
      <vt:lpstr>ARMAS</vt:lpstr>
      <vt:lpstr>HORA</vt:lpstr>
      <vt:lpstr>EDADES</vt:lpstr>
      <vt:lpstr>DIAS</vt:lpstr>
      <vt:lpstr>NACIONALIDAD</vt:lpstr>
      <vt:lpstr>FEMINICIDIOS DISTR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2018-08-21T17:46:22Z</cp:lastPrinted>
  <dcterms:created xsi:type="dcterms:W3CDTF">2006-12-08T13:44:00Z</dcterms:created>
  <dcterms:modified xsi:type="dcterms:W3CDTF">2018-08-21T18:12:12Z</dcterms:modified>
</cp:coreProperties>
</file>