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ESTADÍSTICAS INSTITUCIONALES\MODIFICADO\HOMICIDIO\2010 - 2014\"/>
    </mc:Choice>
  </mc:AlternateContent>
  <bookViews>
    <workbookView xWindow="3975" yWindow="1290" windowWidth="6180" windowHeight="1320" tabRatio="786" activeTab="3"/>
  </bookViews>
  <sheets>
    <sheet name="HABITANTES" sheetId="383" r:id="rId1"/>
    <sheet name="43" sheetId="395" r:id="rId2"/>
    <sheet name="45 (3)" sheetId="397" r:id="rId3"/>
    <sheet name="46" sheetId="398" r:id="rId4"/>
    <sheet name="47" sheetId="399" r:id="rId5"/>
    <sheet name="48" sheetId="400" r:id="rId6"/>
    <sheet name="49" sheetId="418" r:id="rId7"/>
    <sheet name="50" sheetId="402" r:id="rId8"/>
    <sheet name="51" sheetId="403" r:id="rId9"/>
    <sheet name="53" sheetId="404" r:id="rId10"/>
    <sheet name="54" sheetId="405" r:id="rId11"/>
    <sheet name="55" sheetId="406" r:id="rId12"/>
    <sheet name="56 (2)" sheetId="419" r:id="rId13"/>
    <sheet name="MODII" sheetId="420" r:id="rId14"/>
    <sheet name="60-61" sheetId="414" r:id="rId15"/>
    <sheet name="62" sheetId="415" r:id="rId16"/>
    <sheet name="63" sheetId="416" r:id="rId17"/>
    <sheet name="45 (2)" sheetId="373" state="hidden" r:id="rId18"/>
  </sheets>
  <externalReferences>
    <externalReference r:id="rId19"/>
  </externalReferences>
  <definedNames>
    <definedName name="_xlnm._FilterDatabase" localSheetId="14" hidden="1">'60-61'!$B$13:$O$106</definedName>
    <definedName name="_xlnm._FilterDatabase" localSheetId="15" hidden="1">'62'!$B$14:$O$67</definedName>
    <definedName name="_xlnm._FilterDatabase" localSheetId="16" hidden="1">'63'!$B$13:$O$94</definedName>
    <definedName name="_xlnm._FilterDatabase" localSheetId="0" hidden="1">HABITANTES!$B$3:$D$35</definedName>
    <definedName name="_xlnm._FilterDatabase" localSheetId="13" hidden="1">MODII!$B$7:$X$39</definedName>
  </definedNames>
  <calcPr calcId="152511"/>
  <customWorkbookViews>
    <customWorkbookView name="100%" guid="{26174BE6-A385-4DE1-BC67-712B14FCEB37}" maximized="1" windowWidth="1020" windowHeight="596" tabRatio="598" activeSheetId="15"/>
  </customWorkbookViews>
  <fileRecoveryPr repairLoad="1"/>
</workbook>
</file>

<file path=xl/calcChain.xml><?xml version="1.0" encoding="utf-8"?>
<calcChain xmlns="http://schemas.openxmlformats.org/spreadsheetml/2006/main">
  <c r="P8" i="420" l="1"/>
  <c r="P10" i="420"/>
  <c r="P11" i="420"/>
  <c r="P12" i="420"/>
  <c r="P13" i="420"/>
  <c r="P14" i="420"/>
  <c r="P15" i="420"/>
  <c r="P16" i="420"/>
  <c r="P17" i="420"/>
  <c r="P18" i="420"/>
  <c r="P19" i="420"/>
  <c r="P20" i="420"/>
  <c r="P21" i="420"/>
  <c r="P22" i="420"/>
  <c r="P23" i="420"/>
  <c r="P24" i="420"/>
  <c r="P25" i="420"/>
  <c r="P26" i="420"/>
  <c r="P27" i="420"/>
  <c r="P28" i="420"/>
  <c r="P29" i="420"/>
  <c r="P30" i="420"/>
  <c r="P31" i="420"/>
  <c r="P32" i="420"/>
  <c r="P33" i="420"/>
  <c r="P34" i="420"/>
  <c r="P35" i="420"/>
  <c r="P36" i="420"/>
  <c r="P37" i="420"/>
  <c r="P38" i="420"/>
  <c r="P39" i="420"/>
  <c r="P9" i="420"/>
  <c r="C36" i="383"/>
  <c r="C18" i="419" s="1"/>
  <c r="D36" i="383"/>
  <c r="C19" i="419" s="1"/>
  <c r="D94" i="416"/>
  <c r="E94" i="416"/>
  <c r="F94" i="416"/>
  <c r="G94" i="416"/>
  <c r="H94" i="416"/>
  <c r="I94" i="416"/>
  <c r="J94" i="416"/>
  <c r="K94" i="416"/>
  <c r="L94" i="416"/>
  <c r="M94" i="416"/>
  <c r="N94" i="416"/>
  <c r="C94" i="416"/>
  <c r="O15" i="416"/>
  <c r="O16" i="416"/>
  <c r="O17" i="416"/>
  <c r="O18" i="416"/>
  <c r="O19" i="416"/>
  <c r="O20" i="416"/>
  <c r="O21" i="416"/>
  <c r="O22" i="416"/>
  <c r="O23" i="416"/>
  <c r="O24" i="416"/>
  <c r="O25" i="416"/>
  <c r="O26" i="416"/>
  <c r="O27" i="416"/>
  <c r="O28" i="416"/>
  <c r="O29" i="416"/>
  <c r="O30" i="416"/>
  <c r="O31" i="416"/>
  <c r="O32" i="416"/>
  <c r="O33" i="416"/>
  <c r="O34" i="416"/>
  <c r="O35" i="416"/>
  <c r="O36" i="416"/>
  <c r="O37" i="416"/>
  <c r="O38" i="416"/>
  <c r="O39" i="416"/>
  <c r="O40" i="416"/>
  <c r="O41" i="416"/>
  <c r="O42" i="416"/>
  <c r="O45" i="416"/>
  <c r="O46" i="416"/>
  <c r="O47" i="416"/>
  <c r="O48" i="416"/>
  <c r="O49" i="416"/>
  <c r="O50" i="416"/>
  <c r="O51" i="416"/>
  <c r="O52" i="416"/>
  <c r="O53" i="416"/>
  <c r="O54" i="416"/>
  <c r="O55" i="416"/>
  <c r="O56" i="416"/>
  <c r="O57" i="416"/>
  <c r="O58" i="416"/>
  <c r="O59" i="416"/>
  <c r="O60" i="416"/>
  <c r="O61" i="416"/>
  <c r="O62" i="416"/>
  <c r="O63" i="416"/>
  <c r="O64" i="416"/>
  <c r="O65" i="416"/>
  <c r="O66" i="416"/>
  <c r="O67" i="416"/>
  <c r="O68" i="416"/>
  <c r="O69" i="416"/>
  <c r="O70" i="416"/>
  <c r="O71" i="416"/>
  <c r="O72" i="416"/>
  <c r="O73" i="416"/>
  <c r="O74" i="416"/>
  <c r="O75" i="416"/>
  <c r="O76" i="416"/>
  <c r="O77" i="416"/>
  <c r="O78" i="416"/>
  <c r="O79" i="416"/>
  <c r="O80" i="416"/>
  <c r="O81" i="416"/>
  <c r="O82" i="416"/>
  <c r="O83" i="416"/>
  <c r="O84" i="416"/>
  <c r="O85" i="416"/>
  <c r="O86" i="416"/>
  <c r="O87" i="416"/>
  <c r="O90" i="416"/>
  <c r="O91" i="416"/>
  <c r="O92" i="416"/>
  <c r="O93" i="416"/>
  <c r="O14" i="416"/>
  <c r="D107" i="414"/>
  <c r="E107" i="414"/>
  <c r="F107" i="414"/>
  <c r="G107" i="414"/>
  <c r="H107" i="414"/>
  <c r="I107" i="414"/>
  <c r="J107" i="414"/>
  <c r="K107" i="414"/>
  <c r="L107" i="414"/>
  <c r="M107" i="414"/>
  <c r="N107" i="414"/>
  <c r="C107" i="414"/>
  <c r="O15" i="414"/>
  <c r="O16" i="414"/>
  <c r="O17" i="414"/>
  <c r="O18" i="414"/>
  <c r="O19" i="414"/>
  <c r="O20" i="414"/>
  <c r="O21" i="414"/>
  <c r="O22" i="414"/>
  <c r="O23" i="414"/>
  <c r="O24" i="414"/>
  <c r="O25" i="414"/>
  <c r="O26" i="414"/>
  <c r="O27" i="414"/>
  <c r="O28" i="414"/>
  <c r="O29" i="414"/>
  <c r="O30" i="414"/>
  <c r="O31" i="414"/>
  <c r="O32" i="414"/>
  <c r="O33" i="414"/>
  <c r="O34" i="414"/>
  <c r="O35" i="414"/>
  <c r="O36" i="414"/>
  <c r="O37" i="414"/>
  <c r="O38" i="414"/>
  <c r="O39" i="414"/>
  <c r="O42" i="414"/>
  <c r="O43" i="414"/>
  <c r="O44" i="414"/>
  <c r="O45" i="414"/>
  <c r="O46" i="414"/>
  <c r="O47" i="414"/>
  <c r="O48" i="414"/>
  <c r="O49" i="414"/>
  <c r="O50" i="414"/>
  <c r="O51" i="414"/>
  <c r="O52" i="414"/>
  <c r="O53" i="414"/>
  <c r="O54" i="414"/>
  <c r="O55" i="414"/>
  <c r="O56" i="414"/>
  <c r="O57" i="414"/>
  <c r="O58" i="414"/>
  <c r="O59" i="414"/>
  <c r="O60" i="414"/>
  <c r="O61" i="414"/>
  <c r="O62" i="414"/>
  <c r="O63" i="414"/>
  <c r="O64" i="414"/>
  <c r="O65" i="414"/>
  <c r="O66" i="414"/>
  <c r="O67" i="414"/>
  <c r="O68" i="414"/>
  <c r="O69" i="414"/>
  <c r="O70" i="414"/>
  <c r="O71" i="414"/>
  <c r="O72" i="414"/>
  <c r="O73" i="414"/>
  <c r="O74" i="414"/>
  <c r="O75" i="414"/>
  <c r="O76" i="414"/>
  <c r="O77" i="414"/>
  <c r="O78" i="414"/>
  <c r="O79" i="414"/>
  <c r="O82" i="414"/>
  <c r="O83" i="414"/>
  <c r="O84" i="414"/>
  <c r="O85" i="414"/>
  <c r="O86" i="414"/>
  <c r="O87" i="414"/>
  <c r="O88" i="414"/>
  <c r="O89" i="414"/>
  <c r="O90" i="414"/>
  <c r="O91" i="414"/>
  <c r="O92" i="414"/>
  <c r="O93" i="414"/>
  <c r="O94" i="414"/>
  <c r="O95" i="414"/>
  <c r="O96" i="414"/>
  <c r="O97" i="414"/>
  <c r="O98" i="414"/>
  <c r="O99" i="414"/>
  <c r="O100" i="414"/>
  <c r="O101" i="414"/>
  <c r="O102" i="414"/>
  <c r="O103" i="414"/>
  <c r="O104" i="414"/>
  <c r="O105" i="414"/>
  <c r="O106" i="414"/>
  <c r="F40" i="420"/>
  <c r="O94" i="416" l="1"/>
  <c r="P19" i="419"/>
  <c r="O16" i="397" l="1"/>
  <c r="E66" i="397"/>
  <c r="D47" i="397"/>
  <c r="D66" i="397"/>
  <c r="D68" i="415"/>
  <c r="E68" i="415"/>
  <c r="F68" i="415"/>
  <c r="G68" i="415"/>
  <c r="H68" i="415"/>
  <c r="I68" i="415"/>
  <c r="J68" i="415"/>
  <c r="K68" i="415"/>
  <c r="L68" i="415"/>
  <c r="M68" i="415"/>
  <c r="N68" i="415"/>
  <c r="C68" i="415"/>
  <c r="O18" i="415"/>
  <c r="O16" i="415"/>
  <c r="O17" i="415"/>
  <c r="O23" i="415"/>
  <c r="O25" i="415"/>
  <c r="O20" i="415"/>
  <c r="O34" i="415"/>
  <c r="O22" i="415"/>
  <c r="O38" i="415"/>
  <c r="O21" i="415"/>
  <c r="O24" i="415"/>
  <c r="O27" i="415"/>
  <c r="O28" i="415"/>
  <c r="O30" i="415"/>
  <c r="O29" i="415"/>
  <c r="O26" i="415"/>
  <c r="O31" i="415"/>
  <c r="O19" i="415"/>
  <c r="O32" i="415"/>
  <c r="O33" i="415"/>
  <c r="O59" i="415"/>
  <c r="O36" i="415"/>
  <c r="O37" i="415"/>
  <c r="O49" i="415"/>
  <c r="O35" i="415"/>
  <c r="O40" i="415"/>
  <c r="O57" i="415"/>
  <c r="O46" i="415"/>
  <c r="O41" i="415"/>
  <c r="O43" i="415"/>
  <c r="O42" i="415"/>
  <c r="O47" i="415"/>
  <c r="O48" i="415"/>
  <c r="O54" i="415"/>
  <c r="O50" i="415"/>
  <c r="O51" i="415"/>
  <c r="O39" i="415"/>
  <c r="O55" i="415"/>
  <c r="O52" i="415"/>
  <c r="O53" i="415"/>
  <c r="O56" i="415"/>
  <c r="O58" i="415"/>
  <c r="O61" i="415"/>
  <c r="O60" i="415"/>
  <c r="O62" i="415"/>
  <c r="O63" i="415"/>
  <c r="O64" i="415"/>
  <c r="O65" i="415"/>
  <c r="O66" i="415"/>
  <c r="O67" i="415"/>
  <c r="O15" i="415"/>
  <c r="O14" i="414"/>
  <c r="U40" i="420"/>
  <c r="T40" i="420"/>
  <c r="S40" i="420"/>
  <c r="R40" i="420"/>
  <c r="P40" i="420"/>
  <c r="N40" i="420"/>
  <c r="M40" i="420"/>
  <c r="L40" i="420"/>
  <c r="K40" i="420"/>
  <c r="J40" i="420"/>
  <c r="I40" i="420"/>
  <c r="H40" i="420"/>
  <c r="G40" i="420"/>
  <c r="E40" i="420"/>
  <c r="D40" i="420"/>
  <c r="C40" i="420"/>
  <c r="V39" i="420"/>
  <c r="O39" i="420"/>
  <c r="V38" i="420"/>
  <c r="O38" i="420"/>
  <c r="V37" i="420"/>
  <c r="O37" i="420"/>
  <c r="V36" i="420"/>
  <c r="O36" i="420"/>
  <c r="V35" i="420"/>
  <c r="O35" i="420"/>
  <c r="V34" i="420"/>
  <c r="O34" i="420"/>
  <c r="V33" i="420"/>
  <c r="O33" i="420"/>
  <c r="V32" i="420"/>
  <c r="O32" i="420"/>
  <c r="V31" i="420"/>
  <c r="O31" i="420"/>
  <c r="V30" i="420"/>
  <c r="O30" i="420"/>
  <c r="V29" i="420"/>
  <c r="O29" i="420"/>
  <c r="V28" i="420"/>
  <c r="O28" i="420"/>
  <c r="V27" i="420"/>
  <c r="O27" i="420"/>
  <c r="V26" i="420"/>
  <c r="O26" i="420"/>
  <c r="V25" i="420"/>
  <c r="O25" i="420"/>
  <c r="V24" i="420"/>
  <c r="O24" i="420"/>
  <c r="V23" i="420"/>
  <c r="O23" i="420"/>
  <c r="V22" i="420"/>
  <c r="O22" i="420"/>
  <c r="V21" i="420"/>
  <c r="O21" i="420"/>
  <c r="V20" i="420"/>
  <c r="O20" i="420"/>
  <c r="V19" i="420"/>
  <c r="O19" i="420"/>
  <c r="V18" i="420"/>
  <c r="O18" i="420"/>
  <c r="V17" i="420"/>
  <c r="O17" i="420"/>
  <c r="V16" i="420"/>
  <c r="O16" i="420"/>
  <c r="V15" i="420"/>
  <c r="O15" i="420"/>
  <c r="V14" i="420"/>
  <c r="O14" i="420"/>
  <c r="V13" i="420"/>
  <c r="O13" i="420"/>
  <c r="V12" i="420"/>
  <c r="O12" i="420"/>
  <c r="V11" i="420"/>
  <c r="O11" i="420"/>
  <c r="V10" i="420"/>
  <c r="O10" i="420"/>
  <c r="V9" i="420"/>
  <c r="O9" i="420"/>
  <c r="V8" i="420"/>
  <c r="O8" i="420"/>
  <c r="S19" i="419"/>
  <c r="T19" i="419" s="1"/>
  <c r="P18" i="419"/>
  <c r="S18" i="419" s="1"/>
  <c r="T18" i="419" s="1"/>
  <c r="V40" i="420" l="1"/>
  <c r="Q18" i="419"/>
  <c r="W11" i="420"/>
  <c r="X11" i="420" s="1"/>
  <c r="W13" i="420"/>
  <c r="X13" i="420" s="1"/>
  <c r="W15" i="420"/>
  <c r="X15" i="420" s="1"/>
  <c r="W17" i="420"/>
  <c r="X17" i="420" s="1"/>
  <c r="W19" i="420"/>
  <c r="X19" i="420" s="1"/>
  <c r="W21" i="420"/>
  <c r="X21" i="420" s="1"/>
  <c r="W23" i="420"/>
  <c r="X23" i="420" s="1"/>
  <c r="W25" i="420"/>
  <c r="X25" i="420" s="1"/>
  <c r="W27" i="420"/>
  <c r="X27" i="420" s="1"/>
  <c r="W31" i="420"/>
  <c r="X31" i="420" s="1"/>
  <c r="W33" i="420"/>
  <c r="X33" i="420" s="1"/>
  <c r="W35" i="420"/>
  <c r="X35" i="420" s="1"/>
  <c r="W37" i="420"/>
  <c r="X37" i="420" s="1"/>
  <c r="W39" i="420"/>
  <c r="X39" i="420" s="1"/>
  <c r="W10" i="420"/>
  <c r="X10" i="420" s="1"/>
  <c r="W12" i="420"/>
  <c r="X12" i="420" s="1"/>
  <c r="W14" i="420"/>
  <c r="X14" i="420" s="1"/>
  <c r="W16" i="420"/>
  <c r="X16" i="420" s="1"/>
  <c r="W18" i="420"/>
  <c r="X18" i="420" s="1"/>
  <c r="W22" i="420"/>
  <c r="X22" i="420" s="1"/>
  <c r="W24" i="420"/>
  <c r="X24" i="420" s="1"/>
  <c r="W26" i="420"/>
  <c r="X26" i="420" s="1"/>
  <c r="W28" i="420"/>
  <c r="X28" i="420" s="1"/>
  <c r="W32" i="420"/>
  <c r="X32" i="420" s="1"/>
  <c r="W34" i="420"/>
  <c r="X34" i="420" s="1"/>
  <c r="W36" i="420"/>
  <c r="X36" i="420" s="1"/>
  <c r="W38" i="420"/>
  <c r="X38" i="420" s="1"/>
  <c r="O68" i="415"/>
  <c r="W30" i="420"/>
  <c r="X30" i="420" s="1"/>
  <c r="W29" i="420"/>
  <c r="X29" i="420" s="1"/>
  <c r="W20" i="420"/>
  <c r="X20" i="420" s="1"/>
  <c r="W9" i="420"/>
  <c r="X9" i="420" s="1"/>
  <c r="Q37" i="420"/>
  <c r="Q39" i="420"/>
  <c r="Q35" i="420"/>
  <c r="Q33" i="420"/>
  <c r="Q31" i="420"/>
  <c r="Q21" i="420"/>
  <c r="O40" i="420"/>
  <c r="Q40" i="420" s="1"/>
  <c r="Q29" i="420"/>
  <c r="Q19" i="420"/>
  <c r="Q23" i="420"/>
  <c r="Q19" i="419"/>
  <c r="Q8" i="420"/>
  <c r="W8" i="420"/>
  <c r="X8" i="420" s="1"/>
  <c r="Q10" i="420"/>
  <c r="Q12" i="420"/>
  <c r="Q14" i="420"/>
  <c r="Q16" i="420"/>
  <c r="Q18" i="420"/>
  <c r="Q20" i="420"/>
  <c r="Q22" i="420"/>
  <c r="Q24" i="420"/>
  <c r="Q26" i="420"/>
  <c r="Q28" i="420"/>
  <c r="Q30" i="420"/>
  <c r="Q32" i="420"/>
  <c r="Q34" i="420"/>
  <c r="Q36" i="420"/>
  <c r="Q38" i="420"/>
  <c r="Q9" i="420"/>
  <c r="Q11" i="420"/>
  <c r="Q13" i="420"/>
  <c r="Q15" i="420"/>
  <c r="Q17" i="420"/>
  <c r="Q25" i="420"/>
  <c r="Q27" i="420"/>
  <c r="W40" i="420" l="1"/>
  <c r="X40" i="420" s="1"/>
  <c r="P14" i="398" l="1"/>
  <c r="P15" i="398"/>
  <c r="P16" i="398"/>
  <c r="P17" i="398"/>
  <c r="P18" i="398"/>
  <c r="P19" i="398"/>
  <c r="P20" i="398"/>
  <c r="P21" i="398" l="1"/>
  <c r="G19" i="406" l="1"/>
  <c r="H19" i="406" s="1"/>
  <c r="G20" i="406"/>
  <c r="H20" i="406" s="1"/>
  <c r="G18" i="406"/>
  <c r="H18" i="406" s="1"/>
  <c r="O20" i="399" l="1"/>
  <c r="G15" i="406" l="1"/>
  <c r="H15" i="406" s="1"/>
  <c r="N21" i="418" l="1"/>
  <c r="M21" i="418"/>
  <c r="L21" i="418"/>
  <c r="K21" i="418"/>
  <c r="J21" i="418"/>
  <c r="I21" i="418"/>
  <c r="H21" i="418"/>
  <c r="G21" i="418"/>
  <c r="F21" i="418"/>
  <c r="E21" i="418"/>
  <c r="D21" i="418"/>
  <c r="C21" i="418"/>
  <c r="O20" i="418"/>
  <c r="O19" i="418"/>
  <c r="O18" i="418"/>
  <c r="O17" i="418"/>
  <c r="O16" i="418"/>
  <c r="O15" i="418"/>
  <c r="O14" i="418"/>
  <c r="C21" i="399"/>
  <c r="O21" i="418" l="1"/>
  <c r="O61" i="373" l="1"/>
  <c r="N58" i="373"/>
  <c r="M49" i="373"/>
  <c r="L49" i="373"/>
  <c r="K49" i="373"/>
  <c r="J49" i="373"/>
  <c r="I49" i="373"/>
  <c r="H49" i="373"/>
  <c r="G49" i="373"/>
  <c r="F49" i="373"/>
  <c r="E49" i="373"/>
  <c r="D49" i="373"/>
  <c r="C49" i="373"/>
  <c r="N48" i="373"/>
  <c r="N47" i="373"/>
  <c r="N49" i="373" s="1"/>
  <c r="N46" i="373"/>
  <c r="M42" i="373"/>
  <c r="L42" i="373"/>
  <c r="K42" i="373"/>
  <c r="J42" i="373"/>
  <c r="I42" i="373"/>
  <c r="H42" i="373"/>
  <c r="G42" i="373"/>
  <c r="F42" i="373"/>
  <c r="E42" i="373"/>
  <c r="D42" i="373"/>
  <c r="C42" i="373"/>
  <c r="O41" i="373" s="1"/>
  <c r="N41" i="373"/>
  <c r="N40" i="373"/>
  <c r="N39" i="373"/>
  <c r="N38" i="373"/>
  <c r="O37" i="373" s="1"/>
  <c r="N37" i="373"/>
  <c r="N36" i="373"/>
  <c r="N35" i="373"/>
  <c r="O34" i="373"/>
  <c r="O33" i="373" s="1"/>
  <c r="N33" i="373"/>
  <c r="N32" i="373"/>
  <c r="N31" i="373"/>
  <c r="N42" i="373" s="1"/>
  <c r="N25" i="373"/>
  <c r="N24" i="373"/>
  <c r="N23" i="373"/>
  <c r="N22" i="373"/>
  <c r="O21" i="373" s="1"/>
  <c r="N21" i="373"/>
  <c r="N20" i="373"/>
  <c r="M19" i="373"/>
  <c r="L19" i="373"/>
  <c r="K19" i="373"/>
  <c r="J19" i="373"/>
  <c r="I19" i="373"/>
  <c r="H19" i="373"/>
  <c r="G19" i="373"/>
  <c r="F19" i="373"/>
  <c r="E19" i="373"/>
  <c r="D19" i="373"/>
  <c r="C19" i="373"/>
  <c r="N18" i="373"/>
  <c r="N17" i="373"/>
  <c r="N16" i="373"/>
  <c r="N15" i="373"/>
  <c r="O22" i="373" l="1"/>
  <c r="O31" i="373"/>
  <c r="O38" i="373"/>
  <c r="N19" i="373"/>
  <c r="O19" i="373" s="1"/>
  <c r="O35" i="373"/>
  <c r="O20" i="373"/>
  <c r="O24" i="373"/>
  <c r="O32" i="373"/>
  <c r="O36" i="373"/>
  <c r="O40" i="373"/>
  <c r="O23" i="373"/>
  <c r="O39" i="373"/>
  <c r="O43" i="373"/>
  <c r="G26" i="406"/>
  <c r="H26" i="406" s="1"/>
  <c r="G25" i="406"/>
  <c r="H25" i="406" s="1"/>
  <c r="G24" i="406" l="1"/>
  <c r="H24" i="406" s="1"/>
  <c r="G23" i="406"/>
  <c r="H23" i="406" s="1"/>
  <c r="G22" i="406"/>
  <c r="H22" i="406" s="1"/>
  <c r="G21" i="406" l="1"/>
  <c r="H21" i="406" s="1"/>
  <c r="G17" i="406"/>
  <c r="H17" i="406" s="1"/>
  <c r="G16" i="406"/>
  <c r="H16" i="406" s="1"/>
  <c r="G27" i="406" l="1"/>
  <c r="H27" i="406" s="1"/>
  <c r="E28" i="405"/>
  <c r="D28" i="405"/>
  <c r="F27" i="405"/>
  <c r="F26" i="405"/>
  <c r="F25" i="405"/>
  <c r="F24" i="405"/>
  <c r="F23" i="405"/>
  <c r="C22" i="406" s="1"/>
  <c r="F22" i="405"/>
  <c r="C21" i="406" s="1"/>
  <c r="D21" i="406" s="1"/>
  <c r="F21" i="405"/>
  <c r="F20" i="405"/>
  <c r="F19" i="405"/>
  <c r="F18" i="405"/>
  <c r="F17" i="405"/>
  <c r="F16" i="405"/>
  <c r="O22" i="404"/>
  <c r="N22" i="404"/>
  <c r="M22" i="404"/>
  <c r="L22" i="404"/>
  <c r="K22" i="404"/>
  <c r="J22" i="404"/>
  <c r="I22" i="404"/>
  <c r="H22" i="404"/>
  <c r="G22" i="404"/>
  <c r="F22" i="404"/>
  <c r="E22" i="404"/>
  <c r="D22" i="404"/>
  <c r="P21" i="404"/>
  <c r="P20" i="404"/>
  <c r="P19" i="404"/>
  <c r="P18" i="404"/>
  <c r="P17" i="404"/>
  <c r="P16" i="404"/>
  <c r="O19" i="403"/>
  <c r="N19" i="403"/>
  <c r="M19" i="403"/>
  <c r="L19" i="403"/>
  <c r="K19" i="403"/>
  <c r="J19" i="403"/>
  <c r="I19" i="403"/>
  <c r="H19" i="403"/>
  <c r="G19" i="403"/>
  <c r="F19" i="403"/>
  <c r="E19" i="403"/>
  <c r="D19" i="403"/>
  <c r="P18" i="403"/>
  <c r="P17" i="403"/>
  <c r="P16" i="403"/>
  <c r="N20" i="402"/>
  <c r="M20" i="402"/>
  <c r="L20" i="402"/>
  <c r="K20" i="402"/>
  <c r="J20" i="402"/>
  <c r="I20" i="402"/>
  <c r="H20" i="402"/>
  <c r="G20" i="402"/>
  <c r="F20" i="402"/>
  <c r="E20" i="402"/>
  <c r="E22" i="406" l="1"/>
  <c r="F22" i="406" s="1"/>
  <c r="D22" i="406"/>
  <c r="F28" i="405"/>
  <c r="P22" i="404"/>
  <c r="P19" i="403"/>
  <c r="D20" i="402"/>
  <c r="C20" i="402"/>
  <c r="O19" i="402"/>
  <c r="O18" i="402"/>
  <c r="O17" i="402"/>
  <c r="O16" i="402"/>
  <c r="N21" i="400"/>
  <c r="M21" i="400"/>
  <c r="L21" i="400"/>
  <c r="K21" i="400"/>
  <c r="J21" i="400"/>
  <c r="I21" i="400"/>
  <c r="H21" i="400"/>
  <c r="G21" i="400"/>
  <c r="F21" i="400"/>
  <c r="E21" i="400"/>
  <c r="D21" i="400"/>
  <c r="C21" i="400"/>
  <c r="O20" i="400"/>
  <c r="O19" i="400"/>
  <c r="O18" i="400"/>
  <c r="O17" i="400"/>
  <c r="O16" i="400"/>
  <c r="O15" i="400"/>
  <c r="O14" i="400"/>
  <c r="N21" i="399"/>
  <c r="M21" i="399"/>
  <c r="L21" i="399"/>
  <c r="K21" i="399"/>
  <c r="J21" i="399"/>
  <c r="I21" i="399"/>
  <c r="H21" i="399"/>
  <c r="G21" i="399"/>
  <c r="F21" i="399"/>
  <c r="E21" i="399"/>
  <c r="D21" i="399"/>
  <c r="O19" i="399"/>
  <c r="O18" i="399"/>
  <c r="O17" i="399"/>
  <c r="O16" i="399"/>
  <c r="O15" i="399"/>
  <c r="O14" i="399"/>
  <c r="O21" i="398"/>
  <c r="N21" i="398"/>
  <c r="M21" i="398"/>
  <c r="L21" i="398"/>
  <c r="K21" i="398"/>
  <c r="J21" i="398"/>
  <c r="I21" i="398"/>
  <c r="H21" i="398"/>
  <c r="G21" i="398"/>
  <c r="F21" i="398"/>
  <c r="E21" i="398"/>
  <c r="D21" i="398"/>
  <c r="O72" i="397"/>
  <c r="N66" i="397"/>
  <c r="M66" i="397"/>
  <c r="L66" i="397"/>
  <c r="K66" i="397"/>
  <c r="J66" i="397"/>
  <c r="I66" i="397"/>
  <c r="H66" i="397"/>
  <c r="G66" i="397"/>
  <c r="F66" i="397"/>
  <c r="C66" i="397"/>
  <c r="O65" i="397"/>
  <c r="O64" i="397"/>
  <c r="O63" i="397"/>
  <c r="O62" i="397"/>
  <c r="N47" i="397"/>
  <c r="M47" i="397"/>
  <c r="L47" i="397"/>
  <c r="K47" i="397"/>
  <c r="J47" i="397"/>
  <c r="I47" i="397"/>
  <c r="H47" i="397"/>
  <c r="G47" i="397"/>
  <c r="F47" i="397"/>
  <c r="E47" i="397"/>
  <c r="C47" i="397"/>
  <c r="O46" i="397"/>
  <c r="P46" i="397" s="1"/>
  <c r="O45" i="397"/>
  <c r="P45" i="397" s="1"/>
  <c r="O44" i="397"/>
  <c r="P44" i="397" s="1"/>
  <c r="O43" i="397"/>
  <c r="P43" i="397" s="1"/>
  <c r="O42" i="397"/>
  <c r="P42" i="397" s="1"/>
  <c r="O41" i="397"/>
  <c r="P41" i="397" s="1"/>
  <c r="O40" i="397"/>
  <c r="P40" i="397" s="1"/>
  <c r="O66" i="397" l="1"/>
  <c r="P67" i="397" s="1"/>
  <c r="P73" i="397"/>
  <c r="O21" i="400"/>
  <c r="O21" i="399"/>
  <c r="O20" i="402"/>
  <c r="O39" i="397"/>
  <c r="P39" i="397" s="1"/>
  <c r="O38" i="397"/>
  <c r="P38" i="397" s="1"/>
  <c r="O37" i="397"/>
  <c r="P37" i="397" s="1"/>
  <c r="O36" i="397"/>
  <c r="P36" i="397" s="1"/>
  <c r="O35" i="397"/>
  <c r="P35" i="397" s="1"/>
  <c r="O34" i="397"/>
  <c r="P34" i="397" s="1"/>
  <c r="O33" i="397"/>
  <c r="P33" i="397" s="1"/>
  <c r="O27" i="397"/>
  <c r="P27" i="397" s="1"/>
  <c r="O26" i="397"/>
  <c r="P26" i="397" s="1"/>
  <c r="O25" i="397"/>
  <c r="P25" i="397" s="1"/>
  <c r="O24" i="397"/>
  <c r="P24" i="397" s="1"/>
  <c r="O23" i="397"/>
  <c r="P23" i="397" s="1"/>
  <c r="O22" i="397"/>
  <c r="P22" i="397" s="1"/>
  <c r="O21" i="397"/>
  <c r="P21" i="397" s="1"/>
  <c r="N20" i="397"/>
  <c r="M20" i="397"/>
  <c r="L20" i="397"/>
  <c r="K20" i="397"/>
  <c r="J20" i="397"/>
  <c r="I20" i="397"/>
  <c r="H20" i="397"/>
  <c r="G20" i="397"/>
  <c r="F20" i="397"/>
  <c r="E20" i="397"/>
  <c r="D20" i="397"/>
  <c r="D28" i="397" s="1"/>
  <c r="C20" i="397"/>
  <c r="O19" i="397"/>
  <c r="O18" i="397"/>
  <c r="O17" i="397"/>
  <c r="O47" i="397" l="1"/>
  <c r="P48" i="397" s="1"/>
  <c r="O20" i="397"/>
  <c r="P20" i="397" s="1"/>
  <c r="O28" i="397" l="1"/>
  <c r="P29" i="397" l="1"/>
  <c r="P75" i="397"/>
  <c r="N28" i="397"/>
  <c r="M28" i="397" s="1"/>
  <c r="L28" i="397" s="1"/>
  <c r="K28" i="397" s="1"/>
  <c r="J28" i="397" s="1"/>
  <c r="I28" i="397" s="1"/>
  <c r="H28" i="397" s="1"/>
  <c r="G28" i="397" s="1"/>
  <c r="F28" i="397" s="1"/>
  <c r="E28" i="397" s="1"/>
  <c r="C28" i="397" s="1"/>
  <c r="C19" i="406" l="1"/>
  <c r="C20" i="406"/>
  <c r="D20" i="406" s="1"/>
  <c r="C18" i="406"/>
  <c r="D18" i="406" s="1"/>
  <c r="C16" i="406"/>
  <c r="D16" i="406" s="1"/>
  <c r="C17" i="406"/>
  <c r="D17" i="406" s="1"/>
  <c r="E21" i="406"/>
  <c r="F21" i="406" s="1"/>
  <c r="C23" i="406"/>
  <c r="C24" i="406"/>
  <c r="C25" i="406"/>
  <c r="C26" i="406"/>
  <c r="C15" i="406"/>
  <c r="D15" i="406" s="1"/>
  <c r="Q61" i="373"/>
  <c r="R61" i="373" s="1"/>
  <c r="S61" i="373" s="1"/>
  <c r="P61" i="373"/>
  <c r="E25" i="406" l="1"/>
  <c r="F25" i="406" s="1"/>
  <c r="D25" i="406"/>
  <c r="E19" i="406"/>
  <c r="F19" i="406" s="1"/>
  <c r="D19" i="406"/>
  <c r="E24" i="406"/>
  <c r="F24" i="406" s="1"/>
  <c r="D24" i="406"/>
  <c r="E26" i="406"/>
  <c r="F26" i="406" s="1"/>
  <c r="D26" i="406"/>
  <c r="E23" i="406"/>
  <c r="F23" i="406" s="1"/>
  <c r="D23" i="406"/>
  <c r="E17" i="406"/>
  <c r="F17" i="406" s="1"/>
  <c r="E15" i="406"/>
  <c r="F15" i="406" s="1"/>
  <c r="E16" i="406"/>
  <c r="F16" i="406" s="1"/>
  <c r="E20" i="406"/>
  <c r="F20" i="406" s="1"/>
  <c r="C27" i="406"/>
  <c r="D27" i="406" s="1"/>
  <c r="E18" i="406"/>
  <c r="F18" i="406" s="1"/>
  <c r="E27" i="406" l="1"/>
  <c r="F27" i="406" s="1"/>
  <c r="O107" i="414"/>
  <c r="N26" i="373" l="1"/>
  <c r="O27" i="373"/>
  <c r="M26" i="373"/>
  <c r="L26" i="373"/>
  <c r="K26" i="373"/>
  <c r="J26" i="373"/>
  <c r="I26" i="373"/>
  <c r="H26" i="373"/>
  <c r="G26" i="373"/>
  <c r="F26" i="373"/>
  <c r="E26" i="373"/>
  <c r="D26" i="373"/>
  <c r="C26" i="373"/>
  <c r="O25" i="373"/>
  <c r="O59" i="373"/>
  <c r="P59" i="373" s="1"/>
  <c r="Q59" i="373" s="1"/>
  <c r="R59" i="373" s="1"/>
  <c r="S59" i="373" s="1"/>
  <c r="O50" i="373"/>
  <c r="P50" i="373" s="1"/>
  <c r="Q50" i="373" s="1"/>
  <c r="R50" i="373" s="1"/>
  <c r="S50" i="373" s="1"/>
</calcChain>
</file>

<file path=xl/sharedStrings.xml><?xml version="1.0" encoding="utf-8"?>
<sst xmlns="http://schemas.openxmlformats.org/spreadsheetml/2006/main" count="869" uniqueCount="406">
  <si>
    <t>TOTAL</t>
  </si>
  <si>
    <t>Armas Blancas</t>
  </si>
  <si>
    <t>Armas de Fuego</t>
  </si>
  <si>
    <t>Otras</t>
  </si>
  <si>
    <t>Distrito Nacional</t>
  </si>
  <si>
    <t>Santiago</t>
  </si>
  <si>
    <t>DISTRITO NACIONAL</t>
  </si>
  <si>
    <t>SEGÚN LAS CIRCUNSTANCIAS</t>
  </si>
  <si>
    <t>CANTIDAD</t>
  </si>
  <si>
    <t>INACIF</t>
  </si>
  <si>
    <t>CIRCUNSTANCIA</t>
  </si>
  <si>
    <t>SEGÚN EL TIPO DE ARMA</t>
  </si>
  <si>
    <t>REPÚBLICA  DOMINICANA</t>
  </si>
  <si>
    <t>REPÚBLICA DOMINICANA</t>
  </si>
  <si>
    <t>PROV. SANTIAGO</t>
  </si>
  <si>
    <t>PROV. SANTO DOMINGO</t>
  </si>
  <si>
    <t>INSTITUCIÓN</t>
  </si>
  <si>
    <t xml:space="preserve"> </t>
  </si>
  <si>
    <t>PROCURADURÍA GENERAL DE LA REPUBLICA</t>
  </si>
  <si>
    <t>Santo Domingo</t>
  </si>
  <si>
    <t>Hato Mayor</t>
  </si>
  <si>
    <t>Azua</t>
  </si>
  <si>
    <t>Bahoruco</t>
  </si>
  <si>
    <t>Barahona</t>
  </si>
  <si>
    <t>Duarte</t>
  </si>
  <si>
    <t>Espaillat</t>
  </si>
  <si>
    <t>Independencia</t>
  </si>
  <si>
    <t>La Altagracia</t>
  </si>
  <si>
    <t>La Romana</t>
  </si>
  <si>
    <t>La Vega</t>
  </si>
  <si>
    <t>Monseñor Nouel</t>
  </si>
  <si>
    <t>Monte Plata</t>
  </si>
  <si>
    <t>Pedernales</t>
  </si>
  <si>
    <t>Peravia</t>
  </si>
  <si>
    <t>Puerto Plata</t>
  </si>
  <si>
    <t>San Juan</t>
  </si>
  <si>
    <t>Sánchez Ramírez</t>
  </si>
  <si>
    <t>Valverde</t>
  </si>
  <si>
    <t>Samaná</t>
  </si>
  <si>
    <t>HOMICIDIOS</t>
  </si>
  <si>
    <t>SECUESTRO</t>
  </si>
  <si>
    <t>SEGÚN, DÍAS DE LA SEMANA</t>
  </si>
  <si>
    <t>HOMICIDIOS RELACIONADOS DIRECTAMENTE CON LA DELINCUENCIA</t>
  </si>
  <si>
    <t>FEMINICIDIO NO INTIMO</t>
  </si>
  <si>
    <t>FEMINICIDIO  INTIMO</t>
  </si>
  <si>
    <t>RIÑA PERSONAL</t>
  </si>
  <si>
    <t>RIÑAS EN CENTRO DE DIVERSIÓN</t>
  </si>
  <si>
    <t>DESCONOCIDA</t>
  </si>
  <si>
    <t>DESPOJO DE ARMA DE FUEGO</t>
  </si>
  <si>
    <t>VICTIMA DE ROBO O ATRACO</t>
  </si>
  <si>
    <t>DESPOJO DE MOTOCICLETA</t>
  </si>
  <si>
    <t>DESPOJO DE VEHÍCULOS</t>
  </si>
  <si>
    <t>ACCIDENTAL</t>
  </si>
  <si>
    <t>TRATANDO DE ROBAR O ATRACAR</t>
  </si>
  <si>
    <t>RELACIONADAS CON DROGAS</t>
  </si>
  <si>
    <t>VIOLENCIA INTRAFAMILIAR</t>
  </si>
  <si>
    <t>INFANTICIDIO</t>
  </si>
  <si>
    <t>INFORME DE HOMICIDIOS</t>
  </si>
  <si>
    <t>LUNES</t>
  </si>
  <si>
    <t>MARTES</t>
  </si>
  <si>
    <t>MIÉRCOLES</t>
  </si>
  <si>
    <t>JUEVES</t>
  </si>
  <si>
    <t>VIERNES</t>
  </si>
  <si>
    <t>SÁBADO</t>
  </si>
  <si>
    <t>DOMINGO</t>
  </si>
  <si>
    <t>TIPO ARMA</t>
  </si>
  <si>
    <t>ROBO</t>
  </si>
  <si>
    <t>HOMICIDIOS DEBIDO A LA CONVIVENCIA SOCIAL</t>
  </si>
  <si>
    <t>TASA</t>
  </si>
  <si>
    <t>TASA HOMICIDIOS POR CADA 100 MIL HABITANTES</t>
  </si>
  <si>
    <t>TOTAL DE LA TASA</t>
  </si>
  <si>
    <t>PROCURADURÍA GENERAL DE LA REPÚBLICA</t>
  </si>
  <si>
    <t>SEGÚN LA EDAD DE L A VICTIMA</t>
  </si>
  <si>
    <t>"Año de la Reactivación Económica Nacional"</t>
  </si>
  <si>
    <t>EDAD</t>
  </si>
  <si>
    <t>0 a 17 años</t>
  </si>
  <si>
    <t>18 a 34 años</t>
  </si>
  <si>
    <t>35 a 51 años</t>
  </si>
  <si>
    <t>52 a 68 años</t>
  </si>
  <si>
    <t>Más de 68</t>
  </si>
  <si>
    <t>Indeterminados</t>
  </si>
  <si>
    <t>VIOLACIÓN SEXUAL</t>
  </si>
  <si>
    <t>ACCIÓN P.N.</t>
  </si>
  <si>
    <t>ACCIÓN F.A.</t>
  </si>
  <si>
    <t>ACCIÓN P.N.  -  F.A.  -  D.N.C.D.</t>
  </si>
  <si>
    <t>BALA PERDIDA</t>
  </si>
  <si>
    <t>RIÑA EN CARCEL</t>
  </si>
  <si>
    <t>RIÑA POLITICA</t>
  </si>
  <si>
    <t>LINCHAMIENTO</t>
  </si>
  <si>
    <t>SICARIATO</t>
  </si>
  <si>
    <t>VIOLENCIA SEXUAL</t>
  </si>
  <si>
    <t>ENE</t>
  </si>
  <si>
    <t>FEB</t>
  </si>
  <si>
    <t>MAR</t>
  </si>
  <si>
    <t>ABR</t>
  </si>
  <si>
    <t>MAY</t>
  </si>
  <si>
    <t>JUN</t>
  </si>
  <si>
    <t>AGO</t>
  </si>
  <si>
    <t>SEP</t>
  </si>
  <si>
    <t>OCT</t>
  </si>
  <si>
    <t>NOV</t>
  </si>
  <si>
    <t>DIC</t>
  </si>
  <si>
    <t>ACCIÓN D.N.C.D</t>
  </si>
  <si>
    <t>TOTAL Gral. DE LA TASA</t>
  </si>
  <si>
    <t>RIÑA EN CENTRO DE DIVERSIÓN</t>
  </si>
  <si>
    <t>ENERO-AGOSTO DEL 2010, REPÚBLICA DOMINICANA</t>
  </si>
  <si>
    <t xml:space="preserve">TOTAL </t>
  </si>
  <si>
    <t>SERVICIO POLICIAL</t>
  </si>
  <si>
    <t>RIÑA EN TRANSITO</t>
  </si>
  <si>
    <t>HOMBRE MUERTO POR SU PAREJA</t>
  </si>
  <si>
    <t>HOMICIDIOS NO RELACIONADOS DIRECTAMENTE CON LA DELINCUENCIA</t>
  </si>
  <si>
    <t>San José de Ocoa</t>
  </si>
  <si>
    <t>HUELGA</t>
  </si>
  <si>
    <t>PROYECCIONES HABITANTES</t>
  </si>
  <si>
    <t>PROVINCIA</t>
  </si>
  <si>
    <t>REPUBLICA DOMINICANA</t>
  </si>
  <si>
    <t xml:space="preserve">SEGÚN LA HORA DE COMISIÓN (DIURNA O NOCTURNA) </t>
  </si>
  <si>
    <t>HORA</t>
  </si>
  <si>
    <t>MES</t>
  </si>
  <si>
    <t>TASA DE HOMICIDIOS POR CADA 100,000/HAB.</t>
  </si>
  <si>
    <t>JUNIO</t>
  </si>
  <si>
    <t>HOMICIDIOS SIN ACCIÓN POLICIAL</t>
  </si>
  <si>
    <t>P.N.</t>
  </si>
  <si>
    <t>AMET</t>
  </si>
  <si>
    <t>MILITAR</t>
  </si>
  <si>
    <t>Dajabón</t>
  </si>
  <si>
    <t>Elías Piña</t>
  </si>
  <si>
    <t>Hermanas Mirabal</t>
  </si>
  <si>
    <t>María Trinidad Sánchez</t>
  </si>
  <si>
    <t>San Cristóbal</t>
  </si>
  <si>
    <t xml:space="preserve"> HOMICIDIOS</t>
  </si>
  <si>
    <t>JUL</t>
  </si>
  <si>
    <t>RIÑA POLÍTICA</t>
  </si>
  <si>
    <t>ACCION AMET</t>
  </si>
  <si>
    <t>RESUMEN:</t>
  </si>
  <si>
    <t>DÍAS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</si>
  <si>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</si>
  <si>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</si>
  <si>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</si>
  <si>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</si>
  <si>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</si>
  <si>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</si>
  <si>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</si>
  <si>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</si>
  <si>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</si>
  <si>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</si>
  <si>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</si>
  <si>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6:00am - 5:59pm</t>
  </si>
  <si>
    <t>6:00pm - 5:59am</t>
  </si>
  <si>
    <t>Desconocida</t>
  </si>
  <si>
    <t>MUERTES VIOLENTAS:</t>
  </si>
  <si>
    <t>HOMICIDIOS Y ACCIONES LEGALES P.N.</t>
  </si>
  <si>
    <t>HOMICIDIOS SIN ACCION POLICIAL</t>
  </si>
  <si>
    <t>ACCIÓN POLICIAL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</si>
  <si>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</si>
  <si>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</si>
  <si>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</si>
  <si>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</si>
  <si>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</si>
  <si>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</si>
  <si>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</si>
  <si>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</si>
  <si>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</si>
  <si>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</si>
  <si>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</si>
  <si>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</si>
  <si>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 DE HOMICIDIOS SIN ACCIÓN POLICIAL POR CADA 100,000/HAB.</t>
  </si>
  <si>
    <t>TASA DE MUERTE EN ACCIÓN POLICIAL POR CADA 100,000/HAB.</t>
  </si>
  <si>
    <t>Departamento de Estadísticas</t>
  </si>
  <si>
    <t>AÑO</t>
  </si>
  <si>
    <t>HABITANTES</t>
  </si>
  <si>
    <t>TOTAL HOMICIDIOS</t>
  </si>
  <si>
    <t>TOTAL ACCIÓN POLICIAL</t>
  </si>
  <si>
    <t xml:space="preserve">TOTAL HOMICIDIOS SIN ACCION POLICIAL </t>
  </si>
  <si>
    <t>TASA DE HOMICIDIO SIN ACCION POLICIAL POR CADA 100,000/HAB.</t>
  </si>
  <si>
    <t>AÑO 2013</t>
  </si>
  <si>
    <t>DEPARTAMENTO DE ESTADÍSTICAS PGR</t>
  </si>
  <si>
    <t>JURISDICCIÓN</t>
  </si>
  <si>
    <t>TASA DE HOMICIDIOS POR CADA 100, 000 HAB.</t>
  </si>
  <si>
    <t>HOMICIDIOS  SIN ACCIÓN POLICIAL</t>
  </si>
  <si>
    <t>TASA DE HOMICIDIOS SIN ACCIÓN POLICIAL POR CADA 100, 000 HAB.</t>
  </si>
  <si>
    <t>D.N.C.D</t>
  </si>
  <si>
    <t>TOTALES</t>
  </si>
  <si>
    <t>El Seibo</t>
  </si>
  <si>
    <t>Santiago Rodríguez</t>
  </si>
  <si>
    <t>SEGÚN BARRIOS, SECTORES Y AVENIDAS</t>
  </si>
  <si>
    <t>SECTOR</t>
  </si>
  <si>
    <t>ALMA ROSA I</t>
  </si>
  <si>
    <t>AUT. DUARTE</t>
  </si>
  <si>
    <t>BAYONA</t>
  </si>
  <si>
    <t>BOCA CHICA</t>
  </si>
  <si>
    <t>BOCA CHICA - ÁNDRES</t>
  </si>
  <si>
    <t>BOCA CHICA - LA CALETA</t>
  </si>
  <si>
    <t>BRISAS DEL ESTE</t>
  </si>
  <si>
    <t>EL ALMIRANTE</t>
  </si>
  <si>
    <t>ENS. ISABELITA</t>
  </si>
  <si>
    <t>ENS. OZAMA</t>
  </si>
  <si>
    <t>GUERRA</t>
  </si>
  <si>
    <t>HACIENDA ESTRELLA</t>
  </si>
  <si>
    <t>HERRERA</t>
  </si>
  <si>
    <t>HERRERA - BUENOS AIRES</t>
  </si>
  <si>
    <t>HERRERA - EL ABANICO</t>
  </si>
  <si>
    <t>HERRERA - EL CAFÉ</t>
  </si>
  <si>
    <t xml:space="preserve">HERRERA - LAS PALMAS </t>
  </si>
  <si>
    <t>HIPODROMO V CENTENARIO</t>
  </si>
  <si>
    <t>LA UREÑA</t>
  </si>
  <si>
    <t>LA VICTORIA</t>
  </si>
  <si>
    <t>LAS CAOBAS</t>
  </si>
  <si>
    <t>LOS ALCARRIZOS</t>
  </si>
  <si>
    <t>LOS GUARICANOS</t>
  </si>
  <si>
    <t>LOS MAMEYES</t>
  </si>
  <si>
    <t>LOS TRES OJOS</t>
  </si>
  <si>
    <t>LOS TRES BRAZOS</t>
  </si>
  <si>
    <t>LOS TRINITARIOS</t>
  </si>
  <si>
    <t>LUCERNA</t>
  </si>
  <si>
    <t>MANOGUAYABO</t>
  </si>
  <si>
    <t>MENDOZA</t>
  </si>
  <si>
    <t>PANTOJA</t>
  </si>
  <si>
    <t>PEDRO BRAND</t>
  </si>
  <si>
    <t>SABANA PERDIDA</t>
  </si>
  <si>
    <t>SALAMANCA</t>
  </si>
  <si>
    <t>SAN ISIDRO</t>
  </si>
  <si>
    <t>SAN LUIS</t>
  </si>
  <si>
    <t>VALIENTE</t>
  </si>
  <si>
    <t>VILLA DUARTE</t>
  </si>
  <si>
    <t>VILLA FARO</t>
  </si>
  <si>
    <t>VILLA MELLA</t>
  </si>
  <si>
    <t>VILLA OLIMPICA</t>
  </si>
  <si>
    <t>27 DE FEBRERO</t>
  </si>
  <si>
    <t>ARROYO HONDO</t>
  </si>
  <si>
    <t>BELLA VISTA</t>
  </si>
  <si>
    <t>CRISTO REY</t>
  </si>
  <si>
    <t>ENS. CAPOTILLO</t>
  </si>
  <si>
    <t>ENS. ESPAILLAT</t>
  </si>
  <si>
    <t>ENS. LA FE</t>
  </si>
  <si>
    <t>ENS. LUPERÓN</t>
  </si>
  <si>
    <t>ENS. PIANTINI</t>
  </si>
  <si>
    <t>GUACHUPITA</t>
  </si>
  <si>
    <t>GUALEY</t>
  </si>
  <si>
    <t>LA ZURZA</t>
  </si>
  <si>
    <t>LAS CAÑITA</t>
  </si>
  <si>
    <t>LOS GIRASOLES</t>
  </si>
  <si>
    <t>LOS RÍOS</t>
  </si>
  <si>
    <t>SAN CARLOS</t>
  </si>
  <si>
    <t>VILLA CONSUELO</t>
  </si>
  <si>
    <t>VILLA FRANCISCA</t>
  </si>
  <si>
    <t>VILLA JUANA</t>
  </si>
  <si>
    <t>VILLA MARIA</t>
  </si>
  <si>
    <t>VILLA MARINA</t>
  </si>
  <si>
    <t>VILLAS AGRICOLAS</t>
  </si>
  <si>
    <t>BAITOA</t>
  </si>
  <si>
    <t>CAMBOYA</t>
  </si>
  <si>
    <t>CENTRO CIUDAD</t>
  </si>
  <si>
    <t>CIENFUEGOS</t>
  </si>
  <si>
    <t>EL EJIDO</t>
  </si>
  <si>
    <t>ENS. LIBERTAD</t>
  </si>
  <si>
    <t>ESTANCIA DEL YAQUE</t>
  </si>
  <si>
    <t>GURABO</t>
  </si>
  <si>
    <t>HATO DEL YAQUE</t>
  </si>
  <si>
    <t>HATO MAYOR</t>
  </si>
  <si>
    <t>JACAGUA</t>
  </si>
  <si>
    <t>JARDINES METROPOLITANOS</t>
  </si>
  <si>
    <t>LA CANELA</t>
  </si>
  <si>
    <t>LA HERRADURA</t>
  </si>
  <si>
    <t>LICEY AL MEDIO</t>
  </si>
  <si>
    <t>NAVARRETE</t>
  </si>
  <si>
    <t>PEKIN</t>
  </si>
  <si>
    <t>PERALTA</t>
  </si>
  <si>
    <t>RAFEY</t>
  </si>
  <si>
    <t>TAMBORIL</t>
  </si>
  <si>
    <t>VILLA GONZALES</t>
  </si>
  <si>
    <t>INVIVIENDA</t>
  </si>
  <si>
    <t>LOS FRAILES I</t>
  </si>
  <si>
    <t>PERLA ANTILLA</t>
  </si>
  <si>
    <t>VILLA LIBERACIÓN</t>
  </si>
  <si>
    <t>AGUAS LOCAS</t>
  </si>
  <si>
    <t>HATO NUEVO</t>
  </si>
  <si>
    <t>ENS. QUISQUEYA</t>
  </si>
  <si>
    <t>LA CIENEGA</t>
  </si>
  <si>
    <t>LOS PRADITOS</t>
  </si>
  <si>
    <t>MEJORAMIENTO SOCIAL</t>
  </si>
  <si>
    <t>BUENOS AIRES</t>
  </si>
  <si>
    <t>SAN JOSÉ DE LAS MATAS</t>
  </si>
  <si>
    <t>VILLA PROGRESO</t>
  </si>
  <si>
    <t>MARI LOPEZ</t>
  </si>
  <si>
    <t>LAS ANTILLAS</t>
  </si>
  <si>
    <t>ENS. BERMUDEZ</t>
  </si>
  <si>
    <t>LA LOTERIA</t>
  </si>
  <si>
    <t>MANDINGA</t>
  </si>
  <si>
    <t>Indeterminada</t>
  </si>
  <si>
    <t>30 DE MAYO</t>
  </si>
  <si>
    <t>Monte Cristi</t>
  </si>
  <si>
    <t>San Pedro de Macorís</t>
  </si>
  <si>
    <t>SAN ANTONIO DE GUERRA</t>
  </si>
  <si>
    <t>LOS CIRUELITOS</t>
  </si>
  <si>
    <t>PASIONAL</t>
  </si>
  <si>
    <t>CARRETERA SÁNCHEZ</t>
  </si>
  <si>
    <t>LA JULIA</t>
  </si>
  <si>
    <t>ZONA COLONIAL</t>
  </si>
  <si>
    <t>PUEBLO NUEVO</t>
  </si>
  <si>
    <t>LA OTRA BANDA</t>
  </si>
  <si>
    <t>LOS MINA</t>
  </si>
  <si>
    <t>INGENIO ARRIBA</t>
  </si>
  <si>
    <t>AÑO 2014</t>
  </si>
  <si>
    <t>GUANUMA</t>
  </si>
  <si>
    <t>AUT. LAS AMERICAS</t>
  </si>
  <si>
    <t>LOS PRADOS ORIENTALES</t>
  </si>
  <si>
    <t>SAVICA</t>
  </si>
  <si>
    <t>CAPOTILLO</t>
  </si>
  <si>
    <t>AUTOPISTA DUARTE</t>
  </si>
  <si>
    <t>SIMON BOLIVAR</t>
  </si>
  <si>
    <t>EL EMBRUJO I</t>
  </si>
  <si>
    <t>LA PALOMA</t>
  </si>
  <si>
    <t>LA PIÑA DE ORO</t>
  </si>
  <si>
    <t>LOS MOLINOS</t>
  </si>
  <si>
    <t>GUAJIMIA</t>
  </si>
  <si>
    <t>EL MILLONCITO</t>
  </si>
  <si>
    <t>SANTA CRUZ</t>
  </si>
  <si>
    <t>GAZCUE</t>
  </si>
  <si>
    <t>LAS SIETE CASA</t>
  </si>
  <si>
    <t>LOS PEPINOS</t>
  </si>
  <si>
    <t>ENGOMBE</t>
  </si>
  <si>
    <t>LA CUAVA</t>
  </si>
  <si>
    <t>DAJAO</t>
  </si>
  <si>
    <t>VAYONA</t>
  </si>
  <si>
    <t>BRISAS DEL EDEN</t>
  </si>
  <si>
    <t>HAINAMOSA</t>
  </si>
  <si>
    <t>LA PUYA ARROYO HONDO</t>
  </si>
  <si>
    <t>EL PUÑAL</t>
  </si>
  <si>
    <t>EL RENACIMIENTO</t>
  </si>
  <si>
    <t>MONTE ADENTRO</t>
  </si>
  <si>
    <t>LA PIÑA</t>
  </si>
  <si>
    <t>AV. LUPERON</t>
  </si>
  <si>
    <t>URB. FERNANDEZ</t>
  </si>
  <si>
    <t>ENERO-DICIEMBRE DEL 2014</t>
  </si>
  <si>
    <t>ENERO-DICIEMBRE DEL 2014, REPÚBLICA DOMINICANA</t>
  </si>
  <si>
    <t>ENERO-DICIEMBRE DEL 2014, SANTO DOMINGO</t>
  </si>
  <si>
    <t>ENERO-DICIEMBRE DEL 2014, DISTRITO NACIONAL</t>
  </si>
  <si>
    <t>ENERO-DICIEMBRE DEL 2014, SANTIAGO</t>
  </si>
  <si>
    <t>"Año de La Intención Integral a La Primera Infancia"</t>
  </si>
  <si>
    <t>INFORME DE HOMICIDIOS ENERO-DICIEMBRE 2013-14</t>
  </si>
  <si>
    <t>COMPARACION ENERO-DICIEMBRE 2013-14</t>
  </si>
  <si>
    <t>INFORME ENERO-DICIEMBRE 2014, REPÚBLICA  DOMINICANA</t>
  </si>
  <si>
    <t>Dajabon</t>
  </si>
  <si>
    <t>BELLAS COLINAS</t>
  </si>
  <si>
    <t>CABIRMA DEL ESTE</t>
  </si>
  <si>
    <t>CANCINO ADENTRO</t>
  </si>
  <si>
    <t>CATANGA</t>
  </si>
  <si>
    <t>RIVERA DEL OZAMA</t>
  </si>
  <si>
    <t>JUAN PABLO DUARTE</t>
  </si>
  <si>
    <t>LA CALETA</t>
  </si>
  <si>
    <t>LOS FARALLONES</t>
  </si>
  <si>
    <t>LOS TANQUECITOS</t>
  </si>
  <si>
    <t>PARQUE DEL ESTE</t>
  </si>
  <si>
    <t>PUERTO RICO</t>
  </si>
  <si>
    <t>VILLA ESFUERZO</t>
  </si>
  <si>
    <t>NUEVO AMANECER</t>
  </si>
  <si>
    <t>LA BARQUITA</t>
  </si>
  <si>
    <t>LA LILA</t>
  </si>
  <si>
    <t>EL PROGRESO</t>
  </si>
  <si>
    <t>JUAN TOMAS</t>
  </si>
  <si>
    <t>NAZARENO</t>
  </si>
  <si>
    <t>RESIDENCIAL SANTO  DOMINGO</t>
  </si>
  <si>
    <t>URB. AMALIA</t>
  </si>
  <si>
    <t xml:space="preserve">URB. LOS CORALES </t>
  </si>
  <si>
    <t>LOS GUANDULES</t>
  </si>
  <si>
    <t>MATA HAMBRE</t>
  </si>
  <si>
    <t>ENS. LA PAZ</t>
  </si>
  <si>
    <t>HONDURAS</t>
  </si>
  <si>
    <t>LAS CAÑITAS</t>
  </si>
  <si>
    <t>CUBA</t>
  </si>
  <si>
    <t>JARDINDES DEL NORTE</t>
  </si>
  <si>
    <t>MARIA AUXILIADORA</t>
  </si>
  <si>
    <t>ENS.ENRIQUILLO</t>
  </si>
  <si>
    <t>LAS FLORES</t>
  </si>
  <si>
    <t>MIRADOR NORTE</t>
  </si>
  <si>
    <t>REPARTO PERALTA</t>
  </si>
  <si>
    <t>HOSPEDAJE DEL YAQUE</t>
  </si>
  <si>
    <t>LA JOYA</t>
  </si>
  <si>
    <t>LOS JARDINES DEL REY</t>
  </si>
  <si>
    <t>URB. VILLA MARIA</t>
  </si>
  <si>
    <t>LOS ROBLES</t>
  </si>
  <si>
    <t>NIVAJE</t>
  </si>
  <si>
    <t>PADRE DE LAS CASA</t>
  </si>
  <si>
    <t>SECCION MATA GRANDE</t>
  </si>
  <si>
    <t>YAGUITA DEL EJIDO</t>
  </si>
  <si>
    <t>BARRIO LINDO</t>
  </si>
  <si>
    <t>EL HENRIQUE</t>
  </si>
  <si>
    <t>JESUS DE LEON</t>
  </si>
  <si>
    <t>LOS JIRASOLES</t>
  </si>
  <si>
    <t xml:space="preserve">SAN MIGUEL </t>
  </si>
  <si>
    <t>JALISCO</t>
  </si>
  <si>
    <t>LAS CHARCAS</t>
  </si>
  <si>
    <t>VILLA NUEVA</t>
  </si>
  <si>
    <t>LA LECHUGA</t>
  </si>
  <si>
    <t>LOS CABRERAS</t>
  </si>
  <si>
    <t>LOS QUEMADORES</t>
  </si>
  <si>
    <t>RESIDENCIAL ESTELA</t>
  </si>
  <si>
    <t>URB. REAL</t>
  </si>
  <si>
    <t>DON PEDRO</t>
  </si>
  <si>
    <t>MAIZAL ABAJO</t>
  </si>
  <si>
    <t>BARRIO LA PAZ</t>
  </si>
  <si>
    <t>LOS SANTANAS</t>
  </si>
  <si>
    <t>PALAMA ARRIBA</t>
  </si>
  <si>
    <t>VILLA LIBERACION</t>
  </si>
  <si>
    <t>"Año de la Atención Integral a la primera Infancia"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</si>
</sst>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Trebuchet MS"/>
      <family val="2"/>
    </font>
    <font>
      <b/>
      <sz val="10"/>
      <name val="Book Antiqua"/>
      <family val="1"/>
    </font>
    <font>
      <b/>
      <u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10"/>
      <color indexed="8"/>
      <name val="Trebuchet MS"/>
      <family val="2"/>
    </font>
    <font>
      <b/>
      <sz val="7"/>
      <name val="Trebuchet MS"/>
      <family val="2"/>
    </font>
    <font>
      <b/>
      <sz val="14"/>
      <color indexed="10"/>
      <name val="Trebuchet MS"/>
      <family val="2"/>
    </font>
    <font>
      <b/>
      <sz val="10"/>
      <color indexed="10"/>
      <name val="Book Antiqua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Trebuchet MS"/>
      <family val="2"/>
    </font>
    <font>
      <sz val="10"/>
      <color indexed="8"/>
      <name val="Arial"/>
      <family val="2"/>
    </font>
    <font>
      <b/>
      <sz val="8"/>
      <color indexed="8"/>
      <name val="Trebuchet MS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4"/>
      <color rgb="FF0070C0"/>
      <name val="Trebuchet MS"/>
      <family val="2"/>
    </font>
    <font>
      <b/>
      <sz val="14"/>
      <color rgb="FF974807"/>
      <name val="Trebuchet MS"/>
      <family val="2"/>
    </font>
    <font>
      <b/>
      <sz val="14"/>
      <color rgb="FF948B54"/>
      <name val="Trebuchet MS"/>
      <family val="2"/>
    </font>
    <font>
      <sz val="10"/>
      <name val="Gill Sans MT"/>
      <family val="2"/>
    </font>
    <font>
      <sz val="10"/>
      <color indexed="8"/>
      <name val="Trebuchet MS"/>
      <family val="2"/>
    </font>
    <font>
      <sz val="9"/>
      <name val="Arial"/>
      <family val="2"/>
    </font>
    <font>
      <sz val="8"/>
      <color theme="1"/>
      <name val="Trebuchet MS"/>
      <family val="2"/>
    </font>
    <font>
      <b/>
      <sz val="10"/>
      <color indexed="8"/>
      <name val="Book Antiqua"/>
      <family val="1"/>
    </font>
    <font>
      <sz val="10"/>
      <color indexed="48"/>
      <name val="Arial"/>
      <family val="2"/>
    </font>
    <font>
      <b/>
      <u/>
      <sz val="12"/>
      <name val="Book Antiqua"/>
      <family val="1"/>
    </font>
    <font>
      <b/>
      <u/>
      <sz val="12"/>
      <color indexed="8"/>
      <name val="Book Antiqua"/>
      <family val="1"/>
    </font>
    <font>
      <b/>
      <u/>
      <sz val="11"/>
      <color indexed="8"/>
      <name val="Book Antiqua"/>
      <family val="1"/>
    </font>
    <font>
      <b/>
      <sz val="11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b/>
      <u/>
      <sz val="12"/>
      <color indexed="10"/>
      <name val="Book Antiqua"/>
      <family val="1"/>
    </font>
    <font>
      <b/>
      <u/>
      <sz val="10"/>
      <color indexed="10"/>
      <name val="Book Antiqua"/>
      <family val="1"/>
    </font>
    <font>
      <b/>
      <sz val="8"/>
      <color indexed="10"/>
      <name val="Trebuchet MS"/>
      <family val="2"/>
    </font>
    <font>
      <b/>
      <sz val="8"/>
      <color indexed="14"/>
      <name val="Trebuchet MS"/>
      <family val="2"/>
    </font>
    <font>
      <sz val="10"/>
      <name val="Times New Roman"/>
      <family val="1"/>
    </font>
    <font>
      <b/>
      <sz val="14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8" tint="-0.249977111117893"/>
      <name val="Times New Roman"/>
      <family val="1"/>
    </font>
    <font>
      <b/>
      <sz val="8"/>
      <name val="Gill Sans MT"/>
      <family val="2"/>
    </font>
    <font>
      <b/>
      <sz val="10"/>
      <color theme="1"/>
      <name val="Gill Sans MT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b/>
      <sz val="11"/>
      <color indexed="12"/>
      <name val="Garamond"/>
      <family val="1"/>
    </font>
    <font>
      <sz val="11"/>
      <name val="Arial"/>
      <family val="2"/>
    </font>
    <font>
      <b/>
      <sz val="12"/>
      <name val="Trebuchet MS"/>
      <family val="2"/>
    </font>
    <font>
      <sz val="10"/>
      <name val="Arial"/>
      <family val="2"/>
    </font>
    <font>
      <b/>
      <sz val="18"/>
      <color rgb="FF002060"/>
      <name val="Times New Roman"/>
      <family val="1"/>
    </font>
    <font>
      <b/>
      <sz val="6"/>
      <color indexed="8"/>
      <name val="Arial"/>
      <family val="2"/>
    </font>
    <font>
      <b/>
      <sz val="9"/>
      <color theme="1"/>
      <name val="Trebuchet MS"/>
      <family val="2"/>
    </font>
    <font>
      <sz val="8"/>
      <color indexed="8"/>
      <name val="Trebuchet MS"/>
      <family val="2"/>
    </font>
    <font>
      <b/>
      <sz val="1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/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22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medium">
        <color indexed="63"/>
      </right>
      <top/>
      <bottom style="thin">
        <color indexed="22"/>
      </bottom>
      <diagonal/>
    </border>
    <border>
      <left/>
      <right style="medium">
        <color indexed="63"/>
      </right>
      <top style="thin">
        <color indexed="22"/>
      </top>
      <bottom style="thin">
        <color indexed="22"/>
      </bottom>
      <diagonal/>
    </border>
    <border>
      <left/>
      <right style="medium">
        <color indexed="63"/>
      </right>
      <top style="thin">
        <color indexed="22"/>
      </top>
      <bottom/>
      <diagonal/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</borders>
  <cellStyleXfs count="20">
    <xf numFmtId="0" fontId="0" fillId="0" borderId="0"/>
    <xf numFmtId="0" fontId="26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9" fontId="67" fillId="0" borderId="0" applyFont="0" applyFill="0" applyBorder="0" applyAlignment="0" applyProtection="0"/>
    <xf numFmtId="0" fontId="1" fillId="0" borderId="0"/>
  </cellStyleXfs>
  <cellXfs count="601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/>
    <xf numFmtId="0" fontId="14" fillId="0" borderId="0" xfId="0" applyFont="1"/>
    <xf numFmtId="0" fontId="11" fillId="0" borderId="0" xfId="0" applyFont="1"/>
    <xf numFmtId="0" fontId="13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Border="1" applyAlignment="1"/>
    <xf numFmtId="0" fontId="0" fillId="0" borderId="0" xfId="0" applyAlignment="1">
      <alignment vertical="center"/>
    </xf>
    <xf numFmtId="0" fontId="19" fillId="0" borderId="0" xfId="0" applyFont="1" applyFill="1" applyBorder="1"/>
    <xf numFmtId="0" fontId="22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0" fillId="0" borderId="0" xfId="0" applyFont="1"/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/>
    <xf numFmtId="0" fontId="18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9" fillId="0" borderId="0" xfId="0" applyFont="1"/>
    <xf numFmtId="0" fontId="18" fillId="2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 textRotation="90"/>
    </xf>
    <xf numFmtId="0" fontId="18" fillId="2" borderId="14" xfId="0" applyFont="1" applyFill="1" applyBorder="1" applyAlignment="1">
      <alignment horizontal="center"/>
    </xf>
    <xf numFmtId="0" fontId="20" fillId="0" borderId="5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right" vertical="center"/>
    </xf>
    <xf numFmtId="2" fontId="18" fillId="3" borderId="3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17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right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34" xfId="0" applyFont="1" applyFill="1" applyBorder="1"/>
    <xf numFmtId="0" fontId="9" fillId="0" borderId="35" xfId="0" applyFont="1" applyFill="1" applyBorder="1"/>
    <xf numFmtId="0" fontId="18" fillId="2" borderId="37" xfId="0" applyFont="1" applyFill="1" applyBorder="1" applyAlignment="1"/>
    <xf numFmtId="0" fontId="18" fillId="2" borderId="38" xfId="0" applyFont="1" applyFill="1" applyBorder="1" applyAlignment="1">
      <alignment horizontal="center" textRotation="90"/>
    </xf>
    <xf numFmtId="0" fontId="18" fillId="2" borderId="39" xfId="0" applyFont="1" applyFill="1" applyBorder="1" applyAlignment="1">
      <alignment horizontal="center"/>
    </xf>
    <xf numFmtId="0" fontId="16" fillId="0" borderId="4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40" xfId="0" applyFont="1" applyBorder="1"/>
    <xf numFmtId="0" fontId="16" fillId="0" borderId="19" xfId="0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9" fillId="0" borderId="43" xfId="0" applyFont="1" applyFill="1" applyBorder="1"/>
    <xf numFmtId="0" fontId="16" fillId="0" borderId="30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2" fontId="18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Fill="1"/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9" fillId="2" borderId="63" xfId="0" applyFont="1" applyFill="1" applyBorder="1" applyAlignment="1">
      <alignment horizontal="center" wrapText="1"/>
    </xf>
    <xf numFmtId="0" fontId="39" fillId="2" borderId="65" xfId="0" applyFont="1" applyFill="1" applyBorder="1" applyAlignment="1">
      <alignment horizontal="center" wrapText="1"/>
    </xf>
    <xf numFmtId="3" fontId="38" fillId="0" borderId="68" xfId="0" applyNumberFormat="1" applyFont="1" applyFill="1" applyBorder="1" applyAlignment="1">
      <alignment horizontal="center" vertical="center" wrapText="1"/>
    </xf>
    <xf numFmtId="3" fontId="38" fillId="0" borderId="68" xfId="0" applyNumberFormat="1" applyFont="1" applyFill="1" applyBorder="1" applyAlignment="1">
      <alignment horizontal="center"/>
    </xf>
    <xf numFmtId="0" fontId="39" fillId="0" borderId="66" xfId="0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2" fontId="18" fillId="3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/>
    <xf numFmtId="0" fontId="16" fillId="0" borderId="0" xfId="0" applyFont="1"/>
    <xf numFmtId="0" fontId="42" fillId="0" borderId="0" xfId="0" applyFont="1"/>
    <xf numFmtId="0" fontId="42" fillId="0" borderId="0" xfId="0" applyFont="1" applyAlignment="1">
      <alignment horizontal="center" vertical="center"/>
    </xf>
    <xf numFmtId="0" fontId="43" fillId="0" borderId="0" xfId="0" applyFont="1"/>
    <xf numFmtId="0" fontId="34" fillId="0" borderId="0" xfId="0" applyFont="1"/>
    <xf numFmtId="0" fontId="19" fillId="0" borderId="25" xfId="0" applyFont="1" applyFill="1" applyBorder="1" applyAlignment="1">
      <alignment horizontal="center" vertical="center"/>
    </xf>
    <xf numFmtId="2" fontId="18" fillId="3" borderId="59" xfId="0" applyNumberFormat="1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textRotation="90"/>
    </xf>
    <xf numFmtId="0" fontId="18" fillId="0" borderId="3" xfId="0" applyFont="1" applyFill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8" fillId="2" borderId="27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textRotation="90"/>
    </xf>
    <xf numFmtId="0" fontId="16" fillId="0" borderId="21" xfId="0" applyFont="1" applyBorder="1" applyAlignment="1">
      <alignment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45" fillId="0" borderId="0" xfId="0" applyFont="1" applyAlignment="1"/>
    <xf numFmtId="0" fontId="46" fillId="0" borderId="0" xfId="0" applyFont="1" applyAlignment="1"/>
    <xf numFmtId="0" fontId="25" fillId="0" borderId="0" xfId="0" applyFont="1" applyBorder="1" applyAlignment="1"/>
    <xf numFmtId="0" fontId="47" fillId="2" borderId="3" xfId="0" applyFont="1" applyFill="1" applyBorder="1"/>
    <xf numFmtId="0" fontId="47" fillId="2" borderId="3" xfId="0" applyFont="1" applyFill="1" applyBorder="1" applyAlignment="1">
      <alignment horizontal="center" textRotation="90"/>
    </xf>
    <xf numFmtId="0" fontId="47" fillId="2" borderId="3" xfId="0" applyFont="1" applyFill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8" fillId="0" borderId="2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164" fontId="0" fillId="0" borderId="0" xfId="0" applyNumberFormat="1"/>
    <xf numFmtId="0" fontId="47" fillId="0" borderId="5" xfId="0" applyFont="1" applyBorder="1" applyAlignment="1">
      <alignment horizontal="left"/>
    </xf>
    <xf numFmtId="0" fontId="48" fillId="0" borderId="1" xfId="0" applyFont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2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7" fillId="0" borderId="8" xfId="0" applyFont="1" applyBorder="1" applyAlignment="1">
      <alignment horizontal="center"/>
    </xf>
    <xf numFmtId="0" fontId="49" fillId="2" borderId="3" xfId="0" applyFont="1" applyFill="1" applyBorder="1" applyAlignment="1">
      <alignment horizontal="right"/>
    </xf>
    <xf numFmtId="0" fontId="49" fillId="2" borderId="3" xfId="0" applyFont="1" applyFill="1" applyBorder="1" applyAlignment="1">
      <alignment horizontal="center"/>
    </xf>
    <xf numFmtId="0" fontId="47" fillId="2" borderId="72" xfId="0" applyFont="1" applyFill="1" applyBorder="1"/>
    <xf numFmtId="0" fontId="47" fillId="2" borderId="72" xfId="0" applyFont="1" applyFill="1" applyBorder="1" applyAlignment="1">
      <alignment horizontal="center" textRotation="90"/>
    </xf>
    <xf numFmtId="0" fontId="47" fillId="2" borderId="7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2" borderId="25" xfId="0" applyFont="1" applyFill="1" applyBorder="1" applyAlignment="1">
      <alignment horizontal="center" textRotation="90"/>
    </xf>
    <xf numFmtId="0" fontId="17" fillId="2" borderId="25" xfId="0" applyFont="1" applyFill="1" applyBorder="1" applyAlignment="1">
      <alignment horizontal="center"/>
    </xf>
    <xf numFmtId="0" fontId="17" fillId="0" borderId="81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17" fillId="0" borderId="8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7" fillId="0" borderId="8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6" fillId="0" borderId="0" xfId="0" applyFont="1" applyFill="1"/>
    <xf numFmtId="0" fontId="18" fillId="2" borderId="10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2" fontId="18" fillId="3" borderId="2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88" xfId="0" applyFont="1" applyFill="1" applyBorder="1" applyAlignment="1">
      <alignment horizontal="center" vertical="center"/>
    </xf>
    <xf numFmtId="0" fontId="18" fillId="2" borderId="89" xfId="0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6" fillId="0" borderId="0" xfId="1"/>
    <xf numFmtId="0" fontId="26" fillId="0" borderId="0" xfId="1" applyAlignment="1">
      <alignment horizontal="center"/>
    </xf>
    <xf numFmtId="0" fontId="26" fillId="0" borderId="0" xfId="1" applyNumberFormat="1" applyAlignment="1">
      <alignment horizontal="center"/>
    </xf>
    <xf numFmtId="0" fontId="65" fillId="0" borderId="0" xfId="1" applyFont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7" fillId="0" borderId="66" xfId="1" applyFont="1" applyFill="1" applyBorder="1" applyAlignment="1" applyProtection="1">
      <alignment vertical="center"/>
      <protection locked="0"/>
    </xf>
    <xf numFmtId="0" fontId="14" fillId="0" borderId="67" xfId="1" applyFont="1" applyFill="1" applyBorder="1" applyAlignment="1" applyProtection="1">
      <alignment horizontal="center" vertical="center"/>
      <protection locked="0"/>
    </xf>
    <xf numFmtId="0" fontId="26" fillId="0" borderId="67" xfId="1" applyFont="1" applyFill="1" applyBorder="1" applyAlignment="1" applyProtection="1">
      <alignment horizontal="center"/>
      <protection locked="0"/>
    </xf>
    <xf numFmtId="0" fontId="26" fillId="0" borderId="67" xfId="1" applyFill="1" applyBorder="1" applyAlignment="1" applyProtection="1">
      <alignment horizontal="center"/>
      <protection locked="0"/>
    </xf>
    <xf numFmtId="0" fontId="26" fillId="0" borderId="67" xfId="1" applyNumberFormat="1" applyFill="1" applyBorder="1" applyAlignment="1" applyProtection="1">
      <alignment horizontal="center"/>
      <protection locked="0"/>
    </xf>
    <xf numFmtId="1" fontId="26" fillId="0" borderId="67" xfId="1" applyNumberFormat="1" applyFill="1" applyBorder="1" applyAlignment="1" applyProtection="1">
      <alignment horizontal="center"/>
      <protection locked="0"/>
    </xf>
    <xf numFmtId="0" fontId="17" fillId="2" borderId="3" xfId="1" applyFont="1" applyFill="1" applyBorder="1" applyAlignment="1" applyProtection="1">
      <alignment horizontal="right" vertical="center"/>
      <protection locked="0"/>
    </xf>
    <xf numFmtId="1" fontId="17" fillId="2" borderId="3" xfId="1" applyNumberFormat="1" applyFont="1" applyFill="1" applyBorder="1" applyAlignment="1" applyProtection="1">
      <alignment horizontal="center" vertical="center"/>
    </xf>
    <xf numFmtId="0" fontId="7" fillId="0" borderId="68" xfId="1" applyFont="1" applyFill="1" applyBorder="1" applyAlignment="1" applyProtection="1">
      <alignment horizontal="center"/>
    </xf>
    <xf numFmtId="0" fontId="17" fillId="0" borderId="69" xfId="1" applyFont="1" applyFill="1" applyBorder="1" applyAlignment="1" applyProtection="1">
      <alignment vertical="center"/>
      <protection locked="0"/>
    </xf>
    <xf numFmtId="0" fontId="26" fillId="0" borderId="70" xfId="1" applyFont="1" applyFill="1" applyBorder="1" applyAlignment="1" applyProtection="1">
      <alignment horizontal="center"/>
      <protection locked="0"/>
    </xf>
    <xf numFmtId="0" fontId="26" fillId="0" borderId="70" xfId="1" applyFill="1" applyBorder="1" applyAlignment="1" applyProtection="1">
      <alignment horizontal="center"/>
      <protection locked="0"/>
    </xf>
    <xf numFmtId="1" fontId="26" fillId="0" borderId="70" xfId="1" applyNumberForma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2" borderId="63" xfId="0" applyFont="1" applyFill="1" applyBorder="1" applyAlignment="1">
      <alignment horizontal="left" vertical="center"/>
    </xf>
    <xf numFmtId="0" fontId="17" fillId="0" borderId="69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18" applyNumberFormat="1" applyFont="1"/>
    <xf numFmtId="0" fontId="15" fillId="0" borderId="0" xfId="1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6" xfId="0" applyFont="1" applyFill="1" applyBorder="1" applyAlignment="1"/>
    <xf numFmtId="0" fontId="17" fillId="0" borderId="96" xfId="0" applyFont="1" applyFill="1" applyBorder="1" applyAlignment="1">
      <alignment horizontal="left"/>
    </xf>
    <xf numFmtId="0" fontId="22" fillId="0" borderId="67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12" fillId="0" borderId="0" xfId="1" applyFont="1" applyFill="1" applyBorder="1" applyAlignment="1">
      <alignment vertical="center"/>
    </xf>
    <xf numFmtId="17" fontId="15" fillId="0" borderId="0" xfId="1" applyNumberFormat="1" applyFont="1" applyAlignment="1">
      <alignment vertical="center"/>
    </xf>
    <xf numFmtId="0" fontId="15" fillId="0" borderId="0" xfId="1" applyFont="1" applyBorder="1" applyAlignment="1"/>
    <xf numFmtId="0" fontId="66" fillId="2" borderId="63" xfId="1" applyFont="1" applyFill="1" applyBorder="1" applyAlignment="1" applyProtection="1">
      <alignment horizontal="left"/>
      <protection locked="0"/>
    </xf>
    <xf numFmtId="0" fontId="17" fillId="2" borderId="65" xfId="1" applyFont="1" applyFill="1" applyBorder="1" applyAlignment="1" applyProtection="1">
      <alignment horizontal="center"/>
      <protection locked="0"/>
    </xf>
    <xf numFmtId="0" fontId="17" fillId="2" borderId="64" xfId="1" applyFont="1" applyFill="1" applyBorder="1" applyAlignment="1" applyProtection="1">
      <alignment horizontal="center" textRotation="90"/>
      <protection locked="0"/>
    </xf>
    <xf numFmtId="0" fontId="17" fillId="2" borderId="64" xfId="1" applyNumberFormat="1" applyFont="1" applyFill="1" applyBorder="1" applyAlignment="1" applyProtection="1">
      <alignment horizontal="center" textRotation="90"/>
      <protection locked="0"/>
    </xf>
    <xf numFmtId="0" fontId="14" fillId="0" borderId="70" xfId="1" applyFont="1" applyFill="1" applyBorder="1" applyAlignment="1" applyProtection="1">
      <alignment horizontal="center" vertical="center"/>
      <protection locked="0"/>
    </xf>
    <xf numFmtId="0" fontId="47" fillId="2" borderId="63" xfId="0" applyFont="1" applyFill="1" applyBorder="1"/>
    <xf numFmtId="0" fontId="47" fillId="2" borderId="64" xfId="0" applyFont="1" applyFill="1" applyBorder="1" applyAlignment="1">
      <alignment horizontal="center" textRotation="90"/>
    </xf>
    <xf numFmtId="0" fontId="47" fillId="2" borderId="65" xfId="0" applyFont="1" applyFill="1" applyBorder="1" applyAlignment="1">
      <alignment horizontal="center"/>
    </xf>
    <xf numFmtId="0" fontId="47" fillId="0" borderId="66" xfId="0" applyFont="1" applyBorder="1" applyAlignment="1">
      <alignment horizontal="left"/>
    </xf>
    <xf numFmtId="0" fontId="17" fillId="0" borderId="67" xfId="0" applyFont="1" applyBorder="1" applyAlignment="1">
      <alignment horizontal="center"/>
    </xf>
    <xf numFmtId="0" fontId="39" fillId="0" borderId="67" xfId="0" applyFont="1" applyFill="1" applyBorder="1" applyAlignment="1">
      <alignment horizontal="center" vertical="center"/>
    </xf>
    <xf numFmtId="0" fontId="48" fillId="0" borderId="67" xfId="0" applyFont="1" applyBorder="1" applyAlignment="1">
      <alignment horizontal="center"/>
    </xf>
    <xf numFmtId="0" fontId="47" fillId="0" borderId="68" xfId="0" applyFont="1" applyBorder="1" applyAlignment="1">
      <alignment horizontal="center"/>
    </xf>
    <xf numFmtId="0" fontId="48" fillId="0" borderId="67" xfId="0" applyFont="1" applyFill="1" applyBorder="1" applyAlignment="1">
      <alignment horizontal="center"/>
    </xf>
    <xf numFmtId="0" fontId="49" fillId="2" borderId="69" xfId="0" applyFont="1" applyFill="1" applyBorder="1" applyAlignment="1">
      <alignment horizontal="right"/>
    </xf>
    <xf numFmtId="0" fontId="49" fillId="2" borderId="70" xfId="0" applyFont="1" applyFill="1" applyBorder="1" applyAlignment="1">
      <alignment horizontal="center"/>
    </xf>
    <xf numFmtId="0" fontId="49" fillId="2" borderId="71" xfId="0" applyFont="1" applyFill="1" applyBorder="1" applyAlignment="1">
      <alignment horizontal="center"/>
    </xf>
    <xf numFmtId="0" fontId="17" fillId="2" borderId="63" xfId="0" applyFont="1" applyFill="1" applyBorder="1" applyAlignment="1"/>
    <xf numFmtId="0" fontId="17" fillId="2" borderId="64" xfId="0" applyFont="1" applyFill="1" applyBorder="1" applyAlignment="1">
      <alignment horizontal="center" textRotation="90"/>
    </xf>
    <xf numFmtId="0" fontId="17" fillId="2" borderId="65" xfId="0" applyFont="1" applyFill="1" applyBorder="1" applyAlignment="1">
      <alignment horizontal="center"/>
    </xf>
    <xf numFmtId="0" fontId="17" fillId="2" borderId="69" xfId="0" applyFont="1" applyFill="1" applyBorder="1" applyAlignment="1"/>
    <xf numFmtId="0" fontId="17" fillId="2" borderId="70" xfId="0" applyFont="1" applyFill="1" applyBorder="1" applyAlignment="1">
      <alignment horizontal="center"/>
    </xf>
    <xf numFmtId="0" fontId="17" fillId="2" borderId="71" xfId="0" applyFont="1" applyFill="1" applyBorder="1" applyAlignment="1">
      <alignment horizontal="center" vertical="center"/>
    </xf>
    <xf numFmtId="0" fontId="17" fillId="2" borderId="104" xfId="0" applyFont="1" applyFill="1" applyBorder="1" applyAlignment="1">
      <alignment horizontal="center" textRotation="90"/>
    </xf>
    <xf numFmtId="0" fontId="17" fillId="2" borderId="105" xfId="0" applyFont="1" applyFill="1" applyBorder="1" applyAlignment="1">
      <alignment horizontal="center"/>
    </xf>
    <xf numFmtId="0" fontId="17" fillId="0" borderId="107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center" vertical="center"/>
    </xf>
    <xf numFmtId="0" fontId="17" fillId="2" borderId="110" xfId="0" applyFont="1" applyFill="1" applyBorder="1" applyAlignment="1">
      <alignment horizontal="center" vertical="center"/>
    </xf>
    <xf numFmtId="0" fontId="17" fillId="2" borderId="111" xfId="0" applyFont="1" applyFill="1" applyBorder="1" applyAlignment="1">
      <alignment horizontal="center" vertical="center"/>
    </xf>
    <xf numFmtId="0" fontId="66" fillId="2" borderId="112" xfId="1" applyFont="1" applyFill="1" applyBorder="1" applyAlignment="1" applyProtection="1">
      <alignment horizontal="left"/>
      <protection locked="0"/>
    </xf>
    <xf numFmtId="0" fontId="17" fillId="0" borderId="63" xfId="1" applyFont="1" applyFill="1" applyBorder="1" applyAlignment="1" applyProtection="1">
      <alignment vertical="center"/>
      <protection locked="0"/>
    </xf>
    <xf numFmtId="0" fontId="14" fillId="0" borderId="64" xfId="1" applyFont="1" applyFill="1" applyBorder="1" applyAlignment="1" applyProtection="1">
      <alignment horizontal="center" vertical="center"/>
      <protection locked="0"/>
    </xf>
    <xf numFmtId="0" fontId="26" fillId="0" borderId="64" xfId="1" applyFont="1" applyFill="1" applyBorder="1" applyAlignment="1" applyProtection="1">
      <alignment horizontal="center"/>
      <protection locked="0"/>
    </xf>
    <xf numFmtId="0" fontId="26" fillId="0" borderId="64" xfId="1" applyFill="1" applyBorder="1" applyAlignment="1" applyProtection="1">
      <alignment horizontal="center"/>
      <protection locked="0"/>
    </xf>
    <xf numFmtId="0" fontId="26" fillId="0" borderId="64" xfId="1" applyNumberFormat="1" applyFill="1" applyBorder="1" applyAlignment="1" applyProtection="1">
      <alignment horizontal="center"/>
      <protection locked="0"/>
    </xf>
    <xf numFmtId="1" fontId="26" fillId="0" borderId="64" xfId="1" applyNumberFormat="1" applyFill="1" applyBorder="1" applyAlignment="1" applyProtection="1">
      <alignment horizontal="center"/>
      <protection locked="0"/>
    </xf>
    <xf numFmtId="0" fontId="54" fillId="0" borderId="0" xfId="1" applyFont="1"/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17" fontId="56" fillId="0" borderId="0" xfId="1" applyNumberFormat="1" applyFont="1" applyBorder="1" applyAlignment="1">
      <alignment horizontal="center"/>
    </xf>
    <xf numFmtId="0" fontId="58" fillId="2" borderId="3" xfId="1" applyFont="1" applyFill="1" applyBorder="1" applyAlignment="1">
      <alignment horizontal="center" wrapText="1"/>
    </xf>
    <xf numFmtId="0" fontId="58" fillId="2" borderId="3" xfId="1" applyFont="1" applyFill="1" applyBorder="1" applyAlignment="1">
      <alignment horizontal="center"/>
    </xf>
    <xf numFmtId="0" fontId="58" fillId="2" borderId="3" xfId="1" applyFont="1" applyFill="1" applyBorder="1" applyAlignment="1">
      <alignment horizontal="center" textRotation="90"/>
    </xf>
    <xf numFmtId="0" fontId="58" fillId="2" borderId="59" xfId="1" applyFont="1" applyFill="1" applyBorder="1" applyAlignment="1">
      <alignment horizontal="center" wrapText="1"/>
    </xf>
    <xf numFmtId="0" fontId="49" fillId="0" borderId="63" xfId="1" applyFont="1" applyFill="1" applyBorder="1" applyAlignment="1">
      <alignment horizontal="left" vertical="center" wrapText="1"/>
    </xf>
    <xf numFmtId="3" fontId="49" fillId="0" borderId="64" xfId="1" applyNumberFormat="1" applyFont="1" applyFill="1" applyBorder="1" applyAlignment="1">
      <alignment horizontal="center" vertical="center" wrapText="1"/>
    </xf>
    <xf numFmtId="2" fontId="49" fillId="0" borderId="64" xfId="1" applyNumberFormat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  <xf numFmtId="3" fontId="7" fillId="0" borderId="64" xfId="1" applyNumberFormat="1" applyFont="1" applyFill="1" applyBorder="1" applyAlignment="1">
      <alignment horizontal="center" vertical="center" wrapText="1"/>
    </xf>
    <xf numFmtId="2" fontId="7" fillId="0" borderId="65" xfId="1" applyNumberFormat="1" applyFont="1" applyFill="1" applyBorder="1" applyAlignment="1">
      <alignment horizontal="center" vertical="center" wrapText="1"/>
    </xf>
    <xf numFmtId="0" fontId="26" fillId="0" borderId="0" xfId="1" applyFill="1"/>
    <xf numFmtId="0" fontId="49" fillId="0" borderId="69" xfId="1" applyFont="1" applyFill="1" applyBorder="1" applyAlignment="1">
      <alignment horizontal="left" vertical="center" wrapText="1"/>
    </xf>
    <xf numFmtId="3" fontId="49" fillId="0" borderId="70" xfId="1" applyNumberFormat="1" applyFont="1" applyFill="1" applyBorder="1" applyAlignment="1">
      <alignment horizontal="center" vertical="center" wrapText="1"/>
    </xf>
    <xf numFmtId="3" fontId="59" fillId="0" borderId="70" xfId="1" applyNumberFormat="1" applyFont="1" applyFill="1" applyBorder="1" applyAlignment="1">
      <alignment horizontal="center" vertical="center" wrapText="1"/>
    </xf>
    <xf numFmtId="2" fontId="49" fillId="0" borderId="70" xfId="1" applyNumberFormat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3" fontId="7" fillId="0" borderId="70" xfId="1" applyNumberFormat="1" applyFont="1" applyFill="1" applyBorder="1" applyAlignment="1">
      <alignment horizontal="center" vertical="center" wrapText="1"/>
    </xf>
    <xf numFmtId="2" fontId="7" fillId="0" borderId="71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2" fontId="69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60" fillId="0" borderId="0" xfId="1" applyFont="1" applyFill="1"/>
    <xf numFmtId="0" fontId="61" fillId="0" borderId="0" xfId="1" applyFont="1" applyAlignment="1">
      <alignment horizontal="left"/>
    </xf>
    <xf numFmtId="0" fontId="61" fillId="0" borderId="0" xfId="1" applyFont="1"/>
    <xf numFmtId="0" fontId="61" fillId="0" borderId="0" xfId="1" applyFont="1" applyFill="1"/>
    <xf numFmtId="0" fontId="7" fillId="0" borderId="0" xfId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62" fillId="6" borderId="0" xfId="1" applyFont="1" applyFill="1" applyAlignment="1"/>
    <xf numFmtId="0" fontId="63" fillId="6" borderId="0" xfId="1" applyFont="1" applyFill="1" applyAlignment="1"/>
    <xf numFmtId="0" fontId="64" fillId="6" borderId="0" xfId="1" applyFont="1" applyFill="1" applyBorder="1" applyAlignment="1"/>
    <xf numFmtId="0" fontId="40" fillId="6" borderId="0" xfId="1" applyFont="1" applyFill="1"/>
    <xf numFmtId="0" fontId="40" fillId="0" borderId="0" xfId="1" applyFont="1"/>
    <xf numFmtId="0" fontId="70" fillId="2" borderId="25" xfId="1" applyFont="1" applyFill="1" applyBorder="1" applyAlignment="1"/>
    <xf numFmtId="0" fontId="70" fillId="2" borderId="25" xfId="1" applyFont="1" applyFill="1" applyBorder="1" applyAlignment="1">
      <alignment horizontal="center" textRotation="90"/>
    </xf>
    <xf numFmtId="0" fontId="70" fillId="2" borderId="25" xfId="1" applyFont="1" applyFill="1" applyBorder="1" applyAlignment="1">
      <alignment wrapText="1"/>
    </xf>
    <xf numFmtId="0" fontId="70" fillId="2" borderId="25" xfId="1" applyFont="1" applyFill="1" applyBorder="1" applyAlignment="1">
      <alignment horizontal="center" textRotation="90" wrapText="1"/>
    </xf>
    <xf numFmtId="0" fontId="39" fillId="0" borderId="103" xfId="1" applyFont="1" applyFill="1" applyBorder="1" applyAlignment="1">
      <alignment horizontal="left" vertical="center" wrapText="1"/>
    </xf>
    <xf numFmtId="0" fontId="41" fillId="0" borderId="104" xfId="1" applyFont="1" applyFill="1" applyBorder="1" applyAlignment="1">
      <alignment horizontal="center" vertical="center" wrapText="1"/>
    </xf>
    <xf numFmtId="0" fontId="71" fillId="0" borderId="104" xfId="1" applyFont="1" applyFill="1" applyBorder="1" applyAlignment="1">
      <alignment horizontal="center"/>
    </xf>
    <xf numFmtId="0" fontId="41" fillId="0" borderId="104" xfId="19" applyFont="1" applyFill="1" applyBorder="1" applyAlignment="1">
      <alignment horizontal="center" vertical="center"/>
    </xf>
    <xf numFmtId="0" fontId="41" fillId="0" borderId="104" xfId="1" applyNumberFormat="1" applyFont="1" applyFill="1" applyBorder="1" applyAlignment="1">
      <alignment horizontal="center" vertical="center" wrapText="1"/>
    </xf>
    <xf numFmtId="4" fontId="41" fillId="0" borderId="105" xfId="1" applyNumberFormat="1" applyFont="1" applyFill="1" applyBorder="1" applyAlignment="1">
      <alignment horizontal="center" vertical="center" wrapText="1"/>
    </xf>
    <xf numFmtId="0" fontId="14" fillId="0" borderId="0" xfId="1" applyFont="1" applyFill="1"/>
    <xf numFmtId="0" fontId="39" fillId="0" borderId="106" xfId="1" applyFont="1" applyFill="1" applyBorder="1" applyAlignment="1">
      <alignment horizontal="left" vertical="center" wrapText="1"/>
    </xf>
    <xf numFmtId="0" fontId="41" fillId="0" borderId="107" xfId="1" applyFont="1" applyFill="1" applyBorder="1" applyAlignment="1">
      <alignment horizontal="center" vertical="center" wrapText="1"/>
    </xf>
    <xf numFmtId="0" fontId="71" fillId="0" borderId="107" xfId="1" applyFont="1" applyFill="1" applyBorder="1" applyAlignment="1">
      <alignment horizontal="center"/>
    </xf>
    <xf numFmtId="0" fontId="41" fillId="0" borderId="107" xfId="19" applyFont="1" applyFill="1" applyBorder="1" applyAlignment="1">
      <alignment horizontal="center" vertical="center"/>
    </xf>
    <xf numFmtId="0" fontId="41" fillId="0" borderId="107" xfId="1" applyNumberFormat="1" applyFont="1" applyFill="1" applyBorder="1" applyAlignment="1">
      <alignment horizontal="center" vertical="center" wrapText="1"/>
    </xf>
    <xf numFmtId="4" fontId="41" fillId="0" borderId="108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71" fillId="0" borderId="107" xfId="1" applyFont="1" applyFill="1" applyBorder="1" applyAlignment="1">
      <alignment horizontal="center" vertical="center"/>
    </xf>
    <xf numFmtId="0" fontId="14" fillId="6" borderId="0" xfId="1" applyFont="1" applyFill="1"/>
    <xf numFmtId="0" fontId="14" fillId="6" borderId="0" xfId="1" applyFont="1" applyFill="1" applyAlignment="1">
      <alignment horizontal="center"/>
    </xf>
    <xf numFmtId="0" fontId="26" fillId="6" borderId="0" xfId="1" applyFill="1"/>
    <xf numFmtId="0" fontId="7" fillId="0" borderId="3" xfId="1" applyFont="1" applyFill="1" applyBorder="1" applyAlignment="1" applyProtection="1">
      <alignment horizontal="center"/>
    </xf>
    <xf numFmtId="0" fontId="72" fillId="2" borderId="113" xfId="1" applyFont="1" applyFill="1" applyBorder="1" applyAlignment="1" applyProtection="1">
      <alignment horizontal="center" textRotation="90"/>
      <protection locked="0"/>
    </xf>
    <xf numFmtId="0" fontId="72" fillId="2" borderId="119" xfId="1" applyFont="1" applyFill="1" applyBorder="1" applyAlignment="1" applyProtection="1">
      <alignment horizontal="center" textRotation="90"/>
      <protection locked="0"/>
    </xf>
    <xf numFmtId="1" fontId="26" fillId="0" borderId="120" xfId="1" applyNumberFormat="1" applyFill="1" applyBorder="1" applyAlignment="1" applyProtection="1">
      <alignment horizontal="center"/>
      <protection locked="0"/>
    </xf>
    <xf numFmtId="1" fontId="26" fillId="0" borderId="121" xfId="1" applyNumberFormat="1" applyFill="1" applyBorder="1" applyAlignment="1" applyProtection="1">
      <alignment horizontal="center"/>
      <protection locked="0"/>
    </xf>
    <xf numFmtId="0" fontId="17" fillId="2" borderId="3" xfId="1" applyFont="1" applyFill="1" applyBorder="1" applyAlignment="1" applyProtection="1">
      <alignment horizontal="center"/>
      <protection locked="0"/>
    </xf>
    <xf numFmtId="0" fontId="17" fillId="2" borderId="113" xfId="1" applyFont="1" applyFill="1" applyBorder="1" applyAlignment="1" applyProtection="1">
      <alignment horizontal="center" textRotation="90"/>
      <protection locked="0"/>
    </xf>
    <xf numFmtId="0" fontId="17" fillId="2" borderId="122" xfId="1" applyFont="1" applyFill="1" applyBorder="1" applyAlignment="1" applyProtection="1">
      <alignment horizontal="center"/>
      <protection locked="0"/>
    </xf>
    <xf numFmtId="0" fontId="7" fillId="0" borderId="65" xfId="1" applyFont="1" applyFill="1" applyBorder="1" applyAlignment="1" applyProtection="1">
      <alignment horizontal="center"/>
    </xf>
    <xf numFmtId="0" fontId="7" fillId="0" borderId="71" xfId="1" applyFont="1" applyFill="1" applyBorder="1" applyAlignment="1" applyProtection="1">
      <alignment horizontal="center"/>
    </xf>
    <xf numFmtId="0" fontId="27" fillId="0" borderId="0" xfId="1" applyFont="1" applyAlignment="1"/>
    <xf numFmtId="0" fontId="26" fillId="0" borderId="70" xfId="1" applyNumberFormat="1" applyFill="1" applyBorder="1" applyAlignment="1" applyProtection="1">
      <alignment horizontal="center"/>
      <protection locked="0"/>
    </xf>
    <xf numFmtId="0" fontId="47" fillId="0" borderId="123" xfId="0" applyFont="1" applyBorder="1" applyAlignment="1">
      <alignment horizontal="left"/>
    </xf>
    <xf numFmtId="0" fontId="47" fillId="0" borderId="124" xfId="0" applyFont="1" applyBorder="1" applyAlignment="1">
      <alignment horizontal="left"/>
    </xf>
    <xf numFmtId="0" fontId="47" fillId="0" borderId="54" xfId="0" applyFont="1" applyBorder="1" applyAlignment="1">
      <alignment horizontal="left"/>
    </xf>
    <xf numFmtId="0" fontId="47" fillId="0" borderId="125" xfId="0" applyFont="1" applyBorder="1" applyAlignment="1">
      <alignment horizontal="center"/>
    </xf>
    <xf numFmtId="0" fontId="47" fillId="0" borderId="126" xfId="0" applyFont="1" applyBorder="1" applyAlignment="1">
      <alignment horizontal="center"/>
    </xf>
    <xf numFmtId="0" fontId="47" fillId="0" borderId="127" xfId="0" applyFont="1" applyBorder="1" applyAlignment="1">
      <alignment horizontal="center"/>
    </xf>
    <xf numFmtId="0" fontId="47" fillId="2" borderId="17" xfId="0" applyFont="1" applyFill="1" applyBorder="1" applyAlignment="1">
      <alignment horizontal="center" textRotation="90"/>
    </xf>
    <xf numFmtId="0" fontId="49" fillId="2" borderId="36" xfId="0" applyFont="1" applyFill="1" applyBorder="1" applyAlignment="1">
      <alignment horizontal="center"/>
    </xf>
    <xf numFmtId="0" fontId="48" fillId="0" borderId="128" xfId="0" applyFont="1" applyBorder="1" applyAlignment="1">
      <alignment horizontal="center"/>
    </xf>
    <xf numFmtId="0" fontId="48" fillId="0" borderId="129" xfId="0" applyFont="1" applyBorder="1" applyAlignment="1">
      <alignment horizontal="center"/>
    </xf>
    <xf numFmtId="0" fontId="26" fillId="0" borderId="129" xfId="0" applyNumberFormat="1" applyFont="1" applyBorder="1" applyAlignment="1">
      <alignment horizontal="center"/>
    </xf>
    <xf numFmtId="0" fontId="22" fillId="0" borderId="130" xfId="0" applyFont="1" applyFill="1" applyBorder="1" applyAlignment="1">
      <alignment horizontal="center" vertical="center"/>
    </xf>
    <xf numFmtId="0" fontId="48" fillId="0" borderId="131" xfId="0" applyFont="1" applyBorder="1" applyAlignment="1">
      <alignment horizontal="center"/>
    </xf>
    <xf numFmtId="0" fontId="48" fillId="0" borderId="132" xfId="0" applyFont="1" applyBorder="1" applyAlignment="1">
      <alignment horizontal="center"/>
    </xf>
    <xf numFmtId="0" fontId="26" fillId="0" borderId="132" xfId="0" applyNumberFormat="1" applyFont="1" applyBorder="1" applyAlignment="1">
      <alignment horizontal="center"/>
    </xf>
    <xf numFmtId="0" fontId="22" fillId="0" borderId="133" xfId="0" applyFont="1" applyFill="1" applyBorder="1" applyAlignment="1">
      <alignment horizontal="center" vertical="center"/>
    </xf>
    <xf numFmtId="0" fontId="48" fillId="0" borderId="132" xfId="0" applyFont="1" applyFill="1" applyBorder="1" applyAlignment="1">
      <alignment horizontal="center"/>
    </xf>
    <xf numFmtId="0" fontId="48" fillId="0" borderId="134" xfId="0" applyFont="1" applyBorder="1" applyAlignment="1">
      <alignment horizontal="center"/>
    </xf>
    <xf numFmtId="0" fontId="48" fillId="0" borderId="135" xfId="0" applyFont="1" applyFill="1" applyBorder="1" applyAlignment="1">
      <alignment horizontal="center"/>
    </xf>
    <xf numFmtId="0" fontId="39" fillId="0" borderId="135" xfId="0" applyFont="1" applyFill="1" applyBorder="1" applyAlignment="1">
      <alignment horizontal="center" vertical="center"/>
    </xf>
    <xf numFmtId="0" fontId="48" fillId="0" borderId="135" xfId="0" applyFont="1" applyBorder="1" applyAlignment="1">
      <alignment horizontal="center"/>
    </xf>
    <xf numFmtId="0" fontId="22" fillId="0" borderId="136" xfId="0" applyFont="1" applyFill="1" applyBorder="1" applyAlignment="1">
      <alignment horizontal="center" vertical="center"/>
    </xf>
    <xf numFmtId="0" fontId="47" fillId="0" borderId="137" xfId="0" applyFont="1" applyBorder="1" applyAlignment="1">
      <alignment horizontal="center"/>
    </xf>
    <xf numFmtId="0" fontId="47" fillId="0" borderId="138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9" fillId="2" borderId="36" xfId="0" applyFont="1" applyFill="1" applyBorder="1" applyAlignment="1">
      <alignment horizontal="right"/>
    </xf>
    <xf numFmtId="0" fontId="47" fillId="0" borderId="140" xfId="0" applyFont="1" applyBorder="1" applyAlignment="1">
      <alignment horizontal="left"/>
    </xf>
    <xf numFmtId="0" fontId="48" fillId="0" borderId="141" xfId="0" applyFont="1" applyBorder="1" applyAlignment="1">
      <alignment horizontal="center"/>
    </xf>
    <xf numFmtId="0" fontId="17" fillId="0" borderId="141" xfId="0" applyFont="1" applyBorder="1" applyAlignment="1">
      <alignment horizontal="center"/>
    </xf>
    <xf numFmtId="0" fontId="39" fillId="0" borderId="141" xfId="0" applyFont="1" applyFill="1" applyBorder="1" applyAlignment="1">
      <alignment horizontal="center" vertical="center"/>
    </xf>
    <xf numFmtId="0" fontId="22" fillId="0" borderId="142" xfId="0" applyFont="1" applyFill="1" applyBorder="1" applyAlignment="1">
      <alignment horizontal="center" vertical="center"/>
    </xf>
    <xf numFmtId="0" fontId="47" fillId="0" borderId="143" xfId="0" applyFont="1" applyBorder="1" applyAlignment="1">
      <alignment horizontal="left"/>
    </xf>
    <xf numFmtId="0" fontId="48" fillId="0" borderId="144" xfId="0" applyFont="1" applyBorder="1" applyAlignment="1">
      <alignment horizontal="center"/>
    </xf>
    <xf numFmtId="0" fontId="17" fillId="0" borderId="144" xfId="0" applyFont="1" applyBorder="1" applyAlignment="1">
      <alignment horizontal="center"/>
    </xf>
    <xf numFmtId="0" fontId="39" fillId="0" borderId="144" xfId="0" applyFont="1" applyFill="1" applyBorder="1" applyAlignment="1">
      <alignment horizontal="center" vertical="center"/>
    </xf>
    <xf numFmtId="0" fontId="22" fillId="0" borderId="145" xfId="0" applyFont="1" applyFill="1" applyBorder="1" applyAlignment="1">
      <alignment horizontal="center" vertical="center"/>
    </xf>
    <xf numFmtId="0" fontId="48" fillId="0" borderId="144" xfId="0" applyFont="1" applyFill="1" applyBorder="1" applyAlignment="1">
      <alignment horizontal="center"/>
    </xf>
    <xf numFmtId="0" fontId="47" fillId="0" borderId="146" xfId="0" applyFont="1" applyBorder="1" applyAlignment="1">
      <alignment horizontal="left"/>
    </xf>
    <xf numFmtId="0" fontId="48" fillId="0" borderId="147" xfId="0" applyFont="1" applyBorder="1" applyAlignment="1">
      <alignment horizontal="center"/>
    </xf>
    <xf numFmtId="0" fontId="17" fillId="0" borderId="147" xfId="0" applyFont="1" applyBorder="1" applyAlignment="1">
      <alignment horizontal="center"/>
    </xf>
    <xf numFmtId="0" fontId="39" fillId="0" borderId="147" xfId="0" applyFont="1" applyFill="1" applyBorder="1" applyAlignment="1">
      <alignment horizontal="center" vertical="center"/>
    </xf>
    <xf numFmtId="0" fontId="48" fillId="0" borderId="147" xfId="0" applyFont="1" applyFill="1" applyBorder="1" applyAlignment="1">
      <alignment horizontal="center"/>
    </xf>
    <xf numFmtId="0" fontId="22" fillId="0" borderId="148" xfId="0" applyFont="1" applyFill="1" applyBorder="1" applyAlignment="1">
      <alignment horizontal="center" vertical="center"/>
    </xf>
    <xf numFmtId="0" fontId="17" fillId="2" borderId="100" xfId="1" applyFont="1" applyFill="1" applyBorder="1" applyAlignment="1" applyProtection="1">
      <alignment horizontal="right" vertical="center"/>
      <protection locked="0"/>
    </xf>
    <xf numFmtId="1" fontId="17" fillId="2" borderId="101" xfId="1" applyNumberFormat="1" applyFont="1" applyFill="1" applyBorder="1" applyAlignment="1" applyProtection="1">
      <alignment horizontal="center" vertical="center"/>
    </xf>
    <xf numFmtId="1" fontId="17" fillId="2" borderId="102" xfId="1" applyNumberFormat="1" applyFont="1" applyFill="1" applyBorder="1" applyAlignment="1" applyProtection="1">
      <alignment horizontal="center" vertical="center"/>
    </xf>
    <xf numFmtId="0" fontId="17" fillId="0" borderId="93" xfId="1" applyFont="1" applyFill="1" applyBorder="1" applyAlignment="1" applyProtection="1">
      <alignment vertical="center"/>
      <protection locked="0"/>
    </xf>
    <xf numFmtId="0" fontId="14" fillId="0" borderId="99" xfId="1" applyFont="1" applyFill="1" applyBorder="1" applyAlignment="1" applyProtection="1">
      <alignment horizontal="center" vertical="center"/>
      <protection locked="0"/>
    </xf>
    <xf numFmtId="0" fontId="26" fillId="0" borderId="99" xfId="1" applyFont="1" applyFill="1" applyBorder="1" applyAlignment="1" applyProtection="1">
      <alignment horizontal="center"/>
      <protection locked="0"/>
    </xf>
    <xf numFmtId="0" fontId="26" fillId="0" borderId="99" xfId="1" applyFill="1" applyBorder="1" applyAlignment="1" applyProtection="1">
      <alignment horizontal="center"/>
      <protection locked="0"/>
    </xf>
    <xf numFmtId="0" fontId="26" fillId="0" borderId="99" xfId="1" applyNumberFormat="1" applyFill="1" applyBorder="1" applyAlignment="1" applyProtection="1">
      <alignment horizontal="center"/>
      <protection locked="0"/>
    </xf>
    <xf numFmtId="1" fontId="26" fillId="0" borderId="99" xfId="1" applyNumberFormat="1" applyFill="1" applyBorder="1" applyAlignment="1" applyProtection="1">
      <alignment horizontal="center"/>
      <protection locked="0"/>
    </xf>
    <xf numFmtId="1" fontId="26" fillId="0" borderId="149" xfId="1" applyNumberFormat="1" applyFill="1" applyBorder="1" applyAlignment="1" applyProtection="1">
      <alignment horizontal="center"/>
      <protection locked="0"/>
    </xf>
    <xf numFmtId="0" fontId="7" fillId="0" borderId="17" xfId="1" applyFont="1" applyFill="1" applyBorder="1" applyAlignment="1" applyProtection="1">
      <alignment horizontal="center"/>
    </xf>
    <xf numFmtId="0" fontId="17" fillId="0" borderId="90" xfId="1" applyFont="1" applyFill="1" applyBorder="1" applyAlignment="1" applyProtection="1">
      <alignment vertical="center"/>
      <protection locked="0"/>
    </xf>
    <xf numFmtId="0" fontId="26" fillId="0" borderId="91" xfId="1" applyNumberFormat="1" applyFill="1" applyBorder="1" applyAlignment="1" applyProtection="1">
      <alignment horizontal="center"/>
      <protection locked="0"/>
    </xf>
    <xf numFmtId="1" fontId="26" fillId="0" borderId="91" xfId="1" applyNumberFormat="1" applyFill="1" applyBorder="1" applyAlignment="1" applyProtection="1">
      <alignment horizontal="center"/>
      <protection locked="0"/>
    </xf>
    <xf numFmtId="1" fontId="26" fillId="0" borderId="150" xfId="1" applyNumberFormat="1" applyFill="1" applyBorder="1" applyAlignment="1" applyProtection="1">
      <alignment horizontal="center"/>
      <protection locked="0"/>
    </xf>
    <xf numFmtId="0" fontId="7" fillId="0" borderId="36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vertical="center"/>
      <protection locked="0"/>
    </xf>
    <xf numFmtId="0" fontId="14" fillId="0" borderId="34" xfId="1" applyFont="1" applyFill="1" applyBorder="1" applyAlignment="1" applyProtection="1">
      <alignment horizontal="center" vertical="center"/>
      <protection locked="0"/>
    </xf>
    <xf numFmtId="0" fontId="26" fillId="0" borderId="34" xfId="1" applyFont="1" applyFill="1" applyBorder="1" applyAlignment="1" applyProtection="1">
      <alignment horizontal="center"/>
      <protection locked="0"/>
    </xf>
    <xf numFmtId="0" fontId="26" fillId="0" borderId="34" xfId="1" applyFill="1" applyBorder="1" applyAlignment="1" applyProtection="1">
      <alignment horizontal="center"/>
      <protection locked="0"/>
    </xf>
    <xf numFmtId="0" fontId="26" fillId="0" borderId="34" xfId="1" applyNumberFormat="1" applyFill="1" applyBorder="1" applyAlignment="1" applyProtection="1">
      <alignment horizontal="center"/>
      <protection locked="0"/>
    </xf>
    <xf numFmtId="1" fontId="26" fillId="0" borderId="34" xfId="1" applyNumberFormat="1" applyFill="1" applyBorder="1" applyAlignment="1" applyProtection="1">
      <alignment horizontal="center"/>
      <protection locked="0"/>
    </xf>
    <xf numFmtId="0" fontId="7" fillId="0" borderId="34" xfId="1" applyFont="1" applyFill="1" applyBorder="1" applyAlignment="1" applyProtection="1">
      <alignment horizontal="center"/>
    </xf>
    <xf numFmtId="0" fontId="17" fillId="0" borderId="29" xfId="1" applyFont="1" applyFill="1" applyBorder="1" applyAlignment="1" applyProtection="1">
      <alignment vertical="center"/>
      <protection locked="0"/>
    </xf>
    <xf numFmtId="0" fontId="14" fillId="0" borderId="29" xfId="1" applyFont="1" applyFill="1" applyBorder="1" applyAlignment="1" applyProtection="1">
      <alignment horizontal="center" vertical="center"/>
      <protection locked="0"/>
    </xf>
    <xf numFmtId="0" fontId="26" fillId="0" borderId="29" xfId="1" applyFont="1" applyFill="1" applyBorder="1" applyAlignment="1" applyProtection="1">
      <alignment horizontal="center"/>
      <protection locked="0"/>
    </xf>
    <xf numFmtId="0" fontId="26" fillId="0" borderId="29" xfId="1" applyFill="1" applyBorder="1" applyAlignment="1" applyProtection="1">
      <alignment horizontal="center"/>
      <protection locked="0"/>
    </xf>
    <xf numFmtId="0" fontId="26" fillId="0" borderId="29" xfId="1" applyNumberFormat="1" applyFill="1" applyBorder="1" applyAlignment="1" applyProtection="1">
      <alignment horizontal="center"/>
      <protection locked="0"/>
    </xf>
    <xf numFmtId="1" fontId="26" fillId="0" borderId="29" xfId="1" applyNumberFormat="1" applyFill="1" applyBorder="1" applyAlignment="1" applyProtection="1">
      <alignment horizontal="center"/>
      <protection locked="0"/>
    </xf>
    <xf numFmtId="0" fontId="7" fillId="0" borderId="29" xfId="1" applyFont="1" applyFill="1" applyBorder="1" applyAlignment="1" applyProtection="1">
      <alignment horizontal="center"/>
    </xf>
    <xf numFmtId="0" fontId="7" fillId="0" borderId="94" xfId="1" applyFont="1" applyFill="1" applyBorder="1" applyAlignment="1" applyProtection="1">
      <alignment horizontal="center"/>
    </xf>
    <xf numFmtId="0" fontId="14" fillId="0" borderId="91" xfId="1" applyFont="1" applyFill="1" applyBorder="1" applyAlignment="1" applyProtection="1">
      <alignment horizontal="center" vertical="center"/>
      <protection locked="0"/>
    </xf>
    <xf numFmtId="0" fontId="26" fillId="0" borderId="91" xfId="1" applyFont="1" applyFill="1" applyBorder="1" applyAlignment="1" applyProtection="1">
      <alignment horizontal="center"/>
      <protection locked="0"/>
    </xf>
    <xf numFmtId="0" fontId="26" fillId="0" borderId="91" xfId="1" applyFill="1" applyBorder="1" applyAlignment="1" applyProtection="1">
      <alignment horizontal="center"/>
      <protection locked="0"/>
    </xf>
    <xf numFmtId="0" fontId="7" fillId="0" borderId="92" xfId="1" applyFont="1" applyFill="1" applyBorder="1" applyAlignment="1" applyProtection="1">
      <alignment horizontal="center"/>
    </xf>
    <xf numFmtId="0" fontId="39" fillId="0" borderId="93" xfId="0" applyFont="1" applyFill="1" applyBorder="1" applyAlignment="1">
      <alignment horizontal="right" vertical="center" wrapText="1"/>
    </xf>
    <xf numFmtId="3" fontId="38" fillId="0" borderId="94" xfId="0" applyNumberFormat="1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0" fontId="70" fillId="2" borderId="151" xfId="1" applyFont="1" applyFill="1" applyBorder="1" applyAlignment="1">
      <alignment horizontal="center"/>
    </xf>
    <xf numFmtId="0" fontId="41" fillId="0" borderId="152" xfId="1" applyFont="1" applyFill="1" applyBorder="1" applyAlignment="1">
      <alignment horizontal="center" vertical="center" wrapText="1"/>
    </xf>
    <xf numFmtId="0" fontId="41" fillId="0" borderId="153" xfId="1" applyFont="1" applyFill="1" applyBorder="1" applyAlignment="1">
      <alignment horizontal="center" vertical="center" wrapText="1"/>
    </xf>
    <xf numFmtId="0" fontId="70" fillId="2" borderId="154" xfId="1" applyFont="1" applyFill="1" applyBorder="1" applyAlignment="1">
      <alignment vertical="center" wrapText="1"/>
    </xf>
    <xf numFmtId="2" fontId="41" fillId="0" borderId="155" xfId="1" applyNumberFormat="1" applyFont="1" applyFill="1" applyBorder="1" applyAlignment="1">
      <alignment horizontal="center" vertical="center" wrapText="1"/>
    </xf>
    <xf numFmtId="2" fontId="41" fillId="0" borderId="156" xfId="1" applyNumberFormat="1" applyFont="1" applyFill="1" applyBorder="1" applyAlignment="1">
      <alignment horizontal="center" vertical="center" wrapText="1"/>
    </xf>
    <xf numFmtId="0" fontId="41" fillId="0" borderId="157" xfId="1" applyFont="1" applyFill="1" applyBorder="1" applyAlignment="1">
      <alignment horizontal="center" vertical="center" wrapText="1"/>
    </xf>
    <xf numFmtId="0" fontId="71" fillId="0" borderId="157" xfId="1" applyFont="1" applyFill="1" applyBorder="1" applyAlignment="1">
      <alignment horizontal="center"/>
    </xf>
    <xf numFmtId="0" fontId="41" fillId="0" borderId="158" xfId="1" applyFont="1" applyFill="1" applyBorder="1" applyAlignment="1">
      <alignment horizontal="center" vertical="center" wrapText="1"/>
    </xf>
    <xf numFmtId="2" fontId="41" fillId="0" borderId="159" xfId="1" applyNumberFormat="1" applyFont="1" applyFill="1" applyBorder="1" applyAlignment="1">
      <alignment horizontal="center" vertical="center" wrapText="1"/>
    </xf>
    <xf numFmtId="0" fontId="41" fillId="0" borderId="157" xfId="19" applyFont="1" applyFill="1" applyBorder="1" applyAlignment="1">
      <alignment horizontal="center" vertical="center"/>
    </xf>
    <xf numFmtId="0" fontId="41" fillId="0" borderId="157" xfId="1" applyNumberFormat="1" applyFont="1" applyFill="1" applyBorder="1" applyAlignment="1">
      <alignment horizontal="center" vertical="center" wrapText="1"/>
    </xf>
    <xf numFmtId="4" fontId="41" fillId="0" borderId="160" xfId="1" applyNumberFormat="1" applyFont="1" applyFill="1" applyBorder="1" applyAlignment="1">
      <alignment horizontal="center" vertical="center" wrapText="1"/>
    </xf>
    <xf numFmtId="0" fontId="18" fillId="2" borderId="161" xfId="1" applyFont="1" applyFill="1" applyBorder="1" applyAlignment="1">
      <alignment horizontal="center" vertical="center" wrapText="1"/>
    </xf>
    <xf numFmtId="0" fontId="18" fillId="2" borderId="162" xfId="1" applyFont="1" applyFill="1" applyBorder="1" applyAlignment="1">
      <alignment horizontal="center" vertical="center" wrapText="1"/>
    </xf>
    <xf numFmtId="1" fontId="18" fillId="2" borderId="162" xfId="1" applyNumberFormat="1" applyFont="1" applyFill="1" applyBorder="1" applyAlignment="1">
      <alignment horizontal="center" vertical="center" wrapText="1"/>
    </xf>
    <xf numFmtId="0" fontId="18" fillId="2" borderId="162" xfId="1" applyFont="1" applyFill="1" applyBorder="1" applyAlignment="1">
      <alignment horizontal="center" vertical="center"/>
    </xf>
    <xf numFmtId="2" fontId="18" fillId="2" borderId="163" xfId="1" applyNumberFormat="1" applyFont="1" applyFill="1" applyBorder="1" applyAlignment="1">
      <alignment horizontal="center" vertical="center" wrapText="1"/>
    </xf>
    <xf numFmtId="0" fontId="39" fillId="0" borderId="164" xfId="1" applyFont="1" applyFill="1" applyBorder="1" applyAlignment="1">
      <alignment horizontal="left" vertical="center" wrapText="1"/>
    </xf>
    <xf numFmtId="0" fontId="18" fillId="2" borderId="25" xfId="1" applyFont="1" applyFill="1" applyBorder="1" applyAlignment="1">
      <alignment horizontal="center" vertical="center" wrapText="1"/>
    </xf>
    <xf numFmtId="0" fontId="18" fillId="2" borderId="165" xfId="1" applyFont="1" applyFill="1" applyBorder="1" applyAlignment="1">
      <alignment horizontal="center" vertical="center" wrapText="1"/>
    </xf>
    <xf numFmtId="4" fontId="18" fillId="2" borderId="166" xfId="1" applyNumberFormat="1" applyFont="1" applyFill="1" applyBorder="1" applyAlignment="1">
      <alignment horizontal="center" vertical="center" wrapText="1"/>
    </xf>
    <xf numFmtId="3" fontId="41" fillId="0" borderId="25" xfId="1" applyNumberFormat="1" applyFont="1" applyFill="1" applyBorder="1" applyAlignment="1">
      <alignment horizontal="center" vertical="center" wrapText="1"/>
    </xf>
    <xf numFmtId="3" fontId="18" fillId="2" borderId="25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" fontId="15" fillId="0" borderId="0" xfId="0" applyNumberFormat="1" applyFont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2" borderId="64" xfId="0" applyFont="1" applyFill="1" applyBorder="1" applyAlignment="1">
      <alignment horizontal="center" vertical="center"/>
    </xf>
    <xf numFmtId="0" fontId="17" fillId="2" borderId="65" xfId="0" applyFont="1" applyFill="1" applyBorder="1" applyAlignment="1"/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97" xfId="0" applyFont="1" applyFill="1" applyBorder="1" applyAlignment="1">
      <alignment horizontal="center" vertical="center"/>
    </xf>
    <xf numFmtId="0" fontId="17" fillId="0" borderId="98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textRotation="90" wrapText="1"/>
    </xf>
    <xf numFmtId="0" fontId="18" fillId="3" borderId="59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7" fillId="2" borderId="109" xfId="0" applyFont="1" applyFill="1" applyBorder="1" applyAlignment="1">
      <alignment horizontal="right" vertical="center"/>
    </xf>
    <xf numFmtId="0" fontId="17" fillId="2" borderId="110" xfId="0" applyFont="1" applyFill="1" applyBorder="1" applyAlignment="1">
      <alignment horizontal="right" vertical="center"/>
    </xf>
    <xf numFmtId="0" fontId="17" fillId="2" borderId="103" xfId="0" applyFont="1" applyFill="1" applyBorder="1" applyAlignment="1">
      <alignment horizontal="center"/>
    </xf>
    <xf numFmtId="0" fontId="17" fillId="2" borderId="104" xfId="0" applyFont="1" applyFill="1" applyBorder="1" applyAlignment="1">
      <alignment horizontal="center"/>
    </xf>
    <xf numFmtId="0" fontId="17" fillId="0" borderId="106" xfId="0" applyFont="1" applyFill="1" applyBorder="1" applyAlignment="1">
      <alignment horizontal="left" vertical="center"/>
    </xf>
    <xf numFmtId="0" fontId="17" fillId="0" borderId="107" xfId="0" applyFont="1" applyFill="1" applyBorder="1" applyAlignment="1">
      <alignment horizontal="left" vertical="center"/>
    </xf>
    <xf numFmtId="0" fontId="17" fillId="0" borderId="8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84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right" vertical="center"/>
    </xf>
    <xf numFmtId="0" fontId="17" fillId="2" borderId="25" xfId="0" applyFont="1" applyFill="1" applyBorder="1" applyAlignment="1">
      <alignment horizontal="left"/>
    </xf>
    <xf numFmtId="0" fontId="17" fillId="0" borderId="80" xfId="0" applyFont="1" applyFill="1" applyBorder="1" applyAlignment="1">
      <alignment horizontal="left" vertical="center"/>
    </xf>
    <xf numFmtId="0" fontId="18" fillId="2" borderId="86" xfId="0" applyFont="1" applyFill="1" applyBorder="1" applyAlignment="1">
      <alignment horizontal="center"/>
    </xf>
    <xf numFmtId="0" fontId="18" fillId="2" borderId="87" xfId="0" applyFont="1" applyFill="1" applyBorder="1" applyAlignment="1">
      <alignment horizontal="center"/>
    </xf>
    <xf numFmtId="0" fontId="52" fillId="2" borderId="86" xfId="0" applyFont="1" applyFill="1" applyBorder="1" applyAlignment="1">
      <alignment horizontal="center" wrapText="1"/>
    </xf>
    <xf numFmtId="0" fontId="52" fillId="2" borderId="87" xfId="0" applyFont="1" applyFill="1" applyBorder="1" applyAlignment="1">
      <alignment horizontal="center" wrapText="1"/>
    </xf>
    <xf numFmtId="0" fontId="32" fillId="2" borderId="86" xfId="0" applyFont="1" applyFill="1" applyBorder="1" applyAlignment="1">
      <alignment horizontal="center" wrapText="1"/>
    </xf>
    <xf numFmtId="0" fontId="32" fillId="2" borderId="87" xfId="0" applyFont="1" applyFill="1" applyBorder="1" applyAlignment="1">
      <alignment horizontal="center" wrapText="1"/>
    </xf>
    <xf numFmtId="0" fontId="53" fillId="2" borderId="86" xfId="0" applyFont="1" applyFill="1" applyBorder="1" applyAlignment="1">
      <alignment horizontal="center" wrapText="1"/>
    </xf>
    <xf numFmtId="0" fontId="53" fillId="2" borderId="87" xfId="0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8" fillId="2" borderId="52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/>
    </xf>
    <xf numFmtId="0" fontId="18" fillId="2" borderId="52" xfId="0" applyFont="1" applyFill="1" applyBorder="1" applyAlignment="1">
      <alignment horizontal="center" wrapText="1"/>
    </xf>
    <xf numFmtId="0" fontId="18" fillId="2" borderId="53" xfId="0" applyFont="1" applyFill="1" applyBorder="1" applyAlignment="1">
      <alignment horizontal="center" wrapText="1"/>
    </xf>
    <xf numFmtId="17" fontId="57" fillId="0" borderId="0" xfId="1" applyNumberFormat="1" applyFont="1" applyBorder="1" applyAlignment="1">
      <alignment horizontal="center"/>
    </xf>
    <xf numFmtId="0" fontId="5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68" fillId="0" borderId="0" xfId="1" applyFont="1" applyAlignment="1">
      <alignment horizontal="center" vertical="center"/>
    </xf>
    <xf numFmtId="0" fontId="55" fillId="0" borderId="0" xfId="1" applyFont="1" applyAlignment="1">
      <alignment horizontal="center" vertical="center"/>
    </xf>
    <xf numFmtId="0" fontId="56" fillId="0" borderId="0" xfId="1" applyFont="1" applyBorder="1" applyAlignment="1">
      <alignment horizontal="center"/>
    </xf>
    <xf numFmtId="0" fontId="21" fillId="2" borderId="95" xfId="1" applyFont="1" applyFill="1" applyBorder="1" applyAlignment="1">
      <alignment horizontal="center" vertical="center" wrapText="1"/>
    </xf>
    <xf numFmtId="0" fontId="21" fillId="2" borderId="47" xfId="1" applyFont="1" applyFill="1" applyBorder="1" applyAlignment="1">
      <alignment horizontal="center" vertical="center" wrapText="1"/>
    </xf>
    <xf numFmtId="0" fontId="40" fillId="6" borderId="114" xfId="1" applyFont="1" applyFill="1" applyBorder="1" applyAlignment="1">
      <alignment horizontal="center"/>
    </xf>
    <xf numFmtId="0" fontId="21" fillId="2" borderId="115" xfId="1" applyFont="1" applyFill="1" applyBorder="1" applyAlignment="1">
      <alignment horizontal="center" wrapText="1"/>
    </xf>
    <xf numFmtId="0" fontId="21" fillId="2" borderId="116" xfId="1" applyFont="1" applyFill="1" applyBorder="1" applyAlignment="1">
      <alignment horizontal="center" wrapText="1"/>
    </xf>
    <xf numFmtId="0" fontId="21" fillId="2" borderId="117" xfId="1" applyFont="1" applyFill="1" applyBorder="1" applyAlignment="1">
      <alignment horizontal="center" wrapText="1"/>
    </xf>
    <xf numFmtId="0" fontId="21" fillId="2" borderId="114" xfId="1" applyFont="1" applyFill="1" applyBorder="1" applyAlignment="1">
      <alignment horizontal="center" wrapText="1"/>
    </xf>
    <xf numFmtId="0" fontId="21" fillId="2" borderId="0" xfId="1" applyFont="1" applyFill="1" applyBorder="1" applyAlignment="1">
      <alignment horizontal="center" wrapText="1"/>
    </xf>
    <xf numFmtId="0" fontId="21" fillId="2" borderId="118" xfId="1" applyFont="1" applyFill="1" applyBorder="1" applyAlignment="1">
      <alignment horizontal="center" wrapText="1"/>
    </xf>
    <xf numFmtId="17" fontId="15" fillId="0" borderId="0" xfId="1" applyNumberFormat="1" applyFont="1" applyAlignment="1">
      <alignment horizontal="center" vertical="center"/>
    </xf>
    <xf numFmtId="0" fontId="15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2" fontId="18" fillId="3" borderId="55" xfId="0" applyNumberFormat="1" applyFont="1" applyFill="1" applyBorder="1" applyAlignment="1">
      <alignment horizontal="center" vertical="center" wrapText="1"/>
    </xf>
    <xf numFmtId="2" fontId="18" fillId="3" borderId="56" xfId="0" applyNumberFormat="1" applyFont="1" applyFill="1" applyBorder="1" applyAlignment="1">
      <alignment horizontal="center" vertical="center" wrapText="1"/>
    </xf>
    <xf numFmtId="2" fontId="18" fillId="3" borderId="57" xfId="0" applyNumberFormat="1" applyFont="1" applyFill="1" applyBorder="1" applyAlignment="1">
      <alignment horizontal="center" vertical="center" wrapText="1"/>
    </xf>
    <xf numFmtId="2" fontId="18" fillId="3" borderId="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2" fontId="18" fillId="3" borderId="60" xfId="0" applyNumberFormat="1" applyFont="1" applyFill="1" applyBorder="1" applyAlignment="1">
      <alignment horizontal="center" vertical="center" wrapText="1"/>
    </xf>
    <xf numFmtId="2" fontId="18" fillId="3" borderId="61" xfId="0" applyNumberFormat="1" applyFont="1" applyFill="1" applyBorder="1" applyAlignment="1">
      <alignment horizontal="center" vertical="center" wrapText="1"/>
    </xf>
    <xf numFmtId="2" fontId="18" fillId="3" borderId="6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</cellXfs>
  <cellStyles count="20">
    <cellStyle name="Normal" xfId="0" builtinId="0"/>
    <cellStyle name="Normal 2" xfId="1"/>
    <cellStyle name="Normal 2 2" xfId="6"/>
    <cellStyle name="Normal 2 3" xfId="7"/>
    <cellStyle name="Normal 2 4" xfId="8"/>
    <cellStyle name="Normal 2 4 2" xfId="9"/>
    <cellStyle name="Normal 3" xfId="3"/>
    <cellStyle name="Normal 3 2" xfId="10"/>
    <cellStyle name="Normal 3 2 2" xfId="11"/>
    <cellStyle name="Normal 3 2 2 2" xfId="12"/>
    <cellStyle name="Normal 3 3" xfId="13"/>
    <cellStyle name="Normal 4" xfId="2"/>
    <cellStyle name="Normal 4 2" xfId="14"/>
    <cellStyle name="Normal 4 2 2" xfId="15"/>
    <cellStyle name="Normal 4 3" xfId="16"/>
    <cellStyle name="Normal 5" xfId="5"/>
    <cellStyle name="Normal 5 2" xfId="17"/>
    <cellStyle name="Normal 5 3" xfId="19"/>
    <cellStyle name="Porcentaje" xfId="18" builtinId="5"/>
    <cellStyle name="Porcentaje 2" xfId="4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99"/>
      <color rgb="FF0070C0"/>
      <color rgb="FF948B54"/>
      <color rgb="FF97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75538486961591"/>
          <c:y val="3.499085482643953E-2"/>
          <c:w val="0.85468531037634365"/>
          <c:h val="0.8471470115875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'43'!$C$16</c:f>
              <c:strCache>
                <c:ptCount val="1"/>
                <c:pt idx="0">
                  <c:v>P.N.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768532040569498E-3"/>
                  <c:y val="-2.9018140688216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'43'!$D$16:$E$16</c:f>
              <c:numCache>
                <c:formatCode>General</c:formatCode>
                <c:ptCount val="2"/>
                <c:pt idx="0">
                  <c:v>1808</c:v>
                </c:pt>
              </c:numCache>
            </c:numRef>
          </c:val>
        </c:ser>
        <c:ser>
          <c:idx val="1"/>
          <c:order val="1"/>
          <c:tx>
            <c:strRef>
              <c:f>'43'!$C$17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30907393745954E-2"/>
                  <c:y val="-8.36318112169680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'43'!$D$17:$E$17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6718720"/>
        <c:axId val="386719280"/>
      </c:barChart>
      <c:catAx>
        <c:axId val="38671872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86719280"/>
        <c:crosses val="autoZero"/>
        <c:auto val="1"/>
        <c:lblAlgn val="ctr"/>
        <c:lblOffset val="100"/>
        <c:noMultiLvlLbl val="0"/>
      </c:catAx>
      <c:valAx>
        <c:axId val="3867192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718720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81664433439347"/>
          <c:y val="0.9263369150678995"/>
          <c:w val="0.19120478964985968"/>
          <c:h val="4.4198895027624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65282040035415"/>
          <c:y val="0.25737453447738434"/>
          <c:w val="0.38944792423104413"/>
          <c:h val="0.477430151100027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923802794212033"/>
                  <c:y val="-7.07153462503896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152294320676603E-2"/>
                  <c:y val="0.11230198389676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804947477995006"/>
                  <c:y val="9.4100422448830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3594972245070441"/>
                  <c:y val="-0.111321222909454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'46'!$C$14:$C$20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'46'!$P$14:$P$20</c:f>
              <c:numCache>
                <c:formatCode>General</c:formatCode>
                <c:ptCount val="7"/>
                <c:pt idx="0">
                  <c:v>311</c:v>
                </c:pt>
                <c:pt idx="1">
                  <c:v>170</c:v>
                </c:pt>
                <c:pt idx="2">
                  <c:v>206</c:v>
                </c:pt>
                <c:pt idx="3">
                  <c:v>229</c:v>
                </c:pt>
                <c:pt idx="4">
                  <c:v>224</c:v>
                </c:pt>
                <c:pt idx="5">
                  <c:v>261</c:v>
                </c:pt>
                <c:pt idx="6">
                  <c:v>407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692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850211873586276"/>
                  <c:y val="6.54215132971305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804947477995006"/>
                  <c:y val="9.4100422448830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47046508472862"/>
                  <c:y val="-0.11913462011714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'47'!$B$14:$B$20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'47'!$O$14:$O$20</c:f>
              <c:numCache>
                <c:formatCode>General</c:formatCode>
                <c:ptCount val="7"/>
                <c:pt idx="0">
                  <c:v>87</c:v>
                </c:pt>
                <c:pt idx="1">
                  <c:v>42</c:v>
                </c:pt>
                <c:pt idx="2">
                  <c:v>43</c:v>
                </c:pt>
                <c:pt idx="3">
                  <c:v>50</c:v>
                </c:pt>
                <c:pt idx="4">
                  <c:v>43</c:v>
                </c:pt>
                <c:pt idx="5">
                  <c:v>71</c:v>
                </c:pt>
                <c:pt idx="6">
                  <c:v>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698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850211873586281"/>
                  <c:y val="6.54215132971305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1266580983787565E-4"/>
                  <c:y val="7.83823191639465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804947477995006"/>
                  <c:y val="9.4100422448830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1470465084728623"/>
                  <c:y val="-0.11913462011714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'48'!$B$14:$B$20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'48'!$O$14:$O$20</c:f>
              <c:numCache>
                <c:formatCode>General</c:formatCode>
                <c:ptCount val="7"/>
                <c:pt idx="0">
                  <c:v>33</c:v>
                </c:pt>
                <c:pt idx="1">
                  <c:v>15</c:v>
                </c:pt>
                <c:pt idx="2">
                  <c:v>16</c:v>
                </c:pt>
                <c:pt idx="3">
                  <c:v>13</c:v>
                </c:pt>
                <c:pt idx="4">
                  <c:v>26</c:v>
                </c:pt>
                <c:pt idx="5">
                  <c:v>32</c:v>
                </c:pt>
                <c:pt idx="6">
                  <c:v>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704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213294552151074"/>
                  <c:y val="5.90072085054498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359317438710274"/>
                  <c:y val="0.108568536226733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6041193332128598E-2"/>
                  <c:y val="0.1355060869650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1470465084728627"/>
                  <c:y val="-0.11913462011714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'49'!$B$14:$B$20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'49'!$O$14:$O$20</c:f>
              <c:numCache>
                <c:formatCode>General</c:formatCode>
                <c:ptCount val="7"/>
                <c:pt idx="0">
                  <c:v>33</c:v>
                </c:pt>
                <c:pt idx="1">
                  <c:v>13</c:v>
                </c:pt>
                <c:pt idx="2">
                  <c:v>25</c:v>
                </c:pt>
                <c:pt idx="3">
                  <c:v>31</c:v>
                </c:pt>
                <c:pt idx="4">
                  <c:v>25</c:v>
                </c:pt>
                <c:pt idx="5">
                  <c:v>31</c:v>
                </c:pt>
                <c:pt idx="6">
                  <c:v>45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533" l="0.70000000000000062" r="0.70000000000000062" t="0.75000000000000533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3961117882978"/>
          <c:y val="5.8732612055648413E-2"/>
          <c:w val="0.44021817010970432"/>
          <c:h val="0.8443533553521120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'50'!$B$16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'50'!$O$21</c:f>
              <c:numCache>
                <c:formatCode>mmm\-yy</c:formatCode>
                <c:ptCount val="1"/>
              </c:numCache>
            </c:numRef>
          </c:cat>
          <c:val>
            <c:numRef>
              <c:f>'50'!$O$16</c:f>
              <c:numCache>
                <c:formatCode>General</c:formatCode>
                <c:ptCount val="1"/>
                <c:pt idx="0">
                  <c:v>1130</c:v>
                </c:pt>
              </c:numCache>
            </c:numRef>
          </c:val>
        </c:ser>
        <c:ser>
          <c:idx val="0"/>
          <c:order val="1"/>
          <c:tx>
            <c:strRef>
              <c:f>'50'!$B$17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'50'!$O$21</c:f>
              <c:numCache>
                <c:formatCode>mmm\-yy</c:formatCode>
                <c:ptCount val="1"/>
              </c:numCache>
            </c:numRef>
          </c:cat>
          <c:val>
            <c:numRef>
              <c:f>'50'!$O$17</c:f>
              <c:numCache>
                <c:formatCode>General</c:formatCode>
                <c:ptCount val="1"/>
                <c:pt idx="0">
                  <c:v>490</c:v>
                </c:pt>
              </c:numCache>
            </c:numRef>
          </c:val>
        </c:ser>
        <c:ser>
          <c:idx val="2"/>
          <c:order val="2"/>
          <c:tx>
            <c:strRef>
              <c:f>'50'!$B$18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'50'!$O$21</c:f>
              <c:numCache>
                <c:formatCode>mmm\-yy</c:formatCode>
                <c:ptCount val="1"/>
              </c:numCache>
            </c:numRef>
          </c:cat>
          <c:val>
            <c:numRef>
              <c:f>'50'!$O$18</c:f>
              <c:numCache>
                <c:formatCode>General</c:formatCode>
                <c:ptCount val="1"/>
                <c:pt idx="0">
                  <c:v>174</c:v>
                </c:pt>
              </c:numCache>
            </c:numRef>
          </c:val>
        </c:ser>
        <c:ser>
          <c:idx val="3"/>
          <c:order val="3"/>
          <c:tx>
            <c:strRef>
              <c:f>'50'!$B$19</c:f>
              <c:strCache>
                <c:ptCount val="1"/>
                <c:pt idx="0">
                  <c:v>Indeterminada</c:v>
                </c:pt>
              </c:strCache>
            </c:strRef>
          </c:tx>
          <c:invertIfNegative val="0"/>
          <c:dLbls>
            <c:delete val="1"/>
          </c:dLbls>
          <c:val>
            <c:numRef>
              <c:f>'50'!$O$19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86729920"/>
        <c:axId val="386730480"/>
      </c:barChart>
      <c:catAx>
        <c:axId val="3867299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86730480"/>
        <c:crosses val="autoZero"/>
        <c:auto val="1"/>
        <c:lblAlgn val="ctr"/>
        <c:lblOffset val="100"/>
        <c:noMultiLvlLbl val="0"/>
      </c:catAx>
      <c:valAx>
        <c:axId val="3867304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s-ES"/>
          </a:p>
        </c:txPr>
        <c:crossAx val="386729920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97508593159624"/>
          <c:y val="0.92761816256221552"/>
          <c:w val="0.52870334706613653"/>
          <c:h val="5.26709280957105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
SEGÚN LA HORA DE COMISIÓN (DIURNA O NOCTURNA) </a:t>
            </a:r>
          </a:p>
        </c:rich>
      </c:tx>
      <c:layout>
        <c:manualLayout>
          <c:xMode val="edge"/>
          <c:yMode val="edge"/>
          <c:x val="0.14506135596686978"/>
          <c:y val="1.024603631863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5157593125793"/>
          <c:y val="0.24224852048608694"/>
          <c:w val="0.4716338364680977"/>
          <c:h val="0.57708042592234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3695381100618263E-2"/>
                  <c:y val="-0.120191195612743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192629991018568E-2"/>
                  <c:y val="4.2948808228239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48585404097215"/>
                  <c:y val="-5.82250389433028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'51'!$B$16:$C$18</c:f>
              <c:strCache>
                <c:ptCount val="2"/>
                <c:pt idx="0">
                  <c:v>6:00am - 5:59pm</c:v>
                </c:pt>
                <c:pt idx="1">
                  <c:v>6:00pm - 5:59am</c:v>
                </c:pt>
              </c:strCache>
            </c:strRef>
          </c:cat>
          <c:val>
            <c:numRef>
              <c:f>'51'!$P$16:$P$18</c:f>
              <c:numCache>
                <c:formatCode>General</c:formatCode>
                <c:ptCount val="2"/>
                <c:pt idx="0">
                  <c:v>679</c:v>
                </c:pt>
                <c:pt idx="1">
                  <c:v>1129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5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MUERTES VIOLENTAS 
SEGÚN LA EDAD DE LA  VICTIMA</a:t>
            </a:r>
          </a:p>
        </c:rich>
      </c:tx>
      <c:layout>
        <c:manualLayout>
          <c:xMode val="edge"/>
          <c:yMode val="edge"/>
          <c:x val="0.28158048835953725"/>
          <c:y val="3.3810077019061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0347351603231"/>
          <c:y val="0.35923346671829959"/>
          <c:w val="0.44980694980696873"/>
          <c:h val="0.481405444341430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3451331698291841"/>
                  <c:y val="-8.9790456520804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596979475926166"/>
                  <c:y val="7.09033604406007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6331397099952717E-2"/>
                  <c:y val="0.12914074265307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3525751903962822"/>
                  <c:y val="0.116938599888128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7536078481995435"/>
                  <c:y val="-4.2674798846865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7138350329159668"/>
                  <c:y val="-9.4262295081967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900" b="0" i="0" u="none" strike="noStrik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'53'!$B$16:$C$21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'53'!$P$16:$P$21</c:f>
              <c:numCache>
                <c:formatCode>General</c:formatCode>
                <c:ptCount val="6"/>
                <c:pt idx="0">
                  <c:v>82</c:v>
                </c:pt>
                <c:pt idx="1">
                  <c:v>970</c:v>
                </c:pt>
                <c:pt idx="2">
                  <c:v>415</c:v>
                </c:pt>
                <c:pt idx="3">
                  <c:v>152</c:v>
                </c:pt>
                <c:pt idx="4">
                  <c:v>41</c:v>
                </c:pt>
                <c:pt idx="5">
                  <c:v>148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10116086235484E-2"/>
          <c:y val="1.6548463356973995E-2"/>
          <c:w val="0.90381426202321724"/>
          <c:h val="0.7635933806146572"/>
        </c:manualLayout>
      </c:layout>
      <c:lineChart>
        <c:grouping val="standard"/>
        <c:varyColors val="0"/>
        <c:ser>
          <c:idx val="0"/>
          <c:order val="0"/>
          <c:tx>
            <c:strRef>
              <c:f>'54'!$D$14:$D$15</c:f>
              <c:strCache>
                <c:ptCount val="2"/>
                <c:pt idx="0">
                  <c:v>HOMICIDIOS SIN ACCION POLICIAL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169431292662727E-2"/>
                  <c:y val="1.1995562533987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329241476570652E-2"/>
                  <c:y val="1.3794902073444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375493065525491E-2"/>
                  <c:y val="1.6967070504350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958014968422088E-2"/>
                  <c:y val="1.895582110681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540536871318678E-2"/>
                  <c:y val="1.55150721857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8678846027489E-2"/>
                  <c:y val="2.114970137180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210494078468985E-2"/>
                  <c:y val="2.291727533695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215727700356092E-2"/>
                  <c:y val="1.7361815578045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798249603252186E-2"/>
                  <c:y val="-4.081386628954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49734814095072E-2"/>
                  <c:y val="-2.847171639417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'54'!$C$16:$C$27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'54'!$D$16:$D$27</c:f>
              <c:numCache>
                <c:formatCode>General</c:formatCode>
                <c:ptCount val="12"/>
                <c:pt idx="0">
                  <c:v>132</c:v>
                </c:pt>
                <c:pt idx="1">
                  <c:v>121</c:v>
                </c:pt>
                <c:pt idx="2">
                  <c:v>171</c:v>
                </c:pt>
                <c:pt idx="3">
                  <c:v>152</c:v>
                </c:pt>
                <c:pt idx="4">
                  <c:v>125</c:v>
                </c:pt>
                <c:pt idx="5">
                  <c:v>119</c:v>
                </c:pt>
                <c:pt idx="6">
                  <c:v>122</c:v>
                </c:pt>
                <c:pt idx="7">
                  <c:v>130</c:v>
                </c:pt>
                <c:pt idx="8">
                  <c:v>117</c:v>
                </c:pt>
                <c:pt idx="9">
                  <c:v>139</c:v>
                </c:pt>
                <c:pt idx="10">
                  <c:v>128</c:v>
                </c:pt>
                <c:pt idx="11">
                  <c:v>143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'54'!$E$14:$E$15</c:f>
              <c:strCache>
                <c:ptCount val="2"/>
                <c:pt idx="0">
                  <c:v>ACCIÓN POLICIAL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125486142118443E-2"/>
                  <c:y val="-5.160933418789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171737731076092E-2"/>
                  <c:y val="-6.0731911799563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908836195990172E-2"/>
                  <c:y val="-4.8042420683293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800511222926451E-2"/>
                  <c:y val="-5.148316960431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537609687842888E-2"/>
                  <c:y val="-5.3598084790361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851996433770812E-2"/>
                  <c:y val="-3.8399137762514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434684084893952E-2"/>
                  <c:y val="-4.060865630598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85341144760801E-2"/>
                  <c:y val="-2.8487478699780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527187262806284E-2"/>
                  <c:y val="-2.7477424959549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64597947964646E-2"/>
                  <c:y val="-4.6369450075575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228501382539941E-2"/>
                  <c:y val="-4.1350538252418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'54'!$C$16:$C$27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'54'!$E$16:$E$27</c:f>
              <c:numCache>
                <c:formatCode>General</c:formatCode>
                <c:ptCount val="12"/>
                <c:pt idx="0">
                  <c:v>15</c:v>
                </c:pt>
                <c:pt idx="1">
                  <c:v>11</c:v>
                </c:pt>
                <c:pt idx="2">
                  <c:v>20</c:v>
                </c:pt>
                <c:pt idx="3">
                  <c:v>13</c:v>
                </c:pt>
                <c:pt idx="4">
                  <c:v>24</c:v>
                </c:pt>
                <c:pt idx="5">
                  <c:v>6</c:v>
                </c:pt>
                <c:pt idx="6">
                  <c:v>27</c:v>
                </c:pt>
                <c:pt idx="7">
                  <c:v>25</c:v>
                </c:pt>
                <c:pt idx="8">
                  <c:v>18</c:v>
                </c:pt>
                <c:pt idx="9">
                  <c:v>20</c:v>
                </c:pt>
                <c:pt idx="10">
                  <c:v>18</c:v>
                </c:pt>
                <c:pt idx="11">
                  <c:v>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'54'!$F$14:$F$15</c:f>
              <c:strCache>
                <c:ptCount val="2"/>
                <c:pt idx="0">
                  <c:v>HOMICIDIOS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007854682588E-2"/>
                  <c:y val="-3.2827711349840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792971162628888E-2"/>
                  <c:y val="-3.446912073140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530069627545352E-2"/>
                  <c:y val="-4.5122661740577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844456373471715E-2"/>
                  <c:y val="-3.899888847160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81554838388137E-2"/>
                  <c:y val="-4.2660405333630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8678846027489E-2"/>
                  <c:y val="-2.9402805055457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169476111399519E-2"/>
                  <c:y val="-4.6890235705719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751998014296212E-2"/>
                  <c:y val="-5.1688175239713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220961322242294E-2"/>
                  <c:y val="-4.6353687769969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339753539079372E-2"/>
                  <c:y val="-3.951959378071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004311376115002E-2"/>
                  <c:y val="-4.2202822476825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'54'!$C$16:$C$27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'54'!$F$16:$F$27</c:f>
              <c:numCache>
                <c:formatCode>General</c:formatCode>
                <c:ptCount val="12"/>
                <c:pt idx="0">
                  <c:v>147</c:v>
                </c:pt>
                <c:pt idx="1">
                  <c:v>132</c:v>
                </c:pt>
                <c:pt idx="2">
                  <c:v>191</c:v>
                </c:pt>
                <c:pt idx="3">
                  <c:v>165</c:v>
                </c:pt>
                <c:pt idx="4">
                  <c:v>149</c:v>
                </c:pt>
                <c:pt idx="5">
                  <c:v>125</c:v>
                </c:pt>
                <c:pt idx="6">
                  <c:v>149</c:v>
                </c:pt>
                <c:pt idx="7">
                  <c:v>155</c:v>
                </c:pt>
                <c:pt idx="8">
                  <c:v>135</c:v>
                </c:pt>
                <c:pt idx="9">
                  <c:v>159</c:v>
                </c:pt>
                <c:pt idx="10">
                  <c:v>146</c:v>
                </c:pt>
                <c:pt idx="11">
                  <c:v>155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6890352"/>
        <c:axId val="386890912"/>
      </c:lineChart>
      <c:catAx>
        <c:axId val="38689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89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89091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3868903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3.0830111753273999E-2"/>
          <c:y val="0.93287737014935912"/>
          <c:w val="0.94980679139245527"/>
          <c:h val="5.19932205783704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28575</xdr:rowOff>
    </xdr:from>
    <xdr:to>
      <xdr:col>3</xdr:col>
      <xdr:colOff>771525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28575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21</xdr:row>
      <xdr:rowOff>133350</xdr:rowOff>
    </xdr:from>
    <xdr:to>
      <xdr:col>6</xdr:col>
      <xdr:colOff>695325</xdr:colOff>
      <xdr:row>53</xdr:row>
      <xdr:rowOff>95250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0</xdr:row>
      <xdr:rowOff>47625</xdr:rowOff>
    </xdr:from>
    <xdr:to>
      <xdr:col>4</xdr:col>
      <xdr:colOff>485775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47625"/>
          <a:ext cx="6000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</xdr:row>
      <xdr:rowOff>133350</xdr:rowOff>
    </xdr:from>
    <xdr:to>
      <xdr:col>7</xdr:col>
      <xdr:colOff>323849</xdr:colOff>
      <xdr:row>54</xdr:row>
      <xdr:rowOff>28576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381001</xdr:colOff>
      <xdr:row>0</xdr:row>
      <xdr:rowOff>28575</xdr:rowOff>
    </xdr:from>
    <xdr:to>
      <xdr:col>5</xdr:col>
      <xdr:colOff>219076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1" y="28575"/>
          <a:ext cx="609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28574</xdr:colOff>
      <xdr:row>0</xdr:row>
      <xdr:rowOff>0</xdr:rowOff>
    </xdr:from>
    <xdr:to>
      <xdr:col>15</xdr:col>
      <xdr:colOff>704850</xdr:colOff>
      <xdr:row>4</xdr:row>
      <xdr:rowOff>9939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1124" y="0"/>
          <a:ext cx="676276" cy="657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146310</xdr:colOff>
      <xdr:row>0</xdr:row>
      <xdr:rowOff>0</xdr:rowOff>
    </xdr:from>
    <xdr:to>
      <xdr:col>7</xdr:col>
      <xdr:colOff>41413</xdr:colOff>
      <xdr:row>3</xdr:row>
      <xdr:rowOff>18731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1288" y="0"/>
          <a:ext cx="640538" cy="615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132108</xdr:colOff>
      <xdr:row>0</xdr:row>
      <xdr:rowOff>0</xdr:rowOff>
    </xdr:from>
    <xdr:to>
      <xdr:col>7</xdr:col>
      <xdr:colOff>165653</xdr:colOff>
      <xdr:row>3</xdr:row>
      <xdr:rowOff>18731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5065" y="0"/>
          <a:ext cx="663023" cy="615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274154</xdr:colOff>
      <xdr:row>0</xdr:row>
      <xdr:rowOff>95250</xdr:rowOff>
    </xdr:from>
    <xdr:to>
      <xdr:col>7</xdr:col>
      <xdr:colOff>304800</xdr:colOff>
      <xdr:row>3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4004" y="95250"/>
          <a:ext cx="659296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7139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38100</xdr:rowOff>
    </xdr:from>
    <xdr:to>
      <xdr:col>7</xdr:col>
      <xdr:colOff>200025</xdr:colOff>
      <xdr:row>3</xdr:row>
      <xdr:rowOff>28575</xdr:rowOff>
    </xdr:to>
    <xdr:pic>
      <xdr:nvPicPr>
        <xdr:cNvPr id="571397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676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33131</xdr:colOff>
      <xdr:row>0</xdr:row>
      <xdr:rowOff>115957</xdr:rowOff>
    </xdr:from>
    <xdr:to>
      <xdr:col>8</xdr:col>
      <xdr:colOff>15323</xdr:colOff>
      <xdr:row>3</xdr:row>
      <xdr:rowOff>146603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31435" y="115957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15689</xdr:colOff>
      <xdr:row>20</xdr:row>
      <xdr:rowOff>104774</xdr:rowOff>
    </xdr:from>
    <xdr:to>
      <xdr:col>16</xdr:col>
      <xdr:colOff>144076</xdr:colOff>
      <xdr:row>51</xdr:row>
      <xdr:rowOff>5603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276225</xdr:colOff>
      <xdr:row>0</xdr:row>
      <xdr:rowOff>66675</xdr:rowOff>
    </xdr:from>
    <xdr:to>
      <xdr:col>9</xdr:col>
      <xdr:colOff>209550</xdr:colOff>
      <xdr:row>3</xdr:row>
      <xdr:rowOff>133350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43200" y="66675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0</xdr:rowOff>
    </xdr:from>
    <xdr:to>
      <xdr:col>9</xdr:col>
      <xdr:colOff>19050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0"/>
          <a:ext cx="6381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38101</xdr:colOff>
      <xdr:row>22</xdr:row>
      <xdr:rowOff>0</xdr:rowOff>
    </xdr:from>
    <xdr:to>
      <xdr:col>15</xdr:col>
      <xdr:colOff>180976</xdr:colOff>
      <xdr:row>51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38100</xdr:rowOff>
    </xdr:from>
    <xdr:to>
      <xdr:col>8</xdr:col>
      <xdr:colOff>257175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38100"/>
          <a:ext cx="600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140153</xdr:colOff>
      <xdr:row>23</xdr:row>
      <xdr:rowOff>10885</xdr:rowOff>
    </xdr:from>
    <xdr:to>
      <xdr:col>15</xdr:col>
      <xdr:colOff>488735</xdr:colOff>
      <xdr:row>53</xdr:row>
      <xdr:rowOff>29375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38100</xdr:rowOff>
    </xdr:from>
    <xdr:to>
      <xdr:col>8</xdr:col>
      <xdr:colOff>257175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38100"/>
          <a:ext cx="600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73478</xdr:colOff>
      <xdr:row>21</xdr:row>
      <xdr:rowOff>39460</xdr:rowOff>
    </xdr:from>
    <xdr:to>
      <xdr:col>15</xdr:col>
      <xdr:colOff>422060</xdr:colOff>
      <xdr:row>51</xdr:row>
      <xdr:rowOff>38900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0</xdr:row>
      <xdr:rowOff>95250</xdr:rowOff>
    </xdr:from>
    <xdr:to>
      <xdr:col>8</xdr:col>
      <xdr:colOff>19050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4" y="95250"/>
          <a:ext cx="666751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20</xdr:row>
      <xdr:rowOff>19052</xdr:rowOff>
    </xdr:from>
    <xdr:to>
      <xdr:col>15</xdr:col>
      <xdr:colOff>85725</xdr:colOff>
      <xdr:row>52</xdr:row>
      <xdr:rowOff>152401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38</xdr:row>
      <xdr:rowOff>95250</xdr:rowOff>
    </xdr:from>
    <xdr:to>
      <xdr:col>8</xdr:col>
      <xdr:colOff>95250</xdr:colOff>
      <xdr:row>39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43225" y="7715250"/>
          <a:ext cx="4667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28</xdr:row>
      <xdr:rowOff>104775</xdr:rowOff>
    </xdr:from>
    <xdr:to>
      <xdr:col>8</xdr:col>
      <xdr:colOff>123825</xdr:colOff>
      <xdr:row>29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009900" y="6105525"/>
          <a:ext cx="4286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291610</xdr:colOff>
      <xdr:row>39</xdr:row>
      <xdr:rowOff>114299</xdr:rowOff>
    </xdr:from>
    <xdr:ext cx="441815" cy="276225"/>
    <xdr:sp macro="" textlink="">
      <xdr:nvSpPr>
        <xdr:cNvPr id="7" name="Text Box 87"/>
        <xdr:cNvSpPr txBox="1">
          <a:spLocks noChangeArrowheads="1"/>
        </xdr:cNvSpPr>
      </xdr:nvSpPr>
      <xdr:spPr bwMode="auto">
        <a:xfrm>
          <a:off x="3606310" y="7896224"/>
          <a:ext cx="44181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62 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19959" cy="257175"/>
    <xdr:sp macro="" textlink="">
      <xdr:nvSpPr>
        <xdr:cNvPr id="8" name="Text Box 88"/>
        <xdr:cNvSpPr txBox="1">
          <a:spLocks noChangeArrowheads="1"/>
        </xdr:cNvSpPr>
      </xdr:nvSpPr>
      <xdr:spPr bwMode="auto">
        <a:xfrm>
          <a:off x="3752850" y="6410325"/>
          <a:ext cx="319959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27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oneCellAnchor>
  <xdr:oneCellAnchor>
    <xdr:from>
      <xdr:col>9</xdr:col>
      <xdr:colOff>0</xdr:colOff>
      <xdr:row>23</xdr:row>
      <xdr:rowOff>47625</xdr:rowOff>
    </xdr:from>
    <xdr:ext cx="390525" cy="276225"/>
    <xdr:sp macro="" textlink="">
      <xdr:nvSpPr>
        <xdr:cNvPr id="9" name="Text Box 89"/>
        <xdr:cNvSpPr txBox="1">
          <a:spLocks noChangeArrowheads="1"/>
        </xdr:cNvSpPr>
      </xdr:nvSpPr>
      <xdr:spPr bwMode="auto">
        <a:xfrm>
          <a:off x="3752850" y="5486400"/>
          <a:ext cx="390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10 %</a:t>
          </a:r>
        </a:p>
      </xdr:txBody>
    </xdr:sp>
    <xdr:clientData/>
  </xdr:oneCellAnchor>
  <xdr:oneCellAnchor>
    <xdr:from>
      <xdr:col>8</xdr:col>
      <xdr:colOff>276225</xdr:colOff>
      <xdr:row>21</xdr:row>
      <xdr:rowOff>114300</xdr:rowOff>
    </xdr:from>
    <xdr:ext cx="390525" cy="276225"/>
    <xdr:sp macro="" textlink="">
      <xdr:nvSpPr>
        <xdr:cNvPr id="11" name="Text Box 89"/>
        <xdr:cNvSpPr txBox="1">
          <a:spLocks noChangeArrowheads="1"/>
        </xdr:cNvSpPr>
      </xdr:nvSpPr>
      <xdr:spPr bwMode="auto">
        <a:xfrm>
          <a:off x="3733800" y="5229225"/>
          <a:ext cx="390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1 %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238125</xdr:colOff>
      <xdr:row>0</xdr:row>
      <xdr:rowOff>104775</xdr:rowOff>
    </xdr:from>
    <xdr:to>
      <xdr:col>8</xdr:col>
      <xdr:colOff>285750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4775"/>
          <a:ext cx="666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22</xdr:row>
      <xdr:rowOff>104775</xdr:rowOff>
    </xdr:from>
    <xdr:to>
      <xdr:col>15</xdr:col>
      <xdr:colOff>695325</xdr:colOff>
      <xdr:row>51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0</xdr:row>
      <xdr:rowOff>57150</xdr:rowOff>
    </xdr:from>
    <xdr:to>
      <xdr:col>9</xdr:col>
      <xdr:colOff>95250</xdr:colOff>
      <xdr:row>3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571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23</xdr:row>
      <xdr:rowOff>123825</xdr:rowOff>
    </xdr:from>
    <xdr:to>
      <xdr:col>15</xdr:col>
      <xdr:colOff>409575</xdr:colOff>
      <xdr:row>52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atos%20de%20programa/Microsoft/Excel/Informe%20preliminar%20Homicidios%20enero-junio%202013%20par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"/>
      <sheetName val="34"/>
      <sheetName val="35"/>
      <sheetName val="36"/>
      <sheetName val="37"/>
      <sheetName val="52"/>
      <sheetName val="39"/>
      <sheetName val="38"/>
      <sheetName val="40"/>
      <sheetName val="41"/>
      <sheetName val="43"/>
      <sheetName val="44"/>
      <sheetName val="45 (2)"/>
      <sheetName val="45 (3)"/>
      <sheetName val="46"/>
      <sheetName val="47"/>
      <sheetName val="48"/>
      <sheetName val="49"/>
      <sheetName val="50"/>
      <sheetName val="51"/>
      <sheetName val="53"/>
      <sheetName val="54"/>
      <sheetName val="55"/>
      <sheetName val="56"/>
      <sheetName val="57"/>
      <sheetName val="58"/>
      <sheetName val="59"/>
      <sheetName val="60-61"/>
      <sheetName val="62"/>
      <sheetName val="63"/>
    </sheetNames>
    <sheetDataSet>
      <sheetData sheetId="0">
        <row r="16">
          <cell r="B16" t="str">
            <v>6:00 AM-5:59 PM</v>
          </cell>
        </row>
      </sheetData>
      <sheetData sheetId="1">
        <row r="16">
          <cell r="B16" t="str">
            <v>6:00 AM-5:59 PM</v>
          </cell>
        </row>
      </sheetData>
      <sheetData sheetId="2">
        <row r="16">
          <cell r="B16" t="str">
            <v>6:00 AM-5:59 PM</v>
          </cell>
        </row>
      </sheetData>
      <sheetData sheetId="3">
        <row r="16">
          <cell r="B16" t="str">
            <v>6:00 AM-5:59 PM</v>
          </cell>
        </row>
      </sheetData>
      <sheetData sheetId="4">
        <row r="15">
          <cell r="D15" t="str">
            <v>6:00 am - 5:59 pm</v>
          </cell>
        </row>
      </sheetData>
      <sheetData sheetId="5">
        <row r="15">
          <cell r="D15" t="str">
            <v>6:00 am - 5:59 pm</v>
          </cell>
        </row>
      </sheetData>
      <sheetData sheetId="6">
        <row r="15">
          <cell r="D15" t="str">
            <v>6:00 am - 5:59 pm</v>
          </cell>
        </row>
      </sheetData>
      <sheetData sheetId="7">
        <row r="14">
          <cell r="D14" t="str">
            <v>6:00 am - 5:59 pm</v>
          </cell>
        </row>
      </sheetData>
      <sheetData sheetId="8"/>
      <sheetData sheetId="9"/>
      <sheetData sheetId="10">
        <row r="16">
          <cell r="C16" t="str">
            <v>P.N.</v>
          </cell>
        </row>
        <row r="17">
          <cell r="C17" t="str">
            <v>INACIF</v>
          </cell>
        </row>
      </sheetData>
      <sheetData sheetId="11">
        <row r="17">
          <cell r="D17">
            <v>2012</v>
          </cell>
        </row>
      </sheetData>
      <sheetData sheetId="12"/>
      <sheetData sheetId="13"/>
      <sheetData sheetId="14">
        <row r="14">
          <cell r="C14" t="str">
            <v>LUNES</v>
          </cell>
        </row>
      </sheetData>
      <sheetData sheetId="15">
        <row r="14">
          <cell r="C14" t="str">
            <v>LUNES</v>
          </cell>
        </row>
      </sheetData>
      <sheetData sheetId="16">
        <row r="14">
          <cell r="C14" t="str">
            <v>LUNES</v>
          </cell>
        </row>
      </sheetData>
      <sheetData sheetId="17">
        <row r="14">
          <cell r="C14" t="str">
            <v>LUNES</v>
          </cell>
        </row>
      </sheetData>
      <sheetData sheetId="18">
        <row r="16">
          <cell r="D16" t="str">
            <v>Armas de Fuego</v>
          </cell>
        </row>
      </sheetData>
      <sheetData sheetId="19">
        <row r="16">
          <cell r="B16" t="str">
            <v>6:00am - 5:59pm</v>
          </cell>
        </row>
      </sheetData>
      <sheetData sheetId="20">
        <row r="16">
          <cell r="D16" t="str">
            <v>0 a 17 años</v>
          </cell>
        </row>
      </sheetData>
      <sheetData sheetId="21">
        <row r="14">
          <cell r="C14" t="str">
            <v>HOMICIDIOS SIN ACCION POLICIAL</v>
          </cell>
        </row>
      </sheetData>
      <sheetData sheetId="22"/>
      <sheetData sheetId="23"/>
      <sheetData sheetId="24"/>
      <sheetData sheetId="25">
        <row r="5">
          <cell r="E5" t="str">
            <v>TASA DE HOMICIDIOS POR CADA 100 MIL HAB. ENERO-MAYO 2012</v>
          </cell>
        </row>
      </sheetData>
      <sheetData sheetId="26">
        <row r="5">
          <cell r="E5" t="str">
            <v>TASA DE ACCIÓN POLICIAL POR CADA 100 MIL HAB. ENERO 2012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8"/>
  <sheetViews>
    <sheetView zoomScale="115" zoomScaleNormal="115" workbookViewId="0">
      <selection activeCell="D39" sqref="D39"/>
    </sheetView>
  </sheetViews>
  <sheetFormatPr baseColWidth="10" defaultColWidth="11.42578125" defaultRowHeight="12.75" x14ac:dyDescent="0.2"/>
  <cols>
    <col min="1" max="1" width="1.42578125" customWidth="1"/>
    <col min="2" max="2" width="21.140625" style="8" customWidth="1"/>
    <col min="3" max="3" width="13" style="9" customWidth="1"/>
    <col min="4" max="4" width="12.140625" style="9" customWidth="1"/>
    <col min="5" max="5" width="2.5703125" customWidth="1"/>
    <col min="6" max="6" width="13.42578125" customWidth="1"/>
    <col min="7" max="7" width="11.42578125" customWidth="1"/>
    <col min="8" max="9" width="5.7109375" customWidth="1"/>
    <col min="12" max="12" width="10" customWidth="1"/>
    <col min="13" max="13" width="15.7109375" customWidth="1"/>
    <col min="15" max="15" width="9.5703125" customWidth="1"/>
    <col min="16" max="16" width="8.42578125" customWidth="1"/>
    <col min="17" max="17" width="3" customWidth="1"/>
  </cols>
  <sheetData>
    <row r="1" spans="2:15" ht="12.95" customHeight="1" x14ac:dyDescent="0.3">
      <c r="B1" s="500"/>
      <c r="C1" s="500"/>
      <c r="D1" s="500"/>
      <c r="E1" s="500"/>
      <c r="F1" s="500"/>
    </row>
    <row r="2" spans="2:15" ht="14.25" customHeight="1" thickBot="1" x14ac:dyDescent="0.35">
      <c r="B2" s="15" t="s">
        <v>113</v>
      </c>
      <c r="C2" s="15"/>
      <c r="D2" s="15"/>
    </row>
    <row r="3" spans="2:15" ht="30" customHeight="1" x14ac:dyDescent="0.3">
      <c r="B3" s="117" t="s">
        <v>114</v>
      </c>
      <c r="C3" s="118">
        <v>2013</v>
      </c>
      <c r="D3" s="118">
        <v>2014</v>
      </c>
      <c r="E3" s="111"/>
    </row>
    <row r="4" spans="2:15" s="5" customFormat="1" ht="15" customHeight="1" x14ac:dyDescent="0.2">
      <c r="B4" s="121" t="s">
        <v>21</v>
      </c>
      <c r="C4" s="119">
        <v>250040</v>
      </c>
      <c r="D4" s="119">
        <v>252590</v>
      </c>
      <c r="E4" s="112"/>
      <c r="O4" s="2"/>
    </row>
    <row r="5" spans="2:15" s="5" customFormat="1" ht="15" customHeight="1" x14ac:dyDescent="0.3">
      <c r="B5" s="121" t="s">
        <v>22</v>
      </c>
      <c r="C5" s="120">
        <v>119323</v>
      </c>
      <c r="D5" s="120">
        <v>120724</v>
      </c>
      <c r="E5" s="112"/>
      <c r="O5" s="2"/>
    </row>
    <row r="6" spans="2:15" ht="15" customHeight="1" x14ac:dyDescent="0.3">
      <c r="B6" s="121" t="s">
        <v>23</v>
      </c>
      <c r="C6" s="120">
        <v>205441</v>
      </c>
      <c r="D6" s="120">
        <v>206980</v>
      </c>
      <c r="E6" s="111"/>
      <c r="O6" s="33"/>
    </row>
    <row r="7" spans="2:15" ht="15" customHeight="1" x14ac:dyDescent="0.3">
      <c r="B7" s="121" t="s">
        <v>125</v>
      </c>
      <c r="C7" s="120">
        <v>68150</v>
      </c>
      <c r="D7" s="120">
        <v>68531</v>
      </c>
      <c r="E7" s="111"/>
      <c r="O7" s="33"/>
    </row>
    <row r="8" spans="2:15" ht="15" customHeight="1" x14ac:dyDescent="0.2">
      <c r="B8" s="121" t="s">
        <v>4</v>
      </c>
      <c r="C8" s="119">
        <v>1154708</v>
      </c>
      <c r="D8" s="119">
        <v>1168629</v>
      </c>
      <c r="E8" s="111"/>
      <c r="O8" s="33"/>
    </row>
    <row r="9" spans="2:15" ht="15" customHeight="1" x14ac:dyDescent="0.2">
      <c r="B9" s="121" t="s">
        <v>24</v>
      </c>
      <c r="C9" s="119">
        <v>303909</v>
      </c>
      <c r="D9" s="119">
        <v>305347</v>
      </c>
      <c r="E9" s="111"/>
      <c r="O9" s="33"/>
    </row>
    <row r="10" spans="2:15" ht="15" customHeight="1" x14ac:dyDescent="0.3">
      <c r="B10" s="121" t="s">
        <v>183</v>
      </c>
      <c r="C10" s="120">
        <v>109735</v>
      </c>
      <c r="D10" s="120">
        <v>110960</v>
      </c>
      <c r="E10" s="111"/>
      <c r="O10" s="33"/>
    </row>
    <row r="11" spans="2:15" ht="15" customHeight="1" x14ac:dyDescent="0.2">
      <c r="B11" s="121" t="s">
        <v>126</v>
      </c>
      <c r="C11" s="119">
        <v>73933</v>
      </c>
      <c r="D11" s="119">
        <v>74490</v>
      </c>
      <c r="E11" s="111"/>
      <c r="O11" s="33"/>
    </row>
    <row r="12" spans="2:15" ht="15" customHeight="1" x14ac:dyDescent="0.2">
      <c r="B12" s="121" t="s">
        <v>25</v>
      </c>
      <c r="C12" s="119">
        <v>241969</v>
      </c>
      <c r="D12" s="119">
        <v>243505</v>
      </c>
      <c r="E12" s="111"/>
      <c r="O12" s="33"/>
    </row>
    <row r="13" spans="2:15" ht="15" customHeight="1" x14ac:dyDescent="0.2">
      <c r="B13" s="121" t="s">
        <v>20</v>
      </c>
      <c r="C13" s="119">
        <v>92173</v>
      </c>
      <c r="D13" s="119">
        <v>92613</v>
      </c>
      <c r="E13" s="111"/>
      <c r="O13" s="33"/>
    </row>
    <row r="14" spans="2:15" ht="15" customHeight="1" x14ac:dyDescent="0.2">
      <c r="B14" s="121" t="s">
        <v>127</v>
      </c>
      <c r="C14" s="119">
        <v>104075</v>
      </c>
      <c r="D14" s="119">
        <v>104364</v>
      </c>
      <c r="E14" s="111"/>
      <c r="O14" s="33"/>
    </row>
    <row r="15" spans="2:15" s="5" customFormat="1" ht="15" customHeight="1" x14ac:dyDescent="0.2">
      <c r="B15" s="121" t="s">
        <v>26</v>
      </c>
      <c r="C15" s="119">
        <v>57642</v>
      </c>
      <c r="D15" s="119">
        <v>58442</v>
      </c>
      <c r="E15" s="112"/>
      <c r="O15" s="2"/>
    </row>
    <row r="16" spans="2:15" ht="15" customHeight="1" x14ac:dyDescent="0.2">
      <c r="B16" s="121" t="s">
        <v>27</v>
      </c>
      <c r="C16" s="119">
        <v>245404</v>
      </c>
      <c r="D16" s="119">
        <v>250665</v>
      </c>
      <c r="E16" s="111"/>
      <c r="O16" s="33"/>
    </row>
    <row r="17" spans="2:15" s="5" customFormat="1" ht="15" customHeight="1" x14ac:dyDescent="0.2">
      <c r="B17" s="121" t="s">
        <v>28</v>
      </c>
      <c r="C17" s="119">
        <v>255626</v>
      </c>
      <c r="D17" s="119">
        <v>258619</v>
      </c>
      <c r="E17" s="112"/>
      <c r="O17" s="2"/>
    </row>
    <row r="18" spans="2:15" ht="15" customHeight="1" x14ac:dyDescent="0.2">
      <c r="B18" s="121" t="s">
        <v>29</v>
      </c>
      <c r="C18" s="119">
        <v>441602</v>
      </c>
      <c r="D18" s="119">
        <v>445406</v>
      </c>
      <c r="E18" s="111"/>
      <c r="O18" s="33"/>
    </row>
    <row r="19" spans="2:15" ht="15" customHeight="1" x14ac:dyDescent="0.2">
      <c r="B19" s="121" t="s">
        <v>128</v>
      </c>
      <c r="C19" s="119">
        <v>143615</v>
      </c>
      <c r="D19" s="119">
        <v>144183</v>
      </c>
      <c r="E19" s="111"/>
      <c r="J19" s="269"/>
      <c r="O19" s="33"/>
    </row>
    <row r="20" spans="2:15" s="5" customFormat="1" ht="15" customHeight="1" x14ac:dyDescent="0.2">
      <c r="B20" s="121" t="s">
        <v>30</v>
      </c>
      <c r="C20" s="119">
        <v>201812</v>
      </c>
      <c r="D20" s="119">
        <v>204175</v>
      </c>
      <c r="E20" s="112"/>
      <c r="O20" s="2"/>
    </row>
    <row r="21" spans="2:15" ht="15" customHeight="1" x14ac:dyDescent="0.2">
      <c r="B21" s="121" t="s">
        <v>291</v>
      </c>
      <c r="C21" s="119">
        <v>124196</v>
      </c>
      <c r="D21" s="119">
        <v>125265</v>
      </c>
      <c r="E21" s="111"/>
      <c r="O21" s="33"/>
    </row>
    <row r="22" spans="2:15" ht="15" customHeight="1" x14ac:dyDescent="0.2">
      <c r="B22" s="121" t="s">
        <v>31</v>
      </c>
      <c r="C22" s="119">
        <v>217804</v>
      </c>
      <c r="D22" s="119">
        <v>220231</v>
      </c>
      <c r="E22" s="111"/>
      <c r="O22" s="33"/>
    </row>
    <row r="23" spans="2:15" s="5" customFormat="1" ht="15" customHeight="1" x14ac:dyDescent="0.2">
      <c r="B23" s="121" t="s">
        <v>32</v>
      </c>
      <c r="C23" s="119">
        <v>26612</v>
      </c>
      <c r="D23" s="119">
        <v>26980</v>
      </c>
      <c r="E23" s="112"/>
      <c r="O23" s="2"/>
    </row>
    <row r="24" spans="2:15" ht="15" customHeight="1" x14ac:dyDescent="0.2">
      <c r="B24" s="121" t="s">
        <v>33</v>
      </c>
      <c r="C24" s="119">
        <v>210979</v>
      </c>
      <c r="D24" s="119">
        <v>213809</v>
      </c>
      <c r="E24" s="111"/>
      <c r="O24" s="33"/>
    </row>
    <row r="25" spans="2:15" ht="15" customHeight="1" x14ac:dyDescent="0.2">
      <c r="B25" s="121" t="s">
        <v>34</v>
      </c>
      <c r="C25" s="119">
        <v>334594</v>
      </c>
      <c r="D25" s="119">
        <v>336825</v>
      </c>
      <c r="E25" s="111"/>
      <c r="O25" s="33"/>
    </row>
    <row r="26" spans="2:15" ht="15" customHeight="1" x14ac:dyDescent="0.2">
      <c r="B26" s="121" t="s">
        <v>38</v>
      </c>
      <c r="C26" s="119">
        <v>101591</v>
      </c>
      <c r="D26" s="119">
        <v>102473</v>
      </c>
      <c r="E26" s="111"/>
      <c r="O26" s="33"/>
    </row>
    <row r="27" spans="2:15" ht="15" customHeight="1" x14ac:dyDescent="0.2">
      <c r="B27" s="121" t="s">
        <v>129</v>
      </c>
      <c r="C27" s="119">
        <v>698541</v>
      </c>
      <c r="D27" s="119">
        <v>711209</v>
      </c>
      <c r="E27" s="111"/>
      <c r="O27" s="33"/>
    </row>
    <row r="28" spans="2:15" ht="15" customHeight="1" x14ac:dyDescent="0.2">
      <c r="B28" s="121" t="s">
        <v>111</v>
      </c>
      <c r="C28" s="119">
        <v>69340</v>
      </c>
      <c r="D28" s="119">
        <v>69366</v>
      </c>
      <c r="E28" s="111"/>
      <c r="O28" s="33"/>
    </row>
    <row r="29" spans="2:15" ht="15" customHeight="1" x14ac:dyDescent="0.2">
      <c r="B29" s="121" t="s">
        <v>35</v>
      </c>
      <c r="C29" s="119">
        <v>244029</v>
      </c>
      <c r="D29" s="119">
        <v>243463</v>
      </c>
      <c r="E29" s="111"/>
      <c r="O29" s="33"/>
    </row>
    <row r="30" spans="2:15" ht="15" customHeight="1" x14ac:dyDescent="0.2">
      <c r="B30" s="121" t="s">
        <v>292</v>
      </c>
      <c r="C30" s="119">
        <v>351116</v>
      </c>
      <c r="D30" s="119">
        <v>355646</v>
      </c>
      <c r="E30" s="113"/>
      <c r="O30" s="33"/>
    </row>
    <row r="31" spans="2:15" s="5" customFormat="1" ht="15" customHeight="1" x14ac:dyDescent="0.2">
      <c r="B31" s="121" t="s">
        <v>36</v>
      </c>
      <c r="C31" s="119">
        <v>157373</v>
      </c>
      <c r="D31" s="119">
        <v>157666</v>
      </c>
      <c r="E31" s="112"/>
      <c r="O31" s="2"/>
    </row>
    <row r="32" spans="2:15" ht="15" customHeight="1" x14ac:dyDescent="0.2">
      <c r="B32" s="121" t="s">
        <v>5</v>
      </c>
      <c r="C32" s="119">
        <v>1089008</v>
      </c>
      <c r="D32" s="119">
        <v>1102840</v>
      </c>
      <c r="E32" s="111"/>
      <c r="O32" s="33"/>
    </row>
    <row r="33" spans="2:15" ht="15" customHeight="1" x14ac:dyDescent="0.2">
      <c r="B33" s="121" t="s">
        <v>184</v>
      </c>
      <c r="C33" s="119">
        <v>54414</v>
      </c>
      <c r="D33" s="119">
        <v>54242</v>
      </c>
      <c r="E33" s="111"/>
      <c r="O33" s="33"/>
    </row>
    <row r="34" spans="2:15" ht="15" customHeight="1" x14ac:dyDescent="0.2">
      <c r="B34" s="121" t="s">
        <v>19</v>
      </c>
      <c r="C34" s="119">
        <v>2311305</v>
      </c>
      <c r="D34" s="119">
        <v>2347968</v>
      </c>
      <c r="E34" s="111"/>
      <c r="O34" s="33"/>
    </row>
    <row r="35" spans="2:15" ht="15" customHeight="1" thickBot="1" x14ac:dyDescent="0.25">
      <c r="B35" s="472" t="s">
        <v>37</v>
      </c>
      <c r="C35" s="473">
        <v>197665</v>
      </c>
      <c r="D35" s="473">
        <v>200061</v>
      </c>
      <c r="E35" s="111"/>
      <c r="O35" s="33"/>
    </row>
    <row r="36" spans="2:15" ht="15" customHeight="1" thickBot="1" x14ac:dyDescent="0.25">
      <c r="B36" s="474"/>
      <c r="C36" s="475">
        <f>SUM(C4:C35)</f>
        <v>10257724</v>
      </c>
      <c r="D36" s="475">
        <f>SUM(D4:D35)</f>
        <v>10378267</v>
      </c>
      <c r="E36" s="111"/>
      <c r="O36" s="33"/>
    </row>
    <row r="37" spans="2:15" x14ac:dyDescent="0.2">
      <c r="B37" s="114"/>
      <c r="C37" s="115"/>
      <c r="D37" s="115"/>
      <c r="E37" s="111"/>
      <c r="O37" s="33"/>
    </row>
    <row r="38" spans="2:15" x14ac:dyDescent="0.2">
      <c r="B38" s="114"/>
      <c r="C38" s="115"/>
      <c r="D38" s="115"/>
      <c r="E38" s="111"/>
      <c r="O38" s="33"/>
    </row>
    <row r="39" spans="2:15" x14ac:dyDescent="0.2">
      <c r="B39" s="114"/>
      <c r="C39" s="115"/>
      <c r="D39" s="115">
        <v>10378267</v>
      </c>
      <c r="E39" s="111"/>
      <c r="O39" s="33"/>
    </row>
    <row r="40" spans="2:15" x14ac:dyDescent="0.2">
      <c r="O40" s="33"/>
    </row>
    <row r="41" spans="2:15" x14ac:dyDescent="0.2">
      <c r="D41" s="270"/>
      <c r="F41" s="269"/>
      <c r="O41" s="33"/>
    </row>
    <row r="42" spans="2:15" x14ac:dyDescent="0.2">
      <c r="O42" s="33"/>
    </row>
    <row r="43" spans="2:15" x14ac:dyDescent="0.2">
      <c r="O43" s="33"/>
    </row>
    <row r="44" spans="2:15" x14ac:dyDescent="0.2">
      <c r="O44" s="33"/>
    </row>
    <row r="45" spans="2:15" x14ac:dyDescent="0.2">
      <c r="O45" s="33"/>
    </row>
    <row r="46" spans="2:15" x14ac:dyDescent="0.2">
      <c r="O46" s="33"/>
    </row>
    <row r="47" spans="2:15" x14ac:dyDescent="0.2">
      <c r="O47" s="33"/>
    </row>
    <row r="48" spans="2:15" x14ac:dyDescent="0.2">
      <c r="O48" s="33"/>
    </row>
    <row r="49" spans="15:15" x14ac:dyDescent="0.2">
      <c r="O49" s="33"/>
    </row>
    <row r="50" spans="15:15" x14ac:dyDescent="0.2">
      <c r="O50" s="33"/>
    </row>
    <row r="51" spans="15:15" x14ac:dyDescent="0.2">
      <c r="O51" s="33"/>
    </row>
    <row r="52" spans="15:15" x14ac:dyDescent="0.2">
      <c r="O52" s="33"/>
    </row>
    <row r="53" spans="15:15" x14ac:dyDescent="0.2">
      <c r="O53" s="33"/>
    </row>
    <row r="54" spans="15:15" x14ac:dyDescent="0.2">
      <c r="O54" s="33"/>
    </row>
    <row r="55" spans="15:15" x14ac:dyDescent="0.2">
      <c r="O55" s="33"/>
    </row>
    <row r="56" spans="15:15" x14ac:dyDescent="0.2">
      <c r="O56" s="33"/>
    </row>
    <row r="57" spans="15:15" x14ac:dyDescent="0.2">
      <c r="O57" s="33"/>
    </row>
    <row r="58" spans="15:15" x14ac:dyDescent="0.2">
      <c r="O58" s="33"/>
    </row>
    <row r="59" spans="15:15" x14ac:dyDescent="0.2">
      <c r="O59" s="33"/>
    </row>
    <row r="60" spans="15:15" x14ac:dyDescent="0.2">
      <c r="O60" s="33"/>
    </row>
    <row r="61" spans="15:15" x14ac:dyDescent="0.2">
      <c r="O61" s="33"/>
    </row>
    <row r="62" spans="15:15" x14ac:dyDescent="0.2">
      <c r="O62" s="33"/>
    </row>
    <row r="63" spans="15:15" x14ac:dyDescent="0.2">
      <c r="O63" s="33"/>
    </row>
    <row r="64" spans="15:15" x14ac:dyDescent="0.2">
      <c r="O64" s="33"/>
    </row>
    <row r="65" spans="15:15" x14ac:dyDescent="0.2">
      <c r="O65" s="33"/>
    </row>
    <row r="66" spans="15:15" x14ac:dyDescent="0.2">
      <c r="O66" s="33"/>
    </row>
    <row r="67" spans="15:15" x14ac:dyDescent="0.2">
      <c r="O67" s="33"/>
    </row>
    <row r="68" spans="15:15" x14ac:dyDescent="0.2">
      <c r="O68" s="33"/>
    </row>
    <row r="69" spans="15:15" x14ac:dyDescent="0.2">
      <c r="O69" s="33"/>
    </row>
    <row r="70" spans="15:15" x14ac:dyDescent="0.2">
      <c r="O70" s="33"/>
    </row>
    <row r="71" spans="15:15" x14ac:dyDescent="0.2">
      <c r="O71" s="33"/>
    </row>
    <row r="72" spans="15:15" x14ac:dyDescent="0.2">
      <c r="O72" s="33"/>
    </row>
    <row r="73" spans="15:15" x14ac:dyDescent="0.2">
      <c r="O73" s="33"/>
    </row>
    <row r="74" spans="15:15" x14ac:dyDescent="0.2">
      <c r="O74" s="33"/>
    </row>
    <row r="75" spans="15:15" x14ac:dyDescent="0.2">
      <c r="O75" s="33"/>
    </row>
    <row r="76" spans="15:15" x14ac:dyDescent="0.2">
      <c r="O76" s="33"/>
    </row>
    <row r="77" spans="15:15" x14ac:dyDescent="0.2">
      <c r="O77" s="33"/>
    </row>
    <row r="78" spans="15:15" x14ac:dyDescent="0.2">
      <c r="O78" s="33"/>
    </row>
    <row r="79" spans="15:15" x14ac:dyDescent="0.2">
      <c r="O79" s="33"/>
    </row>
    <row r="80" spans="15:15" x14ac:dyDescent="0.2">
      <c r="O80" s="33"/>
    </row>
    <row r="81" spans="15:15" x14ac:dyDescent="0.2">
      <c r="O81" s="33"/>
    </row>
    <row r="82" spans="15:15" x14ac:dyDescent="0.2">
      <c r="O82" s="33"/>
    </row>
    <row r="83" spans="15:15" x14ac:dyDescent="0.2">
      <c r="O83" s="33"/>
    </row>
    <row r="84" spans="15:15" x14ac:dyDescent="0.2">
      <c r="O84" s="33"/>
    </row>
    <row r="85" spans="15:15" x14ac:dyDescent="0.2">
      <c r="O85" s="33"/>
    </row>
    <row r="86" spans="15:15" x14ac:dyDescent="0.2">
      <c r="O86" s="33"/>
    </row>
    <row r="87" spans="15:15" x14ac:dyDescent="0.2">
      <c r="O87" s="33"/>
    </row>
    <row r="88" spans="15:15" x14ac:dyDescent="0.2">
      <c r="O88" s="33"/>
    </row>
    <row r="89" spans="15:15" x14ac:dyDescent="0.2">
      <c r="O89" s="33"/>
    </row>
    <row r="90" spans="15:15" x14ac:dyDescent="0.2">
      <c r="O90" s="33"/>
    </row>
    <row r="91" spans="15:15" x14ac:dyDescent="0.2">
      <c r="O91" s="33"/>
    </row>
    <row r="92" spans="15:15" x14ac:dyDescent="0.2">
      <c r="O92" s="33"/>
    </row>
    <row r="93" spans="15:15" x14ac:dyDescent="0.2">
      <c r="O93" s="33"/>
    </row>
    <row r="94" spans="15:15" x14ac:dyDescent="0.2">
      <c r="O94" s="33"/>
    </row>
    <row r="95" spans="15:15" x14ac:dyDescent="0.2">
      <c r="O95" s="33"/>
    </row>
    <row r="96" spans="15:15" x14ac:dyDescent="0.2">
      <c r="O96" s="33"/>
    </row>
    <row r="97" spans="15:15" x14ac:dyDescent="0.2">
      <c r="O97" s="33"/>
    </row>
    <row r="98" spans="15:15" x14ac:dyDescent="0.2">
      <c r="O98" s="33"/>
    </row>
    <row r="99" spans="15:15" x14ac:dyDescent="0.2">
      <c r="O99" s="33"/>
    </row>
    <row r="100" spans="15:15" x14ac:dyDescent="0.2">
      <c r="O100" s="33"/>
    </row>
    <row r="101" spans="15:15" x14ac:dyDescent="0.2">
      <c r="O101" s="33"/>
    </row>
    <row r="102" spans="15:15" x14ac:dyDescent="0.2">
      <c r="O102" s="33"/>
    </row>
    <row r="103" spans="15:15" x14ac:dyDescent="0.2">
      <c r="O103" s="33"/>
    </row>
    <row r="104" spans="15:15" x14ac:dyDescent="0.2">
      <c r="O104" s="33"/>
    </row>
    <row r="105" spans="15:15" x14ac:dyDescent="0.2">
      <c r="O105" s="33"/>
    </row>
    <row r="106" spans="15:15" x14ac:dyDescent="0.2">
      <c r="O106" s="33"/>
    </row>
    <row r="107" spans="15:15" x14ac:dyDescent="0.2">
      <c r="O107" s="33"/>
    </row>
    <row r="108" spans="15:15" x14ac:dyDescent="0.2">
      <c r="O108" s="33"/>
    </row>
    <row r="109" spans="15:15" x14ac:dyDescent="0.2">
      <c r="O109" s="33"/>
    </row>
    <row r="110" spans="15:15" x14ac:dyDescent="0.2">
      <c r="O110" s="33"/>
    </row>
    <row r="111" spans="15:15" x14ac:dyDescent="0.2">
      <c r="O111" s="33"/>
    </row>
    <row r="112" spans="15:15" x14ac:dyDescent="0.2">
      <c r="O112" s="33"/>
    </row>
    <row r="113" spans="15:15" x14ac:dyDescent="0.2">
      <c r="O113" s="33"/>
    </row>
    <row r="114" spans="15:15" x14ac:dyDescent="0.2">
      <c r="O114" s="33"/>
    </row>
    <row r="115" spans="15:15" x14ac:dyDescent="0.2">
      <c r="O115" s="33"/>
    </row>
    <row r="116" spans="15:15" x14ac:dyDescent="0.2">
      <c r="O116" s="33"/>
    </row>
    <row r="117" spans="15:15" x14ac:dyDescent="0.2">
      <c r="O117" s="33"/>
    </row>
    <row r="118" spans="15:15" x14ac:dyDescent="0.2">
      <c r="O118" s="33"/>
    </row>
    <row r="119" spans="15:15" x14ac:dyDescent="0.2">
      <c r="O119" s="33"/>
    </row>
    <row r="120" spans="15:15" x14ac:dyDescent="0.2">
      <c r="O120" s="33"/>
    </row>
    <row r="121" spans="15:15" x14ac:dyDescent="0.2">
      <c r="O121" s="33"/>
    </row>
    <row r="122" spans="15:15" x14ac:dyDescent="0.2">
      <c r="O122" s="33"/>
    </row>
    <row r="123" spans="15:15" x14ac:dyDescent="0.2">
      <c r="O123" s="33"/>
    </row>
    <row r="124" spans="15:15" x14ac:dyDescent="0.2">
      <c r="O124" s="33"/>
    </row>
    <row r="125" spans="15:15" x14ac:dyDescent="0.2">
      <c r="O125" s="33"/>
    </row>
    <row r="126" spans="15:15" x14ac:dyDescent="0.2">
      <c r="O126" s="33"/>
    </row>
    <row r="127" spans="15:15" x14ac:dyDescent="0.2">
      <c r="O127" s="33"/>
    </row>
    <row r="128" spans="15:15" x14ac:dyDescent="0.2">
      <c r="O128" s="33"/>
    </row>
  </sheetData>
  <mergeCells count="1">
    <mergeCell ref="B1:F1"/>
  </mergeCells>
  <pageMargins left="0.39370078740157483" right="0" top="0.19685039370078741" bottom="0.19685039370078741" header="0.31496062992125984" footer="0.31496062992125984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2"/>
  <sheetViews>
    <sheetView topLeftCell="A13" zoomScaleSheetLayoutView="55" workbookViewId="0">
      <selection activeCell="S21" sqref="S21"/>
    </sheetView>
  </sheetViews>
  <sheetFormatPr baseColWidth="10" defaultColWidth="11.42578125" defaultRowHeight="12.75" x14ac:dyDescent="0.2"/>
  <cols>
    <col min="1" max="1" width="7.7109375" customWidth="1"/>
    <col min="2" max="2" width="10.7109375" customWidth="1"/>
    <col min="3" max="3" width="4.140625" customWidth="1"/>
    <col min="4" max="4" width="4.42578125" customWidth="1"/>
    <col min="5" max="6" width="4.140625" customWidth="1"/>
    <col min="7" max="7" width="4.28515625" customWidth="1"/>
    <col min="8" max="8" width="5" customWidth="1"/>
    <col min="9" max="9" width="4.28515625" customWidth="1"/>
    <col min="10" max="10" width="4.140625" customWidth="1"/>
    <col min="11" max="11" width="4.5703125" customWidth="1"/>
    <col min="12" max="15" width="4.85546875" customWidth="1"/>
    <col min="16" max="16" width="9.85546875" customWidth="1"/>
    <col min="17" max="17" width="7.7109375" customWidth="1"/>
  </cols>
  <sheetData>
    <row r="5" spans="1:17" ht="15" customHeight="1" x14ac:dyDescent="0.25">
      <c r="A5" s="514" t="s">
        <v>13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</row>
    <row r="6" spans="1:17" ht="18.75" customHeight="1" x14ac:dyDescent="0.3">
      <c r="A6" s="515" t="s">
        <v>71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</row>
    <row r="7" spans="1:17" ht="15" customHeight="1" x14ac:dyDescent="0.25">
      <c r="A7" s="516" t="s">
        <v>405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</row>
    <row r="8" spans="1:17" ht="15.75" x14ac:dyDescent="0.25">
      <c r="C8" s="1"/>
    </row>
    <row r="9" spans="1:17" ht="15.75" customHeight="1" x14ac:dyDescent="0.25">
      <c r="A9" s="513" t="s">
        <v>150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</row>
    <row r="10" spans="1:17" ht="12.75" customHeight="1" x14ac:dyDescent="0.2">
      <c r="A10" s="517" t="s">
        <v>151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</row>
    <row r="11" spans="1:17" ht="12.75" customHeight="1" x14ac:dyDescent="0.3">
      <c r="A11" s="505" t="s">
        <v>72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</row>
    <row r="12" spans="1:17" ht="15" x14ac:dyDescent="0.2">
      <c r="A12" s="518" t="s">
        <v>334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</row>
    <row r="13" spans="1:17" ht="15" x14ac:dyDescent="0.3">
      <c r="A13" s="512" t="s">
        <v>13</v>
      </c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</row>
    <row r="14" spans="1:17" ht="15.75" thickBot="1" x14ac:dyDescent="0.35">
      <c r="B14" s="130"/>
      <c r="C14" s="130"/>
      <c r="D14" s="130"/>
    </row>
    <row r="15" spans="1:17" ht="66" customHeight="1" thickBot="1" x14ac:dyDescent="0.35">
      <c r="B15" s="551" t="s">
        <v>74</v>
      </c>
      <c r="C15" s="551"/>
      <c r="D15" s="186" t="s">
        <v>136</v>
      </c>
      <c r="E15" s="186" t="s">
        <v>137</v>
      </c>
      <c r="F15" s="186" t="s">
        <v>138</v>
      </c>
      <c r="G15" s="186" t="s">
        <v>139</v>
      </c>
      <c r="H15" s="186" t="s">
        <v>140</v>
      </c>
      <c r="I15" s="186" t="s">
        <v>120</v>
      </c>
      <c r="J15" s="186" t="s">
        <v>141</v>
      </c>
      <c r="K15" s="186" t="s">
        <v>142</v>
      </c>
      <c r="L15" s="186" t="s">
        <v>143</v>
      </c>
      <c r="M15" s="186" t="s">
        <v>144</v>
      </c>
      <c r="N15" s="186" t="s">
        <v>145</v>
      </c>
      <c r="O15" s="186" t="s">
        <v>146</v>
      </c>
      <c r="P15" s="187" t="s">
        <v>0</v>
      </c>
    </row>
    <row r="16" spans="1:17" ht="17.100000000000001" customHeight="1" x14ac:dyDescent="0.2">
      <c r="B16" s="552" t="s">
        <v>75</v>
      </c>
      <c r="C16" s="519"/>
      <c r="D16" s="268">
        <v>7</v>
      </c>
      <c r="E16" s="268">
        <v>2</v>
      </c>
      <c r="F16" s="237">
        <v>9</v>
      </c>
      <c r="G16" s="268">
        <v>9</v>
      </c>
      <c r="H16" s="131">
        <v>8</v>
      </c>
      <c r="I16" s="131">
        <v>3</v>
      </c>
      <c r="J16" s="131">
        <v>8</v>
      </c>
      <c r="K16" s="131">
        <v>6</v>
      </c>
      <c r="L16" s="131">
        <v>3</v>
      </c>
      <c r="M16" s="131">
        <v>6</v>
      </c>
      <c r="N16" s="131">
        <v>9</v>
      </c>
      <c r="O16" s="131">
        <v>12</v>
      </c>
      <c r="P16" s="191">
        <f t="shared" ref="P16:P21" si="0">SUM(D16:O16)</f>
        <v>82</v>
      </c>
    </row>
    <row r="17" spans="2:16" ht="17.100000000000001" customHeight="1" x14ac:dyDescent="0.2">
      <c r="B17" s="546" t="s">
        <v>76</v>
      </c>
      <c r="C17" s="547"/>
      <c r="D17" s="273">
        <v>72</v>
      </c>
      <c r="E17" s="273">
        <v>71</v>
      </c>
      <c r="F17" s="237">
        <v>94</v>
      </c>
      <c r="G17" s="273">
        <v>90</v>
      </c>
      <c r="H17" s="128">
        <v>85</v>
      </c>
      <c r="I17" s="128">
        <v>78</v>
      </c>
      <c r="J17" s="128">
        <v>82</v>
      </c>
      <c r="K17" s="128">
        <v>87</v>
      </c>
      <c r="L17" s="128">
        <v>71</v>
      </c>
      <c r="M17" s="128">
        <v>88</v>
      </c>
      <c r="N17" s="128">
        <v>79</v>
      </c>
      <c r="O17" s="128">
        <v>73</v>
      </c>
      <c r="P17" s="192">
        <f t="shared" si="0"/>
        <v>970</v>
      </c>
    </row>
    <row r="18" spans="2:16" ht="17.100000000000001" customHeight="1" x14ac:dyDescent="0.2">
      <c r="B18" s="546" t="s">
        <v>77</v>
      </c>
      <c r="C18" s="547"/>
      <c r="D18" s="273">
        <v>29</v>
      </c>
      <c r="E18" s="273">
        <v>33</v>
      </c>
      <c r="F18" s="237">
        <v>50</v>
      </c>
      <c r="G18" s="273">
        <v>37</v>
      </c>
      <c r="H18" s="128">
        <v>27</v>
      </c>
      <c r="I18" s="128">
        <v>29</v>
      </c>
      <c r="J18" s="128">
        <v>32</v>
      </c>
      <c r="K18" s="128">
        <v>31</v>
      </c>
      <c r="L18" s="128">
        <v>36</v>
      </c>
      <c r="M18" s="128">
        <v>45</v>
      </c>
      <c r="N18" s="128">
        <v>26</v>
      </c>
      <c r="O18" s="128">
        <v>40</v>
      </c>
      <c r="P18" s="192">
        <f>SUM(D18:O18)</f>
        <v>415</v>
      </c>
    </row>
    <row r="19" spans="2:16" ht="17.100000000000001" customHeight="1" x14ac:dyDescent="0.2">
      <c r="B19" s="546" t="s">
        <v>78</v>
      </c>
      <c r="C19" s="547"/>
      <c r="D19" s="273">
        <v>22</v>
      </c>
      <c r="E19" s="273">
        <v>12</v>
      </c>
      <c r="F19" s="237">
        <v>13</v>
      </c>
      <c r="G19" s="273">
        <v>12</v>
      </c>
      <c r="H19" s="128">
        <v>16</v>
      </c>
      <c r="I19" s="128">
        <v>10</v>
      </c>
      <c r="J19" s="128">
        <v>13</v>
      </c>
      <c r="K19" s="128">
        <v>11</v>
      </c>
      <c r="L19" s="128">
        <v>8</v>
      </c>
      <c r="M19" s="128">
        <v>5</v>
      </c>
      <c r="N19" s="128">
        <v>16</v>
      </c>
      <c r="O19" s="128">
        <v>14</v>
      </c>
      <c r="P19" s="192">
        <f t="shared" si="0"/>
        <v>152</v>
      </c>
    </row>
    <row r="20" spans="2:16" ht="17.100000000000001" customHeight="1" x14ac:dyDescent="0.2">
      <c r="B20" s="546" t="s">
        <v>79</v>
      </c>
      <c r="C20" s="547"/>
      <c r="D20" s="273">
        <v>3</v>
      </c>
      <c r="E20" s="273">
        <v>4</v>
      </c>
      <c r="F20" s="237">
        <v>2</v>
      </c>
      <c r="G20" s="273">
        <v>4</v>
      </c>
      <c r="H20" s="128">
        <v>3</v>
      </c>
      <c r="I20" s="128">
        <v>3</v>
      </c>
      <c r="J20" s="128">
        <v>3</v>
      </c>
      <c r="K20" s="128">
        <v>6</v>
      </c>
      <c r="L20" s="128">
        <v>5</v>
      </c>
      <c r="M20" s="128">
        <v>2</v>
      </c>
      <c r="N20" s="128">
        <v>3</v>
      </c>
      <c r="O20" s="128">
        <v>3</v>
      </c>
      <c r="P20" s="192">
        <f t="shared" si="0"/>
        <v>41</v>
      </c>
    </row>
    <row r="21" spans="2:16" ht="17.100000000000001" customHeight="1" thickBot="1" x14ac:dyDescent="0.25">
      <c r="B21" s="548" t="s">
        <v>80</v>
      </c>
      <c r="C21" s="549"/>
      <c r="D21" s="39">
        <v>14</v>
      </c>
      <c r="E21" s="39">
        <v>10</v>
      </c>
      <c r="F21" s="237">
        <v>23</v>
      </c>
      <c r="G21" s="39">
        <v>13</v>
      </c>
      <c r="H21" s="39">
        <v>10</v>
      </c>
      <c r="I21" s="39">
        <v>2</v>
      </c>
      <c r="J21" s="39">
        <v>11</v>
      </c>
      <c r="K21" s="39">
        <v>14</v>
      </c>
      <c r="L21" s="39">
        <v>12</v>
      </c>
      <c r="M21" s="39">
        <v>13</v>
      </c>
      <c r="N21" s="39">
        <v>13</v>
      </c>
      <c r="O21" s="39">
        <v>13</v>
      </c>
      <c r="P21" s="193">
        <f t="shared" si="0"/>
        <v>148</v>
      </c>
    </row>
    <row r="22" spans="2:16" ht="22.5" customHeight="1" thickBot="1" x14ac:dyDescent="0.25">
      <c r="B22" s="550" t="s">
        <v>0</v>
      </c>
      <c r="C22" s="550"/>
      <c r="D22" s="190">
        <f>SUM(D16:D21)</f>
        <v>147</v>
      </c>
      <c r="E22" s="190">
        <f t="shared" ref="E22:O22" si="1">SUM(E16:E21)</f>
        <v>132</v>
      </c>
      <c r="F22" s="190">
        <f t="shared" si="1"/>
        <v>191</v>
      </c>
      <c r="G22" s="190">
        <f t="shared" si="1"/>
        <v>165</v>
      </c>
      <c r="H22" s="190">
        <f t="shared" si="1"/>
        <v>149</v>
      </c>
      <c r="I22" s="190">
        <f t="shared" si="1"/>
        <v>125</v>
      </c>
      <c r="J22" s="190">
        <f t="shared" si="1"/>
        <v>149</v>
      </c>
      <c r="K22" s="190">
        <f t="shared" si="1"/>
        <v>155</v>
      </c>
      <c r="L22" s="190">
        <f t="shared" si="1"/>
        <v>135</v>
      </c>
      <c r="M22" s="190">
        <f t="shared" si="1"/>
        <v>159</v>
      </c>
      <c r="N22" s="190">
        <f t="shared" si="1"/>
        <v>146</v>
      </c>
      <c r="O22" s="190">
        <f t="shared" si="1"/>
        <v>155</v>
      </c>
      <c r="P22" s="194">
        <f>SUM(P16:P21)</f>
        <v>1808</v>
      </c>
    </row>
    <row r="50" spans="1:3" ht="15" x14ac:dyDescent="0.3">
      <c r="B50" s="12"/>
      <c r="C50" s="12"/>
    </row>
    <row r="52" spans="1:3" x14ac:dyDescent="0.2">
      <c r="A52" s="20"/>
    </row>
  </sheetData>
  <mergeCells count="16">
    <mergeCell ref="A11:Q11"/>
    <mergeCell ref="A5:Q5"/>
    <mergeCell ref="A6:Q6"/>
    <mergeCell ref="A7:Q7"/>
    <mergeCell ref="A9:Q9"/>
    <mergeCell ref="A10:Q10"/>
    <mergeCell ref="B19:C19"/>
    <mergeCell ref="B20:C20"/>
    <mergeCell ref="B21:C21"/>
    <mergeCell ref="B22:C22"/>
    <mergeCell ref="A12:Q12"/>
    <mergeCell ref="A13:Q13"/>
    <mergeCell ref="B15:C15"/>
    <mergeCell ref="B16:C16"/>
    <mergeCell ref="B17:C17"/>
    <mergeCell ref="B18:C18"/>
  </mergeCells>
  <pageMargins left="0.59055118110236204" right="0.39370078740157499" top="0.3" bottom="0.39370078740157499" header="0.39370078740157499" footer="0.39370078740157499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5:O55"/>
  <sheetViews>
    <sheetView topLeftCell="A19" workbookViewId="0">
      <selection activeCell="K25" sqref="K25"/>
    </sheetView>
  </sheetViews>
  <sheetFormatPr baseColWidth="10" defaultColWidth="11.42578125" defaultRowHeight="12.75" x14ac:dyDescent="0.2"/>
  <cols>
    <col min="1" max="2" width="7.5703125" customWidth="1"/>
    <col min="3" max="3" width="16.85546875" customWidth="1"/>
    <col min="4" max="4" width="16.42578125" customWidth="1"/>
    <col min="5" max="5" width="18" customWidth="1"/>
    <col min="6" max="6" width="16.140625" customWidth="1"/>
    <col min="7" max="8" width="7.5703125" customWidth="1"/>
  </cols>
  <sheetData>
    <row r="5" spans="1:15" ht="12.75" customHeight="1" x14ac:dyDescent="0.25">
      <c r="A5" s="514" t="s">
        <v>13</v>
      </c>
      <c r="B5" s="514"/>
      <c r="C5" s="514"/>
      <c r="D5" s="514"/>
      <c r="E5" s="514"/>
      <c r="F5" s="514"/>
      <c r="G5" s="514"/>
      <c r="H5" s="514"/>
    </row>
    <row r="6" spans="1:15" ht="19.5" customHeight="1" x14ac:dyDescent="0.3">
      <c r="A6" s="515" t="s">
        <v>18</v>
      </c>
      <c r="B6" s="515"/>
      <c r="C6" s="515"/>
      <c r="D6" s="515"/>
      <c r="E6" s="515"/>
      <c r="F6" s="515"/>
      <c r="G6" s="515"/>
      <c r="H6" s="515"/>
    </row>
    <row r="7" spans="1:15" ht="12.75" customHeight="1" x14ac:dyDescent="0.25">
      <c r="A7" s="516" t="s">
        <v>405</v>
      </c>
      <c r="B7" s="516"/>
      <c r="C7" s="516"/>
      <c r="D7" s="516"/>
      <c r="E7" s="516"/>
      <c r="F7" s="516"/>
      <c r="G7" s="516"/>
      <c r="H7" s="516"/>
    </row>
    <row r="8" spans="1:15" ht="12.75" customHeight="1" x14ac:dyDescent="0.25">
      <c r="A8" s="1"/>
      <c r="B8" s="1"/>
      <c r="C8" s="1"/>
      <c r="D8" s="1"/>
      <c r="E8" s="1"/>
      <c r="F8" s="1"/>
      <c r="G8" s="1"/>
    </row>
    <row r="9" spans="1:15" ht="18" customHeight="1" x14ac:dyDescent="0.3">
      <c r="A9" s="561"/>
      <c r="B9" s="561"/>
      <c r="C9" s="561"/>
      <c r="D9" s="561"/>
      <c r="E9" s="561"/>
      <c r="F9" s="561"/>
      <c r="G9" s="561"/>
    </row>
    <row r="10" spans="1:15" ht="12.75" customHeight="1" x14ac:dyDescent="0.3">
      <c r="A10" s="562" t="s">
        <v>57</v>
      </c>
      <c r="B10" s="562"/>
      <c r="C10" s="562"/>
      <c r="D10" s="562"/>
      <c r="E10" s="562"/>
      <c r="F10" s="562"/>
      <c r="G10" s="562"/>
      <c r="H10" s="562"/>
    </row>
    <row r="11" spans="1:15" ht="12.75" customHeight="1" x14ac:dyDescent="0.2">
      <c r="A11" s="501" t="s">
        <v>334</v>
      </c>
      <c r="B11" s="501"/>
      <c r="C11" s="501"/>
      <c r="D11" s="501"/>
      <c r="E11" s="501"/>
      <c r="F11" s="501"/>
      <c r="G11" s="501"/>
      <c r="H11" s="501"/>
    </row>
    <row r="12" spans="1:15" ht="12.75" customHeight="1" x14ac:dyDescent="0.3">
      <c r="A12" s="512" t="s">
        <v>13</v>
      </c>
      <c r="B12" s="512"/>
      <c r="C12" s="512"/>
      <c r="D12" s="512"/>
      <c r="E12" s="512"/>
      <c r="F12" s="512"/>
      <c r="G12" s="512"/>
      <c r="H12" s="512"/>
    </row>
    <row r="13" spans="1:15" ht="15" customHeight="1" thickBot="1" x14ac:dyDescent="0.35">
      <c r="A13" s="195"/>
      <c r="B13" s="195"/>
      <c r="C13" s="130"/>
      <c r="D13" s="130"/>
      <c r="E13" s="130"/>
      <c r="F13" s="130"/>
      <c r="G13" s="195"/>
    </row>
    <row r="14" spans="1:15" ht="18.75" customHeight="1" x14ac:dyDescent="0.2">
      <c r="C14" s="553" t="s">
        <v>118</v>
      </c>
      <c r="D14" s="555" t="s">
        <v>152</v>
      </c>
      <c r="E14" s="557" t="s">
        <v>153</v>
      </c>
      <c r="F14" s="559" t="s">
        <v>39</v>
      </c>
    </row>
    <row r="15" spans="1:15" ht="25.5" customHeight="1" thickBot="1" x14ac:dyDescent="0.3">
      <c r="C15" s="554"/>
      <c r="D15" s="556"/>
      <c r="E15" s="558"/>
      <c r="F15" s="560"/>
      <c r="I15" s="13"/>
      <c r="J15" s="13"/>
      <c r="K15" s="13"/>
      <c r="L15" s="13"/>
      <c r="M15" s="13"/>
      <c r="N15" s="13"/>
      <c r="O15" s="13"/>
    </row>
    <row r="16" spans="1:15" ht="20.100000000000001" customHeight="1" x14ac:dyDescent="0.2">
      <c r="C16" s="196" t="s">
        <v>154</v>
      </c>
      <c r="D16" s="131">
        <v>132</v>
      </c>
      <c r="E16" s="131">
        <v>15</v>
      </c>
      <c r="F16" s="188">
        <f t="shared" ref="F16:F27" si="0">SUM(D16:E16)</f>
        <v>147</v>
      </c>
      <c r="I16" s="197"/>
      <c r="J16" s="197"/>
      <c r="K16" s="197"/>
      <c r="L16" s="197"/>
      <c r="M16" s="197"/>
      <c r="N16" s="197"/>
      <c r="O16" s="197"/>
    </row>
    <row r="17" spans="1:15" ht="20.100000000000001" customHeight="1" x14ac:dyDescent="0.2">
      <c r="C17" s="198" t="s">
        <v>155</v>
      </c>
      <c r="D17" s="128">
        <v>121</v>
      </c>
      <c r="E17" s="128">
        <v>11</v>
      </c>
      <c r="F17" s="189">
        <f>SUM(D17:E17)</f>
        <v>132</v>
      </c>
      <c r="I17" s="197"/>
      <c r="J17" s="197"/>
      <c r="K17" s="197"/>
      <c r="L17" s="197"/>
      <c r="M17" s="197"/>
      <c r="N17" s="197"/>
      <c r="O17" s="197"/>
    </row>
    <row r="18" spans="1:15" ht="19.5" customHeight="1" x14ac:dyDescent="0.2">
      <c r="C18" s="198" t="s">
        <v>156</v>
      </c>
      <c r="D18" s="199">
        <v>171</v>
      </c>
      <c r="E18" s="199">
        <v>20</v>
      </c>
      <c r="F18" s="189">
        <f t="shared" si="0"/>
        <v>191</v>
      </c>
      <c r="I18" s="14"/>
      <c r="J18" s="14"/>
      <c r="K18" s="14"/>
      <c r="L18" s="14"/>
      <c r="M18" s="14"/>
      <c r="N18" s="14"/>
      <c r="O18" s="14"/>
    </row>
    <row r="19" spans="1:15" ht="20.100000000000001" customHeight="1" x14ac:dyDescent="0.3">
      <c r="C19" s="198" t="s">
        <v>157</v>
      </c>
      <c r="D19" s="128">
        <v>152</v>
      </c>
      <c r="E19" s="128">
        <v>13</v>
      </c>
      <c r="F19" s="189">
        <f t="shared" si="0"/>
        <v>165</v>
      </c>
      <c r="I19" s="15"/>
      <c r="J19" s="15"/>
      <c r="K19" s="15"/>
      <c r="L19" s="15"/>
      <c r="M19" s="15"/>
      <c r="N19" s="15"/>
      <c r="O19" s="15"/>
    </row>
    <row r="20" spans="1:15" ht="19.5" customHeight="1" x14ac:dyDescent="0.2">
      <c r="C20" s="198" t="s">
        <v>158</v>
      </c>
      <c r="D20" s="199">
        <v>125</v>
      </c>
      <c r="E20" s="199">
        <v>24</v>
      </c>
      <c r="F20" s="200">
        <f t="shared" si="0"/>
        <v>149</v>
      </c>
    </row>
    <row r="21" spans="1:15" ht="20.100000000000001" customHeight="1" x14ac:dyDescent="0.2">
      <c r="C21" s="198" t="s">
        <v>159</v>
      </c>
      <c r="D21" s="128">
        <v>119</v>
      </c>
      <c r="E21" s="128">
        <v>6</v>
      </c>
      <c r="F21" s="189">
        <f>SUM(D21:E21)</f>
        <v>125</v>
      </c>
    </row>
    <row r="22" spans="1:15" ht="20.100000000000001" customHeight="1" x14ac:dyDescent="0.2">
      <c r="C22" s="198" t="s">
        <v>160</v>
      </c>
      <c r="D22" s="199">
        <v>122</v>
      </c>
      <c r="E22" s="199">
        <v>27</v>
      </c>
      <c r="F22" s="189">
        <f t="shared" si="0"/>
        <v>149</v>
      </c>
    </row>
    <row r="23" spans="1:15" ht="19.5" customHeight="1" x14ac:dyDescent="0.2">
      <c r="C23" s="198" t="s">
        <v>161</v>
      </c>
      <c r="D23" s="128">
        <v>130</v>
      </c>
      <c r="E23" s="128">
        <v>25</v>
      </c>
      <c r="F23" s="189">
        <f t="shared" si="0"/>
        <v>155</v>
      </c>
    </row>
    <row r="24" spans="1:15" ht="20.100000000000001" customHeight="1" x14ac:dyDescent="0.2">
      <c r="C24" s="198" t="s">
        <v>162</v>
      </c>
      <c r="D24" s="199">
        <v>117</v>
      </c>
      <c r="E24" s="199">
        <v>18</v>
      </c>
      <c r="F24" s="189">
        <f t="shared" si="0"/>
        <v>135</v>
      </c>
    </row>
    <row r="25" spans="1:15" ht="20.100000000000001" customHeight="1" x14ac:dyDescent="0.2">
      <c r="C25" s="198" t="s">
        <v>163</v>
      </c>
      <c r="D25" s="128">
        <v>139</v>
      </c>
      <c r="E25" s="128">
        <v>20</v>
      </c>
      <c r="F25" s="189">
        <f t="shared" si="0"/>
        <v>159</v>
      </c>
    </row>
    <row r="26" spans="1:15" ht="20.100000000000001" customHeight="1" x14ac:dyDescent="0.2">
      <c r="C26" s="198" t="s">
        <v>164</v>
      </c>
      <c r="D26" s="199">
        <v>128</v>
      </c>
      <c r="E26" s="199">
        <v>18</v>
      </c>
      <c r="F26" s="200">
        <f t="shared" si="0"/>
        <v>146</v>
      </c>
    </row>
    <row r="27" spans="1:15" ht="20.100000000000001" customHeight="1" thickBot="1" x14ac:dyDescent="0.25">
      <c r="C27" s="201" t="s">
        <v>165</v>
      </c>
      <c r="D27" s="202">
        <v>143</v>
      </c>
      <c r="E27" s="202">
        <v>12</v>
      </c>
      <c r="F27" s="203">
        <f t="shared" si="0"/>
        <v>155</v>
      </c>
    </row>
    <row r="28" spans="1:15" ht="20.100000000000001" customHeight="1" thickBot="1" x14ac:dyDescent="0.25">
      <c r="C28" s="235" t="s">
        <v>0</v>
      </c>
      <c r="D28" s="129">
        <f>SUM(D16:D27)</f>
        <v>1599</v>
      </c>
      <c r="E28" s="129">
        <f>SUM(E16:E27)</f>
        <v>209</v>
      </c>
      <c r="F28" s="129">
        <f>SUM(F16:F27)</f>
        <v>1808</v>
      </c>
    </row>
    <row r="29" spans="1:15" ht="14.25" x14ac:dyDescent="0.3">
      <c r="C29" s="138"/>
      <c r="D29" s="204"/>
      <c r="E29" s="204"/>
      <c r="F29" s="5"/>
      <c r="G29" s="5"/>
      <c r="H29" s="5"/>
      <c r="I29" s="5"/>
      <c r="J29" s="5"/>
      <c r="K29" s="5"/>
    </row>
    <row r="30" spans="1:15" ht="14.25" x14ac:dyDescent="0.3">
      <c r="C30" s="138"/>
      <c r="D30" s="204"/>
      <c r="E30" s="204"/>
      <c r="F30" s="5"/>
      <c r="G30" s="5"/>
      <c r="H30" s="5"/>
      <c r="I30" s="5"/>
      <c r="J30" s="5"/>
      <c r="K30" s="5"/>
    </row>
    <row r="31" spans="1:15" ht="14.25" x14ac:dyDescent="0.3">
      <c r="C31" s="138"/>
      <c r="D31" s="204"/>
      <c r="E31" s="204"/>
      <c r="F31" s="5"/>
      <c r="G31" s="5"/>
      <c r="H31" s="5"/>
      <c r="I31" s="5"/>
      <c r="J31" s="5"/>
      <c r="K31" s="5"/>
    </row>
    <row r="32" spans="1:15" ht="14.25" x14ac:dyDescent="0.3">
      <c r="A32" s="138"/>
      <c r="B32" s="138"/>
      <c r="C32" s="138"/>
      <c r="D32" s="138"/>
      <c r="E32" s="138"/>
    </row>
    <row r="55" spans="1:2" ht="14.25" x14ac:dyDescent="0.3">
      <c r="A55" s="137"/>
      <c r="B55" s="137"/>
    </row>
  </sheetData>
  <mergeCells count="11">
    <mergeCell ref="A11:H11"/>
    <mergeCell ref="A5:H5"/>
    <mergeCell ref="A6:H6"/>
    <mergeCell ref="A7:H7"/>
    <mergeCell ref="A9:G9"/>
    <mergeCell ref="A10:H10"/>
    <mergeCell ref="A12:H12"/>
    <mergeCell ref="C14:C15"/>
    <mergeCell ref="D14:D15"/>
    <mergeCell ref="E14:E15"/>
    <mergeCell ref="F14:F15"/>
  </mergeCells>
  <pageMargins left="0.59055118110236204" right="0.39370078740157499" top="0.3" bottom="0.39370078740157499" header="0.39370078740157499" footer="0.39370078740157499"/>
  <pageSetup paperSize="9"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3"/>
  <sheetViews>
    <sheetView topLeftCell="A22" workbookViewId="0">
      <selection activeCell="K26" sqref="K26"/>
    </sheetView>
  </sheetViews>
  <sheetFormatPr baseColWidth="10" defaultColWidth="11.42578125" defaultRowHeight="12.75" x14ac:dyDescent="0.2"/>
  <cols>
    <col min="1" max="1" width="12.28515625" customWidth="1"/>
    <col min="2" max="2" width="10.7109375" customWidth="1"/>
    <col min="3" max="3" width="10.85546875" customWidth="1"/>
    <col min="4" max="4" width="19" customWidth="1"/>
    <col min="5" max="5" width="11.5703125" customWidth="1"/>
    <col min="6" max="6" width="15.5703125" customWidth="1"/>
    <col min="7" max="7" width="13.85546875" customWidth="1"/>
    <col min="8" max="8" width="21" customWidth="1"/>
    <col min="9" max="9" width="20.28515625" customWidth="1"/>
  </cols>
  <sheetData>
    <row r="5" spans="1:18" ht="12.75" customHeight="1" x14ac:dyDescent="0.25">
      <c r="A5" s="514" t="s">
        <v>115</v>
      </c>
      <c r="B5" s="514"/>
      <c r="C5" s="514"/>
      <c r="D5" s="514"/>
      <c r="E5" s="514"/>
      <c r="F5" s="514"/>
      <c r="G5" s="514"/>
      <c r="H5" s="514"/>
      <c r="I5" s="514"/>
    </row>
    <row r="6" spans="1:18" ht="19.5" customHeight="1" x14ac:dyDescent="0.3">
      <c r="A6" s="515" t="s">
        <v>18</v>
      </c>
      <c r="B6" s="515"/>
      <c r="C6" s="515"/>
      <c r="D6" s="515"/>
      <c r="E6" s="515"/>
      <c r="F6" s="515"/>
      <c r="G6" s="515"/>
      <c r="H6" s="515"/>
      <c r="I6" s="515"/>
    </row>
    <row r="7" spans="1:18" ht="15.75" customHeight="1" x14ac:dyDescent="0.25">
      <c r="A7" s="516" t="s">
        <v>405</v>
      </c>
      <c r="B7" s="516"/>
      <c r="C7" s="516"/>
      <c r="D7" s="516"/>
      <c r="E7" s="516"/>
      <c r="F7" s="516"/>
      <c r="G7" s="516"/>
      <c r="H7" s="516"/>
      <c r="I7" s="516"/>
    </row>
    <row r="8" spans="1:18" ht="18" customHeight="1" x14ac:dyDescent="0.3">
      <c r="A8" s="538"/>
      <c r="B8" s="538"/>
      <c r="C8" s="538"/>
      <c r="D8" s="538"/>
      <c r="E8" s="538"/>
      <c r="F8" s="538"/>
      <c r="G8" s="538"/>
      <c r="H8" s="538"/>
      <c r="I8" s="538"/>
    </row>
    <row r="9" spans="1:18" ht="18.75" customHeight="1" x14ac:dyDescent="0.25">
      <c r="A9" s="539" t="s">
        <v>57</v>
      </c>
      <c r="B9" s="539"/>
      <c r="C9" s="539"/>
      <c r="D9" s="539"/>
      <c r="E9" s="539"/>
      <c r="F9" s="539"/>
      <c r="G9" s="539"/>
      <c r="H9" s="539"/>
      <c r="I9" s="539"/>
    </row>
    <row r="10" spans="1:18" ht="12.75" customHeight="1" x14ac:dyDescent="0.2">
      <c r="A10" s="501" t="s">
        <v>334</v>
      </c>
      <c r="B10" s="501"/>
      <c r="C10" s="501"/>
      <c r="D10" s="501"/>
      <c r="E10" s="501"/>
      <c r="F10" s="501"/>
      <c r="G10" s="501"/>
      <c r="H10" s="501"/>
      <c r="I10" s="501"/>
    </row>
    <row r="11" spans="1:18" ht="12.75" customHeight="1" x14ac:dyDescent="0.3">
      <c r="A11" s="512" t="s">
        <v>13</v>
      </c>
      <c r="B11" s="512"/>
      <c r="C11" s="512"/>
      <c r="D11" s="512"/>
      <c r="E11" s="512"/>
      <c r="F11" s="512"/>
      <c r="G11" s="512"/>
      <c r="H11" s="512"/>
      <c r="I11" s="512"/>
    </row>
    <row r="12" spans="1:18" ht="13.5" customHeight="1" thickBot="1" x14ac:dyDescent="0.35">
      <c r="B12" s="563"/>
      <c r="C12" s="563"/>
      <c r="D12" s="130"/>
      <c r="E12" s="130"/>
      <c r="F12" s="130"/>
      <c r="G12" s="130"/>
      <c r="H12" s="195"/>
    </row>
    <row r="13" spans="1:18" ht="18.75" customHeight="1" x14ac:dyDescent="0.2">
      <c r="B13" s="564" t="s">
        <v>118</v>
      </c>
      <c r="C13" s="566" t="s">
        <v>39</v>
      </c>
      <c r="D13" s="566" t="s">
        <v>119</v>
      </c>
      <c r="E13" s="566" t="s">
        <v>121</v>
      </c>
      <c r="F13" s="566" t="s">
        <v>166</v>
      </c>
      <c r="G13" s="566" t="s">
        <v>153</v>
      </c>
      <c r="H13" s="566" t="s">
        <v>167</v>
      </c>
    </row>
    <row r="14" spans="1:18" ht="37.5" customHeight="1" thickBot="1" x14ac:dyDescent="0.3">
      <c r="B14" s="565"/>
      <c r="C14" s="567"/>
      <c r="D14" s="567"/>
      <c r="E14" s="567"/>
      <c r="F14" s="567"/>
      <c r="G14" s="567"/>
      <c r="H14" s="567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9.5" customHeight="1" x14ac:dyDescent="0.2">
      <c r="B15" s="205" t="s">
        <v>136</v>
      </c>
      <c r="C15" s="206">
        <f>IF(B15='54'!C16,'54'!F16,"ERROR")</f>
        <v>147</v>
      </c>
      <c r="D15" s="207">
        <f xml:space="preserve"> (100000/HABITANTES!$D$36)*(C15*12)</f>
        <v>16.997057408524949</v>
      </c>
      <c r="E15" s="208">
        <f>C15-G15</f>
        <v>132</v>
      </c>
      <c r="F15" s="209">
        <f xml:space="preserve"> (100000/HABITANTES!$D$36)*(E15*12)</f>
        <v>15.262663795410159</v>
      </c>
      <c r="G15" s="210">
        <f>IF(B15='54'!C16,'54'!E16,"ERROR")</f>
        <v>15</v>
      </c>
      <c r="H15" s="211">
        <f xml:space="preserve"> (100000/HABITANTES!$D$36)*(G15*12)</f>
        <v>1.7343936131147908</v>
      </c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18" ht="19.5" customHeight="1" x14ac:dyDescent="0.2">
      <c r="B16" s="212" t="s">
        <v>137</v>
      </c>
      <c r="C16" s="206">
        <f>IF(B16='54'!C17,'54'!F17,"ERROR")</f>
        <v>132</v>
      </c>
      <c r="D16" s="207">
        <f xml:space="preserve"> (100000/HABITANTES!$D$36)*(C16*12)</f>
        <v>15.262663795410159</v>
      </c>
      <c r="E16" s="208">
        <f>C16-G16</f>
        <v>121</v>
      </c>
      <c r="F16" s="209">
        <f xml:space="preserve"> (100000/HABITANTES!$D$36)*(E16*12)</f>
        <v>13.990775145792647</v>
      </c>
      <c r="G16" s="210">
        <f>IF(B16='54'!C17,'54'!E17,"ERROR")</f>
        <v>11</v>
      </c>
      <c r="H16" s="211">
        <f xml:space="preserve"> (100000/HABITANTES!$D$36)*(G16*12)</f>
        <v>1.2718886496175132</v>
      </c>
      <c r="J16" s="197"/>
      <c r="K16" s="197"/>
      <c r="L16" s="197"/>
      <c r="M16" s="197"/>
      <c r="N16" s="197"/>
      <c r="O16" s="197"/>
      <c r="P16" s="197"/>
      <c r="Q16" s="197"/>
      <c r="R16" s="197"/>
    </row>
    <row r="17" spans="2:18" ht="19.5" customHeight="1" x14ac:dyDescent="0.2">
      <c r="B17" s="212" t="s">
        <v>138</v>
      </c>
      <c r="C17" s="206">
        <f>IF(B17='54'!C18,'54'!F18,"ERROR")</f>
        <v>191</v>
      </c>
      <c r="D17" s="207">
        <f xml:space="preserve"> (100000/HABITANTES!$D$36)*(C17*12)</f>
        <v>22.084612006995002</v>
      </c>
      <c r="E17" s="208">
        <f t="shared" ref="E17:E26" si="0">C17-G17</f>
        <v>171</v>
      </c>
      <c r="F17" s="209">
        <f xml:space="preserve"> (100000/HABITANTES!$D$36)*(E17*12)</f>
        <v>19.772087189508614</v>
      </c>
      <c r="G17" s="210">
        <f>IF(B17='54'!C18,'54'!E18,"ERROR")</f>
        <v>20</v>
      </c>
      <c r="H17" s="211">
        <f xml:space="preserve"> (100000/HABITANTES!$D$36)*(G17*12)</f>
        <v>2.3125248174863877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20.100000000000001" customHeight="1" x14ac:dyDescent="0.2">
      <c r="B18" s="212" t="s">
        <v>139</v>
      </c>
      <c r="C18" s="206">
        <f>IF(B18='54'!C19,'54'!F19,"ERROR")</f>
        <v>165</v>
      </c>
      <c r="D18" s="207">
        <f xml:space="preserve"> (100000/HABITANTES!$D$36)*(C18*12)</f>
        <v>19.0783297442627</v>
      </c>
      <c r="E18" s="208">
        <f t="shared" si="0"/>
        <v>152</v>
      </c>
      <c r="F18" s="209">
        <f xml:space="preserve"> (100000/HABITANTES!$D$36)*(E18*12)</f>
        <v>17.575188612896547</v>
      </c>
      <c r="G18" s="210">
        <f>IF(B18='54'!C19,'54'!E19,"ERROR")</f>
        <v>13</v>
      </c>
      <c r="H18" s="211">
        <f xml:space="preserve"> (100000/HABITANTES!$D$36)*(G18*12)</f>
        <v>1.503141131366152</v>
      </c>
    </row>
    <row r="19" spans="2:18" ht="20.100000000000001" customHeight="1" x14ac:dyDescent="0.2">
      <c r="B19" s="212" t="s">
        <v>140</v>
      </c>
      <c r="C19" s="206">
        <f>IF(B19='54'!C20,'54'!F20,"ERROR")</f>
        <v>149</v>
      </c>
      <c r="D19" s="207">
        <f xml:space="preserve"> (100000/HABITANTES!$D$36)*(C19*12)</f>
        <v>17.228309890273589</v>
      </c>
      <c r="E19" s="208">
        <f>C19-G19</f>
        <v>125</v>
      </c>
      <c r="F19" s="209">
        <f xml:space="preserve"> (100000/HABITANTES!$D$36)*(E19*12)</f>
        <v>14.453280109289924</v>
      </c>
      <c r="G19" s="210">
        <f>IF(B19='54'!C20,'54'!E20,"ERROR")</f>
        <v>24</v>
      </c>
      <c r="H19" s="211">
        <f xml:space="preserve"> (100000/HABITANTES!$D$36)*(G19*12)</f>
        <v>2.7750297809836653</v>
      </c>
    </row>
    <row r="20" spans="2:18" ht="20.100000000000001" customHeight="1" x14ac:dyDescent="0.2">
      <c r="B20" s="212" t="s">
        <v>120</v>
      </c>
      <c r="C20" s="206">
        <f>IF(B20='54'!C21,'54'!F21,"ERROR")</f>
        <v>125</v>
      </c>
      <c r="D20" s="207">
        <f xml:space="preserve"> (100000/HABITANTES!$D$36)*(C20*12)</f>
        <v>14.453280109289924</v>
      </c>
      <c r="E20" s="208">
        <f t="shared" si="0"/>
        <v>119</v>
      </c>
      <c r="F20" s="209">
        <f xml:space="preserve"> (100000/HABITANTES!$D$36)*(E20*12)</f>
        <v>13.759522664044006</v>
      </c>
      <c r="G20" s="210">
        <f>IF(B20='54'!C21,'54'!E21,"ERROR")</f>
        <v>6</v>
      </c>
      <c r="H20" s="211">
        <f xml:space="preserve"> (100000/HABITANTES!$D$36)*(G20*12)</f>
        <v>0.69375744524591632</v>
      </c>
    </row>
    <row r="21" spans="2:18" ht="20.100000000000001" customHeight="1" x14ac:dyDescent="0.2">
      <c r="B21" s="212" t="s">
        <v>141</v>
      </c>
      <c r="C21" s="206">
        <f>IF(B21='54'!C22,'54'!F22,"ERROR")</f>
        <v>149</v>
      </c>
      <c r="D21" s="207">
        <f xml:space="preserve"> (100000/HABITANTES!$D$36)*(C21*12)</f>
        <v>17.228309890273589</v>
      </c>
      <c r="E21" s="208">
        <f t="shared" si="0"/>
        <v>122</v>
      </c>
      <c r="F21" s="209">
        <f xml:space="preserve"> (100000/HABITANTES!$D$36)*(E21*12)</f>
        <v>14.106401386666965</v>
      </c>
      <c r="G21" s="210">
        <f>IF(B21='54'!C22,'54'!E22,"ERROR")</f>
        <v>27</v>
      </c>
      <c r="H21" s="211">
        <f xml:space="preserve"> (100000/HABITANTES!$D$36)*(G21*12)</f>
        <v>3.1219085036066234</v>
      </c>
    </row>
    <row r="22" spans="2:18" ht="20.100000000000001" customHeight="1" x14ac:dyDescent="0.2">
      <c r="B22" s="212" t="s">
        <v>142</v>
      </c>
      <c r="C22" s="206">
        <f>IF(B22='54'!C23,'54'!F23,"ERROR")</f>
        <v>155</v>
      </c>
      <c r="D22" s="207">
        <f xml:space="preserve"> (100000/HABITANTES!$D$36)*(C22*12)</f>
        <v>17.922067335519504</v>
      </c>
      <c r="E22" s="208">
        <f t="shared" si="0"/>
        <v>130</v>
      </c>
      <c r="F22" s="209">
        <f xml:space="preserve"> (100000/HABITANTES!$D$36)*(E22*12)</f>
        <v>15.03141131366152</v>
      </c>
      <c r="G22" s="210">
        <f>IF(B22='54'!C23,'54'!E23,"ERROR")</f>
        <v>25</v>
      </c>
      <c r="H22" s="211">
        <f xml:space="preserve"> (100000/HABITANTES!$D$36)*(G22*12)</f>
        <v>2.8906560218579846</v>
      </c>
    </row>
    <row r="23" spans="2:18" ht="20.100000000000001" customHeight="1" x14ac:dyDescent="0.2">
      <c r="B23" s="212" t="s">
        <v>143</v>
      </c>
      <c r="C23" s="206">
        <f>IF(B23='54'!C24,'54'!F24,"ERROR")</f>
        <v>135</v>
      </c>
      <c r="D23" s="207">
        <f xml:space="preserve"> (100000/HABITANTES!$D$36)*(C23*12)</f>
        <v>15.609542518033116</v>
      </c>
      <c r="E23" s="208">
        <f t="shared" si="0"/>
        <v>117</v>
      </c>
      <c r="F23" s="209">
        <f xml:space="preserve"> (100000/HABITANTES!$D$36)*(E23*12)</f>
        <v>13.528270182295369</v>
      </c>
      <c r="G23" s="210">
        <f>IF(B23='54'!C24,'54'!E24,"ERROR")</f>
        <v>18</v>
      </c>
      <c r="H23" s="211">
        <f xml:space="preserve"> (100000/HABITANTES!$D$36)*(G23*12)</f>
        <v>2.0812723357377489</v>
      </c>
    </row>
    <row r="24" spans="2:18" ht="20.100000000000001" customHeight="1" x14ac:dyDescent="0.2">
      <c r="B24" s="212" t="s">
        <v>144</v>
      </c>
      <c r="C24" s="206">
        <f>IF(B24='54'!C25,'54'!F25,"ERROR")</f>
        <v>159</v>
      </c>
      <c r="D24" s="207">
        <f xml:space="preserve"> (100000/HABITANTES!$D$36)*(C24*12)</f>
        <v>18.384572299016781</v>
      </c>
      <c r="E24" s="208">
        <f t="shared" si="0"/>
        <v>139</v>
      </c>
      <c r="F24" s="209">
        <f xml:space="preserve"> (100000/HABITANTES!$D$36)*(E24*12)</f>
        <v>16.072047481530394</v>
      </c>
      <c r="G24" s="210">
        <f>IF(B24='54'!C25,'54'!E25,"ERROR")</f>
        <v>20</v>
      </c>
      <c r="H24" s="211">
        <f xml:space="preserve"> (100000/HABITANTES!$D$36)*(G24*12)</f>
        <v>2.3125248174863877</v>
      </c>
    </row>
    <row r="25" spans="2:18" ht="20.100000000000001" customHeight="1" x14ac:dyDescent="0.2">
      <c r="B25" s="213" t="s">
        <v>145</v>
      </c>
      <c r="C25" s="206">
        <f>IF(B25='54'!C26,'54'!F26,"ERROR")</f>
        <v>146</v>
      </c>
      <c r="D25" s="207">
        <f xml:space="preserve"> (100000/HABITANTES!$D$36)*(C25*12)</f>
        <v>16.881431167650632</v>
      </c>
      <c r="E25" s="208">
        <f t="shared" si="0"/>
        <v>128</v>
      </c>
      <c r="F25" s="209">
        <f xml:space="preserve"> (100000/HABITANTES!$D$36)*(E25*12)</f>
        <v>14.800158831912881</v>
      </c>
      <c r="G25" s="210">
        <f>IF(B25='54'!C26,'54'!E26,"ERROR")</f>
        <v>18</v>
      </c>
      <c r="H25" s="211">
        <f xml:space="preserve"> (100000/HABITANTES!$D$36)*(G25*12)</f>
        <v>2.0812723357377489</v>
      </c>
    </row>
    <row r="26" spans="2:18" ht="20.100000000000001" customHeight="1" thickBot="1" x14ac:dyDescent="0.25">
      <c r="B26" s="214" t="s">
        <v>146</v>
      </c>
      <c r="C26" s="206">
        <f>IF(B26='54'!C27,'54'!F27,"ERROR")</f>
        <v>155</v>
      </c>
      <c r="D26" s="207">
        <f xml:space="preserve"> (100000/HABITANTES!$D$36)*(C26*12)</f>
        <v>17.922067335519504</v>
      </c>
      <c r="E26" s="208">
        <f t="shared" si="0"/>
        <v>143</v>
      </c>
      <c r="F26" s="209">
        <f xml:space="preserve"> (100000/HABITANTES!$D$36)*(E26*12)</f>
        <v>16.534552445027671</v>
      </c>
      <c r="G26" s="210">
        <f>IF(B26='54'!C27,'54'!E27,"ERROR")</f>
        <v>12</v>
      </c>
      <c r="H26" s="211">
        <f xml:space="preserve"> (100000/HABITANTES!$D$36)*(G26*12)</f>
        <v>1.3875148904918326</v>
      </c>
    </row>
    <row r="27" spans="2:18" ht="20.100000000000001" customHeight="1" thickBot="1" x14ac:dyDescent="0.25">
      <c r="B27" s="43" t="s">
        <v>0</v>
      </c>
      <c r="C27" s="43">
        <f>SUM(C15:C26)</f>
        <v>1808</v>
      </c>
      <c r="D27" s="215">
        <f xml:space="preserve"> (100000/HABITANTES!$D$36)*(C27/12)*12</f>
        <v>17.421020291730787</v>
      </c>
      <c r="E27" s="43">
        <f>SUM(E15:E26)</f>
        <v>1599</v>
      </c>
      <c r="F27" s="215">
        <f xml:space="preserve"> (100000/HABITANTES!$D$36)*(E27/12)*12</f>
        <v>15.407196596503058</v>
      </c>
      <c r="G27" s="43">
        <f>SUM(G15:G26)</f>
        <v>209</v>
      </c>
      <c r="H27" s="216">
        <f xml:space="preserve"> (100000/HABITANTES!$D$36)*(G27/12)*12</f>
        <v>2.0138236952277291</v>
      </c>
    </row>
    <row r="28" spans="2:18" x14ac:dyDescent="0.2">
      <c r="B28" s="6"/>
    </row>
    <row r="29" spans="2:18" ht="14.25" x14ac:dyDescent="0.3">
      <c r="B29" s="138"/>
      <c r="C29" s="138"/>
      <c r="D29" s="138"/>
      <c r="E29" s="138"/>
      <c r="F29" s="138"/>
    </row>
    <row r="30" spans="2:18" ht="14.25" x14ac:dyDescent="0.3">
      <c r="B30" s="138"/>
      <c r="C30" s="204"/>
      <c r="D30" s="204"/>
      <c r="E30" s="204"/>
      <c r="F30" s="204"/>
      <c r="G30" s="5"/>
      <c r="H30" s="5"/>
      <c r="I30" s="5"/>
      <c r="J30" s="5"/>
      <c r="K30" s="5"/>
      <c r="L30" s="5"/>
      <c r="M30" s="5"/>
      <c r="N30" s="5"/>
    </row>
    <row r="31" spans="2:18" ht="14.25" x14ac:dyDescent="0.3">
      <c r="B31" s="138"/>
      <c r="C31" s="138"/>
      <c r="D31" s="138"/>
      <c r="E31" s="138"/>
      <c r="F31" s="138"/>
    </row>
    <row r="32" spans="2:18" ht="14.25" x14ac:dyDescent="0.3">
      <c r="B32" s="138"/>
      <c r="C32" s="138"/>
      <c r="D32" s="138"/>
      <c r="E32" s="138"/>
      <c r="F32" s="138"/>
    </row>
    <row r="33" spans="2:6" ht="14.25" x14ac:dyDescent="0.3">
      <c r="B33" s="138"/>
      <c r="C33" s="138"/>
      <c r="D33" s="138"/>
      <c r="E33" s="138"/>
      <c r="F33" s="138"/>
    </row>
  </sheetData>
  <mergeCells count="15">
    <mergeCell ref="A10:I10"/>
    <mergeCell ref="A5:I5"/>
    <mergeCell ref="A6:I6"/>
    <mergeCell ref="A7:I7"/>
    <mergeCell ref="A8:I8"/>
    <mergeCell ref="A9:I9"/>
    <mergeCell ref="A11:I11"/>
    <mergeCell ref="B12:C12"/>
    <mergeCell ref="B13:B14"/>
    <mergeCell ref="C13:C14"/>
    <mergeCell ref="D13:D14"/>
    <mergeCell ref="E13:E14"/>
    <mergeCell ref="F13:F14"/>
    <mergeCell ref="G13:G14"/>
    <mergeCell ref="H13:H14"/>
  </mergeCells>
  <pageMargins left="0.88500000000000001" right="0.3" top="0.3" bottom="0.3" header="0.39370078740157499" footer="0.39370078740157499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25"/>
  <sheetViews>
    <sheetView topLeftCell="B1" zoomScale="85" zoomScaleNormal="85" workbookViewId="0">
      <selection activeCell="C19" sqref="C19"/>
    </sheetView>
  </sheetViews>
  <sheetFormatPr baseColWidth="10" defaultColWidth="11.42578125" defaultRowHeight="12.75" x14ac:dyDescent="0.2"/>
  <cols>
    <col min="1" max="1" width="0.85546875" style="217" customWidth="1"/>
    <col min="2" max="2" width="10" style="217" customWidth="1"/>
    <col min="3" max="3" width="12.7109375" style="217" customWidth="1"/>
    <col min="4" max="4" width="4.42578125" style="217" customWidth="1"/>
    <col min="5" max="5" width="4.28515625" style="217" customWidth="1"/>
    <col min="6" max="6" width="4.42578125" style="217" customWidth="1"/>
    <col min="7" max="7" width="5.28515625" style="217" customWidth="1"/>
    <col min="8" max="8" width="4.85546875" style="217" customWidth="1"/>
    <col min="9" max="9" width="4" style="217" customWidth="1"/>
    <col min="10" max="11" width="3.85546875" style="217" customWidth="1"/>
    <col min="12" max="12" width="4.28515625" style="217" customWidth="1"/>
    <col min="13" max="15" width="4.85546875" style="217" customWidth="1"/>
    <col min="16" max="16" width="12.28515625" style="217" customWidth="1"/>
    <col min="17" max="17" width="22.42578125" style="217" customWidth="1"/>
    <col min="18" max="18" width="10.140625" style="217" customWidth="1"/>
    <col min="19" max="19" width="18.5703125" style="217" customWidth="1"/>
    <col min="20" max="20" width="20.140625" style="217" customWidth="1"/>
    <col min="21" max="21" width="2" style="217" customWidth="1"/>
    <col min="22" max="22" width="7.140625" style="217" customWidth="1"/>
    <col min="23" max="16384" width="11.42578125" style="217"/>
  </cols>
  <sheetData>
    <row r="5" spans="1:21" ht="12.75" customHeight="1" x14ac:dyDescent="0.2">
      <c r="A5" s="569" t="s">
        <v>13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</row>
    <row r="6" spans="1:21" ht="18" customHeight="1" x14ac:dyDescent="0.3">
      <c r="A6" s="570" t="s">
        <v>18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</row>
    <row r="7" spans="1:21" ht="12.75" customHeight="1" x14ac:dyDescent="0.2">
      <c r="A7" s="571" t="s">
        <v>339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</row>
    <row r="8" spans="1:21" ht="12.75" customHeight="1" x14ac:dyDescent="0.25">
      <c r="A8" s="323"/>
      <c r="B8" s="323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5"/>
      <c r="R8" s="324"/>
      <c r="S8" s="323"/>
      <c r="T8" s="323"/>
      <c r="U8" s="323"/>
    </row>
    <row r="9" spans="1:21" ht="12.75" customHeight="1" x14ac:dyDescent="0.25">
      <c r="A9" s="323"/>
      <c r="B9" s="323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5"/>
      <c r="R9" s="324"/>
      <c r="S9" s="323"/>
      <c r="T9" s="323"/>
      <c r="U9" s="323"/>
    </row>
    <row r="10" spans="1:21" ht="24" customHeight="1" x14ac:dyDescent="0.2">
      <c r="A10" s="572" t="s">
        <v>168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</row>
    <row r="11" spans="1:21" ht="14.25" customHeight="1" x14ac:dyDescent="0.25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</row>
    <row r="12" spans="1:21" ht="14.25" customHeight="1" x14ac:dyDescent="0.25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</row>
    <row r="13" spans="1:21" ht="18.75" customHeight="1" x14ac:dyDescent="0.2">
      <c r="A13" s="573" t="s">
        <v>340</v>
      </c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</row>
    <row r="14" spans="1:21" ht="15" customHeight="1" x14ac:dyDescent="0.25">
      <c r="A14" s="574" t="s">
        <v>12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</row>
    <row r="15" spans="1:21" ht="19.5" customHeight="1" x14ac:dyDescent="0.25">
      <c r="A15" s="568" t="s">
        <v>341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</row>
    <row r="16" spans="1:21" ht="20.25" customHeight="1" thickBot="1" x14ac:dyDescent="0.3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</row>
    <row r="17" spans="1:21" ht="77.25" customHeight="1" thickBot="1" x14ac:dyDescent="0.35">
      <c r="B17" s="328" t="s">
        <v>169</v>
      </c>
      <c r="C17" s="329" t="s">
        <v>170</v>
      </c>
      <c r="D17" s="330" t="s">
        <v>136</v>
      </c>
      <c r="E17" s="330" t="s">
        <v>137</v>
      </c>
      <c r="F17" s="330" t="s">
        <v>138</v>
      </c>
      <c r="G17" s="330" t="s">
        <v>139</v>
      </c>
      <c r="H17" s="330" t="s">
        <v>140</v>
      </c>
      <c r="I17" s="330" t="s">
        <v>120</v>
      </c>
      <c r="J17" s="330" t="s">
        <v>141</v>
      </c>
      <c r="K17" s="330" t="s">
        <v>142</v>
      </c>
      <c r="L17" s="330" t="s">
        <v>143</v>
      </c>
      <c r="M17" s="330" t="s">
        <v>144</v>
      </c>
      <c r="N17" s="330" t="s">
        <v>145</v>
      </c>
      <c r="O17" s="330" t="s">
        <v>146</v>
      </c>
      <c r="P17" s="328" t="s">
        <v>171</v>
      </c>
      <c r="Q17" s="328" t="s">
        <v>119</v>
      </c>
      <c r="R17" s="331" t="s">
        <v>172</v>
      </c>
      <c r="S17" s="328" t="s">
        <v>173</v>
      </c>
      <c r="T17" s="328" t="s">
        <v>174</v>
      </c>
    </row>
    <row r="18" spans="1:21" ht="24.95" customHeight="1" x14ac:dyDescent="0.2">
      <c r="B18" s="332" t="s">
        <v>175</v>
      </c>
      <c r="C18" s="333">
        <f>HABITANTES!C36</f>
        <v>10257724</v>
      </c>
      <c r="D18" s="333">
        <v>184</v>
      </c>
      <c r="E18" s="333">
        <v>138</v>
      </c>
      <c r="F18" s="333">
        <v>153</v>
      </c>
      <c r="G18" s="333">
        <v>176</v>
      </c>
      <c r="H18" s="333">
        <v>158</v>
      </c>
      <c r="I18" s="333">
        <v>164</v>
      </c>
      <c r="J18" s="333">
        <v>155</v>
      </c>
      <c r="K18" s="333">
        <v>180</v>
      </c>
      <c r="L18" s="333">
        <v>155</v>
      </c>
      <c r="M18" s="333">
        <v>168</v>
      </c>
      <c r="N18" s="333">
        <v>159</v>
      </c>
      <c r="O18" s="333">
        <v>183</v>
      </c>
      <c r="P18" s="333">
        <f>SUM(D18:O18)</f>
        <v>1973</v>
      </c>
      <c r="Q18" s="334">
        <f xml:space="preserve"> (100000/C18)*(P18/12)*12</f>
        <v>19.234286280270361</v>
      </c>
      <c r="R18" s="335">
        <v>169</v>
      </c>
      <c r="S18" s="336">
        <f>P18-R18</f>
        <v>1804</v>
      </c>
      <c r="T18" s="337">
        <f xml:space="preserve"> (100000/C18)*(S18/12)*12</f>
        <v>17.586747313536613</v>
      </c>
    </row>
    <row r="19" spans="1:21" ht="25.5" customHeight="1" thickBot="1" x14ac:dyDescent="0.25">
      <c r="A19" s="338"/>
      <c r="B19" s="339" t="s">
        <v>303</v>
      </c>
      <c r="C19" s="340">
        <f>HABITANTES!D36</f>
        <v>10378267</v>
      </c>
      <c r="D19" s="340">
        <v>147</v>
      </c>
      <c r="E19" s="340">
        <v>132</v>
      </c>
      <c r="F19" s="340">
        <v>191</v>
      </c>
      <c r="G19" s="340">
        <v>165</v>
      </c>
      <c r="H19" s="340">
        <v>149</v>
      </c>
      <c r="I19" s="340">
        <v>125</v>
      </c>
      <c r="J19" s="340">
        <v>149</v>
      </c>
      <c r="K19" s="340">
        <v>155</v>
      </c>
      <c r="L19" s="340">
        <v>135</v>
      </c>
      <c r="M19" s="340">
        <v>159</v>
      </c>
      <c r="N19" s="340">
        <v>146</v>
      </c>
      <c r="O19" s="340">
        <v>155</v>
      </c>
      <c r="P19" s="341">
        <f>SUM(D19:O19)</f>
        <v>1808</v>
      </c>
      <c r="Q19" s="342">
        <f xml:space="preserve"> (100000/C19)*(P19/12)*12</f>
        <v>17.421020291730787</v>
      </c>
      <c r="R19" s="343">
        <v>209</v>
      </c>
      <c r="S19" s="344">
        <f>P19-R19</f>
        <v>1599</v>
      </c>
      <c r="T19" s="345">
        <f xml:space="preserve"> (100000/C19)*(S19/12)*12</f>
        <v>15.407196596503058</v>
      </c>
      <c r="U19" s="217" t="s">
        <v>17</v>
      </c>
    </row>
    <row r="20" spans="1:21" ht="12.95" customHeight="1" x14ac:dyDescent="0.2">
      <c r="A20" s="338"/>
      <c r="C20" s="346"/>
      <c r="D20" s="347"/>
      <c r="E20" s="347"/>
      <c r="F20" s="347"/>
      <c r="G20" s="347"/>
      <c r="H20" s="347"/>
      <c r="I20" s="347"/>
      <c r="J20" s="347"/>
      <c r="K20" s="347"/>
      <c r="L20" s="347"/>
      <c r="M20" s="346"/>
      <c r="N20" s="346"/>
      <c r="O20" s="346"/>
      <c r="P20" s="348"/>
      <c r="Q20" s="348"/>
      <c r="R20" s="348"/>
      <c r="S20" s="348"/>
      <c r="T20" s="348"/>
    </row>
    <row r="21" spans="1:21" ht="12.95" customHeight="1" x14ac:dyDescent="0.25">
      <c r="A21" s="349"/>
      <c r="B21" s="350"/>
      <c r="C21" s="351"/>
      <c r="D21" s="351"/>
      <c r="E21" s="351"/>
      <c r="F21" s="351"/>
      <c r="G21" s="351"/>
      <c r="H21" s="352"/>
      <c r="I21" s="352"/>
      <c r="J21" s="338"/>
      <c r="K21" s="338"/>
      <c r="S21" s="353"/>
      <c r="T21" s="354"/>
    </row>
    <row r="22" spans="1:21" ht="12.95" customHeight="1" x14ac:dyDescent="0.25">
      <c r="A22" s="349"/>
      <c r="B22" s="351"/>
      <c r="C22" s="351"/>
      <c r="D22" s="351"/>
      <c r="E22" s="352"/>
      <c r="F22" s="352"/>
      <c r="G22" s="352"/>
      <c r="H22" s="352"/>
      <c r="I22" s="352"/>
      <c r="J22" s="338"/>
      <c r="K22" s="338"/>
      <c r="L22" s="338"/>
      <c r="M22" s="338"/>
      <c r="N22" s="338"/>
      <c r="O22" s="338"/>
      <c r="P22" s="338"/>
      <c r="Q22" s="338"/>
      <c r="S22" s="353"/>
      <c r="T22" s="354"/>
    </row>
    <row r="23" spans="1:21" ht="12.95" customHeight="1" x14ac:dyDescent="0.2">
      <c r="A23" s="351"/>
      <c r="B23" s="351"/>
      <c r="C23" s="351"/>
      <c r="D23" s="351"/>
      <c r="E23" s="351"/>
      <c r="F23" s="351"/>
      <c r="G23" s="351"/>
      <c r="H23" s="351"/>
      <c r="I23" s="351"/>
    </row>
    <row r="24" spans="1:21" ht="12.95" customHeight="1" x14ac:dyDescent="0.2">
      <c r="A24" s="351"/>
      <c r="B24" s="351"/>
      <c r="C24" s="351"/>
      <c r="D24" s="351"/>
      <c r="E24" s="351"/>
      <c r="F24" s="351"/>
      <c r="G24" s="351"/>
      <c r="H24" s="351"/>
      <c r="I24" s="351"/>
    </row>
    <row r="25" spans="1:21" x14ac:dyDescent="0.2">
      <c r="A25" s="351"/>
      <c r="B25" s="351"/>
      <c r="C25" s="351"/>
      <c r="D25" s="351"/>
      <c r="E25" s="351"/>
      <c r="F25" s="351"/>
      <c r="G25" s="351"/>
      <c r="H25" s="351"/>
      <c r="I25" s="351"/>
    </row>
  </sheetData>
  <mergeCells count="7">
    <mergeCell ref="A15:U15"/>
    <mergeCell ref="A5:U5"/>
    <mergeCell ref="A6:U6"/>
    <mergeCell ref="A7:U7"/>
    <mergeCell ref="A10:U10"/>
    <mergeCell ref="A13:U13"/>
    <mergeCell ref="A14:U14"/>
  </mergeCells>
  <pageMargins left="0.39370078740157483" right="0.19685039370078741" top="0.74803149606299213" bottom="0.19685039370078741" header="0.39370078740157483" footer="0.39370078740157483"/>
  <pageSetup scale="8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zoomScale="115" zoomScaleNormal="115" zoomScaleSheetLayoutView="100" workbookViewId="0">
      <selection activeCell="N7" sqref="N7"/>
    </sheetView>
  </sheetViews>
  <sheetFormatPr baseColWidth="10" defaultRowHeight="12.75" x14ac:dyDescent="0.2"/>
  <cols>
    <col min="1" max="1" width="2.42578125" style="217" customWidth="1"/>
    <col min="2" max="2" width="17.5703125" style="381" customWidth="1"/>
    <col min="3" max="10" width="3.7109375" style="381" customWidth="1"/>
    <col min="11" max="11" width="4.7109375" style="381" customWidth="1"/>
    <col min="12" max="14" width="4.28515625" style="381" customWidth="1"/>
    <col min="15" max="15" width="9.7109375" style="381" customWidth="1"/>
    <col min="16" max="16" width="11.28515625" style="381" customWidth="1"/>
    <col min="17" max="17" width="12.42578125" style="381" customWidth="1"/>
    <col min="18" max="18" width="4.5703125" style="381" customWidth="1"/>
    <col min="19" max="19" width="3.7109375" style="381" hidden="1" customWidth="1"/>
    <col min="20" max="20" width="3.140625" style="381" hidden="1" customWidth="1"/>
    <col min="21" max="21" width="3" style="381" hidden="1" customWidth="1"/>
    <col min="22" max="22" width="6.42578125" style="381" customWidth="1"/>
    <col min="23" max="23" width="10.42578125" style="381" customWidth="1"/>
    <col min="24" max="24" width="21.7109375" style="381" customWidth="1"/>
    <col min="25" max="25" width="21.7109375" style="217" customWidth="1"/>
    <col min="26" max="16384" width="11.42578125" style="217"/>
  </cols>
  <sheetData>
    <row r="1" spans="2:25" ht="15" x14ac:dyDescent="0.25">
      <c r="B1" s="355" t="s">
        <v>176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</row>
    <row r="2" spans="2:25" ht="12.75" customHeight="1" x14ac:dyDescent="0.2">
      <c r="B2" s="356" t="s">
        <v>57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</row>
    <row r="3" spans="2:25" ht="15" x14ac:dyDescent="0.25">
      <c r="B3" s="357" t="s">
        <v>342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</row>
    <row r="4" spans="2:25" ht="15.75" thickBot="1" x14ac:dyDescent="0.3"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</row>
    <row r="5" spans="2:25" ht="12.95" customHeight="1" x14ac:dyDescent="0.2">
      <c r="B5" s="575" t="s">
        <v>177</v>
      </c>
      <c r="C5" s="575" t="s">
        <v>130</v>
      </c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7"/>
      <c r="R5" s="578" t="s">
        <v>153</v>
      </c>
      <c r="S5" s="579"/>
      <c r="T5" s="579"/>
      <c r="U5" s="579"/>
      <c r="V5" s="580"/>
      <c r="W5" s="358"/>
      <c r="X5" s="358"/>
    </row>
    <row r="6" spans="2:25" ht="7.5" customHeight="1" thickBot="1" x14ac:dyDescent="0.25"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7"/>
      <c r="R6" s="581"/>
      <c r="S6" s="582"/>
      <c r="T6" s="582"/>
      <c r="U6" s="582"/>
      <c r="V6" s="583"/>
      <c r="W6" s="359"/>
      <c r="X6" s="359"/>
    </row>
    <row r="7" spans="2:25" ht="57" customHeight="1" thickBot="1" x14ac:dyDescent="0.4">
      <c r="B7" s="360" t="s">
        <v>118</v>
      </c>
      <c r="C7" s="361" t="s">
        <v>136</v>
      </c>
      <c r="D7" s="361" t="s">
        <v>137</v>
      </c>
      <c r="E7" s="361" t="s">
        <v>138</v>
      </c>
      <c r="F7" s="361" t="s">
        <v>139</v>
      </c>
      <c r="G7" s="361" t="s">
        <v>140</v>
      </c>
      <c r="H7" s="361" t="s">
        <v>120</v>
      </c>
      <c r="I7" s="361" t="s">
        <v>141</v>
      </c>
      <c r="J7" s="361" t="s">
        <v>142</v>
      </c>
      <c r="K7" s="361" t="s">
        <v>143</v>
      </c>
      <c r="L7" s="361" t="s">
        <v>144</v>
      </c>
      <c r="M7" s="361" t="s">
        <v>145</v>
      </c>
      <c r="N7" s="361" t="s">
        <v>146</v>
      </c>
      <c r="O7" s="476" t="s">
        <v>8</v>
      </c>
      <c r="P7" s="362" t="s">
        <v>170</v>
      </c>
      <c r="Q7" s="479" t="s">
        <v>178</v>
      </c>
      <c r="R7" s="363" t="s">
        <v>122</v>
      </c>
      <c r="S7" s="363" t="s">
        <v>181</v>
      </c>
      <c r="T7" s="363" t="s">
        <v>123</v>
      </c>
      <c r="U7" s="363" t="s">
        <v>124</v>
      </c>
      <c r="V7" s="362" t="s">
        <v>0</v>
      </c>
      <c r="W7" s="362" t="s">
        <v>179</v>
      </c>
      <c r="X7" s="362" t="s">
        <v>180</v>
      </c>
    </row>
    <row r="8" spans="2:25" s="338" customFormat="1" ht="15" customHeight="1" thickBot="1" x14ac:dyDescent="0.35">
      <c r="B8" s="364" t="s">
        <v>21</v>
      </c>
      <c r="C8" s="365"/>
      <c r="D8" s="365">
        <v>3</v>
      </c>
      <c r="E8" s="365">
        <v>1</v>
      </c>
      <c r="F8" s="365">
        <v>5</v>
      </c>
      <c r="G8" s="365">
        <v>1</v>
      </c>
      <c r="H8" s="365">
        <v>4</v>
      </c>
      <c r="I8" s="365">
        <v>1</v>
      </c>
      <c r="J8" s="366">
        <v>1</v>
      </c>
      <c r="K8" s="365">
        <v>4</v>
      </c>
      <c r="L8" s="365">
        <v>1</v>
      </c>
      <c r="M8" s="365">
        <v>1</v>
      </c>
      <c r="N8" s="365">
        <v>3</v>
      </c>
      <c r="O8" s="477">
        <f t="shared" ref="O8:O39" si="0">SUM(C8:N8)</f>
        <v>25</v>
      </c>
      <c r="P8" s="498">
        <f>HABITANTES!D4</f>
        <v>252590</v>
      </c>
      <c r="Q8" s="480">
        <f xml:space="preserve"> (100000/P8)*(O8/12)*12</f>
        <v>9.897462290668674</v>
      </c>
      <c r="R8" s="367">
        <v>1</v>
      </c>
      <c r="S8" s="367"/>
      <c r="T8" s="367"/>
      <c r="U8" s="367"/>
      <c r="V8" s="365">
        <f t="shared" ref="V8:V39" si="1">SUM(R8:U8)</f>
        <v>1</v>
      </c>
      <c r="W8" s="368">
        <f>MODII!$O8-MODII!$V8</f>
        <v>24</v>
      </c>
      <c r="X8" s="369">
        <f>(100000/P8)*(W8/12)*12</f>
        <v>9.5015637990419251</v>
      </c>
      <c r="Y8" s="370"/>
    </row>
    <row r="9" spans="2:25" s="338" customFormat="1" ht="15" customHeight="1" thickBot="1" x14ac:dyDescent="0.35">
      <c r="B9" s="371" t="s">
        <v>22</v>
      </c>
      <c r="C9" s="372"/>
      <c r="D9" s="372">
        <v>2</v>
      </c>
      <c r="E9" s="372">
        <v>2</v>
      </c>
      <c r="F9" s="372">
        <v>1</v>
      </c>
      <c r="G9" s="372">
        <v>0</v>
      </c>
      <c r="H9" s="372">
        <v>1</v>
      </c>
      <c r="I9" s="372">
        <v>8</v>
      </c>
      <c r="J9" s="373">
        <v>3</v>
      </c>
      <c r="K9" s="372">
        <v>1</v>
      </c>
      <c r="L9" s="372">
        <v>1</v>
      </c>
      <c r="M9" s="372">
        <v>2</v>
      </c>
      <c r="N9" s="372">
        <v>2</v>
      </c>
      <c r="O9" s="478">
        <f t="shared" si="0"/>
        <v>23</v>
      </c>
      <c r="P9" s="498">
        <f>HABITANTES!D5</f>
        <v>120724</v>
      </c>
      <c r="Q9" s="481">
        <f t="shared" ref="Q9:Q39" si="2" xml:space="preserve"> (100000/P9)*(O9/12)*12</f>
        <v>19.051721281601008</v>
      </c>
      <c r="R9" s="374">
        <v>6</v>
      </c>
      <c r="S9" s="374"/>
      <c r="T9" s="374"/>
      <c r="U9" s="374"/>
      <c r="V9" s="372">
        <f t="shared" si="1"/>
        <v>6</v>
      </c>
      <c r="W9" s="375">
        <f>MODII!$O9-MODII!$V9</f>
        <v>17</v>
      </c>
      <c r="X9" s="376">
        <f t="shared" ref="X9:X39" si="3">(100000/P9)*(W9/12)*12</f>
        <v>14.081707034226834</v>
      </c>
      <c r="Y9" s="370"/>
    </row>
    <row r="10" spans="2:25" ht="15" customHeight="1" thickBot="1" x14ac:dyDescent="0.35">
      <c r="B10" s="371" t="s">
        <v>23</v>
      </c>
      <c r="C10" s="372"/>
      <c r="D10" s="372">
        <v>1</v>
      </c>
      <c r="E10" s="372">
        <v>7</v>
      </c>
      <c r="F10" s="372">
        <v>2</v>
      </c>
      <c r="G10" s="372">
        <v>3</v>
      </c>
      <c r="H10" s="372">
        <v>5</v>
      </c>
      <c r="I10" s="372">
        <v>5</v>
      </c>
      <c r="J10" s="373">
        <v>1</v>
      </c>
      <c r="K10" s="372">
        <v>5</v>
      </c>
      <c r="L10" s="372">
        <v>5</v>
      </c>
      <c r="M10" s="372">
        <v>3</v>
      </c>
      <c r="N10" s="372">
        <v>5</v>
      </c>
      <c r="O10" s="478">
        <f t="shared" si="0"/>
        <v>42</v>
      </c>
      <c r="P10" s="498">
        <f>HABITANTES!D6</f>
        <v>206980</v>
      </c>
      <c r="Q10" s="481">
        <f t="shared" si="2"/>
        <v>20.291815634360809</v>
      </c>
      <c r="R10" s="374">
        <v>4</v>
      </c>
      <c r="S10" s="374"/>
      <c r="T10" s="374"/>
      <c r="U10" s="374"/>
      <c r="V10" s="372">
        <f t="shared" si="1"/>
        <v>4</v>
      </c>
      <c r="W10" s="375">
        <f>MODII!$O10-MODII!$V10</f>
        <v>38</v>
      </c>
      <c r="X10" s="376">
        <f t="shared" si="3"/>
        <v>18.359261764421682</v>
      </c>
      <c r="Y10" s="377"/>
    </row>
    <row r="11" spans="2:25" ht="15" customHeight="1" thickBot="1" x14ac:dyDescent="0.35">
      <c r="B11" s="371" t="s">
        <v>343</v>
      </c>
      <c r="C11" s="372">
        <v>3</v>
      </c>
      <c r="D11" s="372">
        <v>1</v>
      </c>
      <c r="E11" s="372">
        <v>2</v>
      </c>
      <c r="F11" s="372">
        <v>0</v>
      </c>
      <c r="G11" s="372">
        <v>1</v>
      </c>
      <c r="H11" s="372">
        <v>1</v>
      </c>
      <c r="I11" s="372"/>
      <c r="J11" s="373"/>
      <c r="K11" s="372">
        <v>2</v>
      </c>
      <c r="L11" s="372">
        <v>1</v>
      </c>
      <c r="M11" s="372"/>
      <c r="N11" s="372"/>
      <c r="O11" s="478">
        <f t="shared" si="0"/>
        <v>11</v>
      </c>
      <c r="P11" s="498">
        <f>HABITANTES!D7</f>
        <v>68531</v>
      </c>
      <c r="Q11" s="481">
        <f t="shared" si="2"/>
        <v>16.051130145481608</v>
      </c>
      <c r="R11" s="374">
        <v>1</v>
      </c>
      <c r="S11" s="374"/>
      <c r="T11" s="374"/>
      <c r="U11" s="374"/>
      <c r="V11" s="372">
        <f t="shared" si="1"/>
        <v>1</v>
      </c>
      <c r="W11" s="375">
        <f>MODII!$O11-MODII!$V11</f>
        <v>10</v>
      </c>
      <c r="X11" s="376">
        <f t="shared" si="3"/>
        <v>14.591936495892371</v>
      </c>
      <c r="Y11" s="377"/>
    </row>
    <row r="12" spans="2:25" ht="15" customHeight="1" thickBot="1" x14ac:dyDescent="0.35">
      <c r="B12" s="371" t="s">
        <v>4</v>
      </c>
      <c r="C12" s="372">
        <v>15</v>
      </c>
      <c r="D12" s="372">
        <v>14</v>
      </c>
      <c r="E12" s="372">
        <v>15</v>
      </c>
      <c r="F12" s="372">
        <v>14</v>
      </c>
      <c r="G12" s="372">
        <v>19</v>
      </c>
      <c r="H12" s="372">
        <v>16</v>
      </c>
      <c r="I12" s="372">
        <v>19</v>
      </c>
      <c r="J12" s="373">
        <v>17</v>
      </c>
      <c r="K12" s="372">
        <v>10</v>
      </c>
      <c r="L12" s="372">
        <v>15</v>
      </c>
      <c r="M12" s="372">
        <v>15</v>
      </c>
      <c r="N12" s="372">
        <v>13</v>
      </c>
      <c r="O12" s="478">
        <f t="shared" si="0"/>
        <v>182</v>
      </c>
      <c r="P12" s="498">
        <f>HABITANTES!D8</f>
        <v>1168629</v>
      </c>
      <c r="Q12" s="481">
        <f t="shared" si="2"/>
        <v>15.573804860225103</v>
      </c>
      <c r="R12" s="374">
        <v>14</v>
      </c>
      <c r="S12" s="374"/>
      <c r="T12" s="374"/>
      <c r="U12" s="374"/>
      <c r="V12" s="372">
        <f t="shared" si="1"/>
        <v>14</v>
      </c>
      <c r="W12" s="375">
        <f>MODII!$O12-MODII!$V12</f>
        <v>168</v>
      </c>
      <c r="X12" s="376">
        <f t="shared" si="3"/>
        <v>14.375819870977017</v>
      </c>
      <c r="Y12" s="377"/>
    </row>
    <row r="13" spans="2:25" ht="15" customHeight="1" thickBot="1" x14ac:dyDescent="0.35">
      <c r="B13" s="371" t="s">
        <v>24</v>
      </c>
      <c r="C13" s="372">
        <v>1</v>
      </c>
      <c r="D13" s="372">
        <v>5</v>
      </c>
      <c r="E13" s="372">
        <v>10</v>
      </c>
      <c r="F13" s="372">
        <v>5</v>
      </c>
      <c r="G13" s="372">
        <v>6</v>
      </c>
      <c r="H13" s="372">
        <v>4</v>
      </c>
      <c r="I13" s="372">
        <v>3</v>
      </c>
      <c r="J13" s="373">
        <v>6</v>
      </c>
      <c r="K13" s="372">
        <v>4</v>
      </c>
      <c r="L13" s="372">
        <v>10</v>
      </c>
      <c r="M13" s="372">
        <v>10</v>
      </c>
      <c r="N13" s="372">
        <v>7</v>
      </c>
      <c r="O13" s="478">
        <f t="shared" si="0"/>
        <v>71</v>
      </c>
      <c r="P13" s="498">
        <f>HABITANTES!D9</f>
        <v>305347</v>
      </c>
      <c r="Q13" s="481">
        <f t="shared" si="2"/>
        <v>23.252234343222632</v>
      </c>
      <c r="R13" s="374">
        <v>9</v>
      </c>
      <c r="S13" s="374"/>
      <c r="T13" s="374"/>
      <c r="U13" s="374"/>
      <c r="V13" s="372">
        <f t="shared" si="1"/>
        <v>9</v>
      </c>
      <c r="W13" s="375">
        <f>MODII!$O13-MODII!$V13</f>
        <v>62</v>
      </c>
      <c r="X13" s="376">
        <f t="shared" si="3"/>
        <v>20.304768018025399</v>
      </c>
      <c r="Y13" s="377"/>
    </row>
    <row r="14" spans="2:25" ht="15" customHeight="1" thickBot="1" x14ac:dyDescent="0.35">
      <c r="B14" s="371" t="s">
        <v>183</v>
      </c>
      <c r="C14" s="372">
        <v>1</v>
      </c>
      <c r="D14" s="372">
        <v>2</v>
      </c>
      <c r="E14" s="372"/>
      <c r="F14" s="372">
        <v>4</v>
      </c>
      <c r="G14" s="372">
        <v>3</v>
      </c>
      <c r="H14" s="372">
        <v>4</v>
      </c>
      <c r="I14" s="372">
        <v>1</v>
      </c>
      <c r="J14" s="373">
        <v>2</v>
      </c>
      <c r="K14" s="372"/>
      <c r="L14" s="372"/>
      <c r="M14" s="372"/>
      <c r="N14" s="372">
        <v>1</v>
      </c>
      <c r="O14" s="478">
        <f t="shared" si="0"/>
        <v>18</v>
      </c>
      <c r="P14" s="498">
        <f>HABITANTES!D10</f>
        <v>110960</v>
      </c>
      <c r="Q14" s="481">
        <f t="shared" si="2"/>
        <v>16.222062004325885</v>
      </c>
      <c r="R14" s="374"/>
      <c r="S14" s="374"/>
      <c r="T14" s="374"/>
      <c r="U14" s="374"/>
      <c r="V14" s="372">
        <f t="shared" si="1"/>
        <v>0</v>
      </c>
      <c r="W14" s="375">
        <f>MODII!$O14-MODII!$V14</f>
        <v>18</v>
      </c>
      <c r="X14" s="376">
        <f t="shared" si="3"/>
        <v>16.222062004325885</v>
      </c>
      <c r="Y14" s="377"/>
    </row>
    <row r="15" spans="2:25" ht="15" customHeight="1" thickBot="1" x14ac:dyDescent="0.35">
      <c r="B15" s="371" t="s">
        <v>126</v>
      </c>
      <c r="C15" s="372">
        <v>1</v>
      </c>
      <c r="D15" s="372">
        <v>1</v>
      </c>
      <c r="E15" s="372">
        <v>1</v>
      </c>
      <c r="F15" s="372">
        <v>2</v>
      </c>
      <c r="G15" s="372">
        <v>1</v>
      </c>
      <c r="H15" s="372">
        <v>0</v>
      </c>
      <c r="I15" s="372">
        <v>1</v>
      </c>
      <c r="J15" s="373">
        <v>1</v>
      </c>
      <c r="K15" s="372">
        <v>1</v>
      </c>
      <c r="L15" s="372">
        <v>1</v>
      </c>
      <c r="M15" s="372"/>
      <c r="N15" s="372">
        <v>1</v>
      </c>
      <c r="O15" s="478">
        <f t="shared" si="0"/>
        <v>11</v>
      </c>
      <c r="P15" s="498">
        <f>HABITANTES!D11</f>
        <v>74490</v>
      </c>
      <c r="Q15" s="481">
        <f t="shared" si="2"/>
        <v>14.767082829910054</v>
      </c>
      <c r="R15" s="374">
        <v>1</v>
      </c>
      <c r="S15" s="374"/>
      <c r="T15" s="374"/>
      <c r="U15" s="374"/>
      <c r="V15" s="372">
        <f t="shared" si="1"/>
        <v>1</v>
      </c>
      <c r="W15" s="375">
        <f>MODII!$O15-MODII!$V15</f>
        <v>10</v>
      </c>
      <c r="X15" s="376">
        <f t="shared" si="3"/>
        <v>13.424620754463685</v>
      </c>
      <c r="Y15" s="377"/>
    </row>
    <row r="16" spans="2:25" ht="15" customHeight="1" thickBot="1" x14ac:dyDescent="0.35">
      <c r="B16" s="371" t="s">
        <v>25</v>
      </c>
      <c r="C16" s="372">
        <v>3</v>
      </c>
      <c r="D16" s="372">
        <v>3</v>
      </c>
      <c r="E16" s="372">
        <v>5</v>
      </c>
      <c r="F16" s="372">
        <v>6</v>
      </c>
      <c r="G16" s="372">
        <v>8</v>
      </c>
      <c r="H16" s="372">
        <v>5</v>
      </c>
      <c r="I16" s="372">
        <v>5</v>
      </c>
      <c r="J16" s="373">
        <v>5</v>
      </c>
      <c r="K16" s="372">
        <v>4</v>
      </c>
      <c r="L16" s="372">
        <v>2</v>
      </c>
      <c r="M16" s="372">
        <v>4</v>
      </c>
      <c r="N16" s="372">
        <v>2</v>
      </c>
      <c r="O16" s="478">
        <f t="shared" si="0"/>
        <v>52</v>
      </c>
      <c r="P16" s="498">
        <f>HABITANTES!D12</f>
        <v>243505</v>
      </c>
      <c r="Q16" s="481">
        <f t="shared" si="2"/>
        <v>21.354797642758875</v>
      </c>
      <c r="R16" s="374">
        <v>5</v>
      </c>
      <c r="S16" s="374"/>
      <c r="T16" s="374"/>
      <c r="U16" s="374"/>
      <c r="V16" s="372">
        <f t="shared" si="1"/>
        <v>5</v>
      </c>
      <c r="W16" s="375">
        <f>MODII!$O16-MODII!$V16</f>
        <v>47</v>
      </c>
      <c r="X16" s="376">
        <f t="shared" si="3"/>
        <v>19.301451715570522</v>
      </c>
      <c r="Y16" s="377"/>
    </row>
    <row r="17" spans="2:25" ht="15" customHeight="1" thickBot="1" x14ac:dyDescent="0.35">
      <c r="B17" s="371" t="s">
        <v>20</v>
      </c>
      <c r="C17" s="372">
        <v>0</v>
      </c>
      <c r="D17" s="372">
        <v>1</v>
      </c>
      <c r="E17" s="372">
        <v>1</v>
      </c>
      <c r="F17" s="372">
        <v>1</v>
      </c>
      <c r="G17" s="372">
        <v>1</v>
      </c>
      <c r="H17" s="372">
        <v>2</v>
      </c>
      <c r="I17" s="372">
        <v>2</v>
      </c>
      <c r="J17" s="373">
        <v>1</v>
      </c>
      <c r="K17" s="372"/>
      <c r="L17" s="372">
        <v>1</v>
      </c>
      <c r="M17" s="372">
        <v>1</v>
      </c>
      <c r="N17" s="372">
        <v>1</v>
      </c>
      <c r="O17" s="478">
        <f t="shared" si="0"/>
        <v>12</v>
      </c>
      <c r="P17" s="498">
        <f>HABITANTES!D13</f>
        <v>92613</v>
      </c>
      <c r="Q17" s="481">
        <f t="shared" si="2"/>
        <v>12.957144245408312</v>
      </c>
      <c r="R17" s="374">
        <v>2</v>
      </c>
      <c r="S17" s="374"/>
      <c r="T17" s="374"/>
      <c r="U17" s="374"/>
      <c r="V17" s="372">
        <f t="shared" si="1"/>
        <v>2</v>
      </c>
      <c r="W17" s="375">
        <f>MODII!$O17-MODII!$V17</f>
        <v>10</v>
      </c>
      <c r="X17" s="376">
        <f t="shared" si="3"/>
        <v>10.797620204506927</v>
      </c>
      <c r="Y17" s="377"/>
    </row>
    <row r="18" spans="2:25" ht="15" customHeight="1" thickBot="1" x14ac:dyDescent="0.35">
      <c r="B18" s="371" t="s">
        <v>127</v>
      </c>
      <c r="C18" s="372"/>
      <c r="D18" s="372"/>
      <c r="E18" s="372">
        <v>3</v>
      </c>
      <c r="F18" s="372">
        <v>1</v>
      </c>
      <c r="G18" s="372">
        <v>2</v>
      </c>
      <c r="H18" s="372">
        <v>2</v>
      </c>
      <c r="I18" s="372">
        <v>1</v>
      </c>
      <c r="J18" s="373"/>
      <c r="K18" s="372">
        <v>2</v>
      </c>
      <c r="L18" s="372"/>
      <c r="M18" s="372">
        <v>4</v>
      </c>
      <c r="N18" s="372">
        <v>4</v>
      </c>
      <c r="O18" s="478">
        <f t="shared" si="0"/>
        <v>19</v>
      </c>
      <c r="P18" s="498">
        <f>HABITANTES!D14</f>
        <v>104364</v>
      </c>
      <c r="Q18" s="481">
        <f t="shared" si="2"/>
        <v>18.205511479054078</v>
      </c>
      <c r="R18" s="374">
        <v>1</v>
      </c>
      <c r="S18" s="374"/>
      <c r="T18" s="374"/>
      <c r="U18" s="374"/>
      <c r="V18" s="372">
        <f t="shared" si="1"/>
        <v>1</v>
      </c>
      <c r="W18" s="375">
        <f>MODII!$O18-MODII!$V18</f>
        <v>18</v>
      </c>
      <c r="X18" s="376">
        <f t="shared" si="3"/>
        <v>17.247326664367023</v>
      </c>
      <c r="Y18" s="377"/>
    </row>
    <row r="19" spans="2:25" s="338" customFormat="1" ht="15" customHeight="1" thickBot="1" x14ac:dyDescent="0.35">
      <c r="B19" s="371" t="s">
        <v>26</v>
      </c>
      <c r="C19" s="372">
        <v>1</v>
      </c>
      <c r="D19" s="372">
        <v>1</v>
      </c>
      <c r="E19" s="372">
        <v>4</v>
      </c>
      <c r="F19" s="372">
        <v>3</v>
      </c>
      <c r="G19" s="372">
        <v>0</v>
      </c>
      <c r="H19" s="372">
        <v>1</v>
      </c>
      <c r="I19" s="372">
        <v>1</v>
      </c>
      <c r="J19" s="373"/>
      <c r="K19" s="372"/>
      <c r="L19" s="372"/>
      <c r="M19" s="372">
        <v>4</v>
      </c>
      <c r="N19" s="372">
        <v>4</v>
      </c>
      <c r="O19" s="478">
        <f t="shared" si="0"/>
        <v>19</v>
      </c>
      <c r="P19" s="498">
        <f>HABITANTES!D15</f>
        <v>58442</v>
      </c>
      <c r="Q19" s="481">
        <f t="shared" si="2"/>
        <v>32.510865473460868</v>
      </c>
      <c r="R19" s="374">
        <v>1</v>
      </c>
      <c r="S19" s="374"/>
      <c r="T19" s="374"/>
      <c r="U19" s="374"/>
      <c r="V19" s="372">
        <f t="shared" si="1"/>
        <v>1</v>
      </c>
      <c r="W19" s="375">
        <f>MODII!$O19-MODII!$V19</f>
        <v>18</v>
      </c>
      <c r="X19" s="376">
        <f t="shared" si="3"/>
        <v>30.799767290647139</v>
      </c>
      <c r="Y19" s="370"/>
    </row>
    <row r="20" spans="2:25" ht="15" customHeight="1" thickBot="1" x14ac:dyDescent="0.35">
      <c r="B20" s="371" t="s">
        <v>27</v>
      </c>
      <c r="C20" s="372">
        <v>5</v>
      </c>
      <c r="D20" s="372">
        <v>7</v>
      </c>
      <c r="E20" s="372">
        <v>5</v>
      </c>
      <c r="F20" s="372">
        <v>1</v>
      </c>
      <c r="G20" s="372">
        <v>6</v>
      </c>
      <c r="H20" s="372">
        <v>4</v>
      </c>
      <c r="I20" s="372">
        <v>5</v>
      </c>
      <c r="J20" s="373">
        <v>3</v>
      </c>
      <c r="K20" s="372">
        <v>8</v>
      </c>
      <c r="L20" s="372">
        <v>9</v>
      </c>
      <c r="M20" s="372">
        <v>6</v>
      </c>
      <c r="N20" s="372">
        <v>8</v>
      </c>
      <c r="O20" s="478">
        <f t="shared" si="0"/>
        <v>67</v>
      </c>
      <c r="P20" s="498">
        <f>HABITANTES!D16</f>
        <v>250665</v>
      </c>
      <c r="Q20" s="481">
        <f t="shared" si="2"/>
        <v>26.72890112301279</v>
      </c>
      <c r="R20" s="374">
        <v>7</v>
      </c>
      <c r="S20" s="374"/>
      <c r="T20" s="374"/>
      <c r="U20" s="374"/>
      <c r="V20" s="372">
        <f t="shared" si="1"/>
        <v>7</v>
      </c>
      <c r="W20" s="375">
        <f>MODII!$O20-MODII!$V20</f>
        <v>60</v>
      </c>
      <c r="X20" s="376">
        <f t="shared" si="3"/>
        <v>23.93632936389205</v>
      </c>
      <c r="Y20" s="377"/>
    </row>
    <row r="21" spans="2:25" s="338" customFormat="1" ht="15" customHeight="1" thickBot="1" x14ac:dyDescent="0.35">
      <c r="B21" s="371" t="s">
        <v>28</v>
      </c>
      <c r="C21" s="372">
        <v>2</v>
      </c>
      <c r="D21" s="372">
        <v>3</v>
      </c>
      <c r="E21" s="372">
        <v>8</v>
      </c>
      <c r="F21" s="372">
        <v>2</v>
      </c>
      <c r="G21" s="372">
        <v>4</v>
      </c>
      <c r="H21" s="372">
        <v>4</v>
      </c>
      <c r="I21" s="372">
        <v>6</v>
      </c>
      <c r="J21" s="373">
        <v>3</v>
      </c>
      <c r="K21" s="372">
        <v>2</v>
      </c>
      <c r="L21" s="372">
        <v>2</v>
      </c>
      <c r="M21" s="372">
        <v>4</v>
      </c>
      <c r="N21" s="372">
        <v>3</v>
      </c>
      <c r="O21" s="478">
        <f t="shared" si="0"/>
        <v>43</v>
      </c>
      <c r="P21" s="498">
        <f>HABITANTES!D17</f>
        <v>258619</v>
      </c>
      <c r="Q21" s="481">
        <f t="shared" si="2"/>
        <v>16.626775294931928</v>
      </c>
      <c r="R21" s="374">
        <v>1</v>
      </c>
      <c r="S21" s="374"/>
      <c r="T21" s="374"/>
      <c r="U21" s="374"/>
      <c r="V21" s="372">
        <f t="shared" si="1"/>
        <v>1</v>
      </c>
      <c r="W21" s="375">
        <f>MODII!$O21-MODII!$V21</f>
        <v>42</v>
      </c>
      <c r="X21" s="376">
        <f t="shared" si="3"/>
        <v>16.24010610202653</v>
      </c>
      <c r="Y21" s="370"/>
    </row>
    <row r="22" spans="2:25" ht="15" customHeight="1" thickBot="1" x14ac:dyDescent="0.35">
      <c r="B22" s="371" t="s">
        <v>29</v>
      </c>
      <c r="C22" s="372">
        <v>7</v>
      </c>
      <c r="D22" s="372">
        <v>5</v>
      </c>
      <c r="E22" s="372">
        <v>6</v>
      </c>
      <c r="F22" s="372">
        <v>8</v>
      </c>
      <c r="G22" s="372">
        <v>4</v>
      </c>
      <c r="H22" s="372">
        <v>2</v>
      </c>
      <c r="I22" s="372">
        <v>7</v>
      </c>
      <c r="J22" s="373">
        <v>7</v>
      </c>
      <c r="K22" s="372">
        <v>4</v>
      </c>
      <c r="L22" s="372">
        <v>5</v>
      </c>
      <c r="M22" s="372">
        <v>5</v>
      </c>
      <c r="N22" s="372">
        <v>9</v>
      </c>
      <c r="O22" s="478">
        <f t="shared" si="0"/>
        <v>69</v>
      </c>
      <c r="P22" s="498">
        <f>HABITANTES!D18</f>
        <v>445406</v>
      </c>
      <c r="Q22" s="481">
        <f t="shared" si="2"/>
        <v>15.491484173989573</v>
      </c>
      <c r="R22" s="374">
        <v>11</v>
      </c>
      <c r="S22" s="374"/>
      <c r="T22" s="374"/>
      <c r="U22" s="374"/>
      <c r="V22" s="372">
        <f t="shared" si="1"/>
        <v>11</v>
      </c>
      <c r="W22" s="375">
        <f>MODII!$O22-MODII!$V22</f>
        <v>58</v>
      </c>
      <c r="X22" s="376">
        <f t="shared" si="3"/>
        <v>13.021827276686885</v>
      </c>
      <c r="Y22" s="377"/>
    </row>
    <row r="23" spans="2:25" ht="15" customHeight="1" thickBot="1" x14ac:dyDescent="0.35">
      <c r="B23" s="371" t="s">
        <v>128</v>
      </c>
      <c r="C23" s="372">
        <v>2</v>
      </c>
      <c r="D23" s="372">
        <v>2</v>
      </c>
      <c r="E23" s="372">
        <v>2</v>
      </c>
      <c r="F23" s="372">
        <v>1</v>
      </c>
      <c r="G23" s="372">
        <v>2</v>
      </c>
      <c r="H23" s="372">
        <v>2</v>
      </c>
      <c r="I23" s="372">
        <v>4</v>
      </c>
      <c r="J23" s="378">
        <v>1</v>
      </c>
      <c r="K23" s="372">
        <v>6</v>
      </c>
      <c r="L23" s="372">
        <v>1</v>
      </c>
      <c r="M23" s="372"/>
      <c r="N23" s="372"/>
      <c r="O23" s="478">
        <f t="shared" si="0"/>
        <v>23</v>
      </c>
      <c r="P23" s="498">
        <f>HABITANTES!D19</f>
        <v>144183</v>
      </c>
      <c r="Q23" s="481">
        <f t="shared" si="2"/>
        <v>15.951949952490935</v>
      </c>
      <c r="R23" s="374">
        <v>6</v>
      </c>
      <c r="S23" s="374"/>
      <c r="T23" s="374"/>
      <c r="U23" s="374"/>
      <c r="V23" s="372">
        <f t="shared" si="1"/>
        <v>6</v>
      </c>
      <c r="W23" s="375">
        <f>MODII!$O23-MODII!$V23</f>
        <v>17</v>
      </c>
      <c r="X23" s="376">
        <f t="shared" si="3"/>
        <v>11.790571704015036</v>
      </c>
      <c r="Y23" s="377"/>
    </row>
    <row r="24" spans="2:25" s="338" customFormat="1" ht="15" customHeight="1" thickBot="1" x14ac:dyDescent="0.35">
      <c r="B24" s="371" t="s">
        <v>30</v>
      </c>
      <c r="C24" s="372">
        <v>2</v>
      </c>
      <c r="D24" s="372">
        <v>1</v>
      </c>
      <c r="E24" s="372">
        <v>2</v>
      </c>
      <c r="F24" s="372">
        <v>6</v>
      </c>
      <c r="G24" s="372">
        <v>1</v>
      </c>
      <c r="H24" s="372">
        <v>1</v>
      </c>
      <c r="I24" s="372">
        <v>3</v>
      </c>
      <c r="J24" s="373">
        <v>3</v>
      </c>
      <c r="K24" s="372">
        <v>3</v>
      </c>
      <c r="L24" s="372">
        <v>2</v>
      </c>
      <c r="M24" s="372">
        <v>5</v>
      </c>
      <c r="N24" s="372">
        <v>1</v>
      </c>
      <c r="O24" s="478">
        <f t="shared" si="0"/>
        <v>30</v>
      </c>
      <c r="P24" s="498">
        <f>HABITANTES!D20</f>
        <v>204175</v>
      </c>
      <c r="Q24" s="481">
        <f t="shared" si="2"/>
        <v>14.693277825394883</v>
      </c>
      <c r="R24" s="374">
        <v>1</v>
      </c>
      <c r="S24" s="374"/>
      <c r="T24" s="374"/>
      <c r="U24" s="374"/>
      <c r="V24" s="372">
        <f t="shared" si="1"/>
        <v>1</v>
      </c>
      <c r="W24" s="375">
        <f>MODII!$O24-MODII!$V24</f>
        <v>29</v>
      </c>
      <c r="X24" s="376">
        <f t="shared" si="3"/>
        <v>14.203501897881718</v>
      </c>
      <c r="Y24" s="370"/>
    </row>
    <row r="25" spans="2:25" ht="15" customHeight="1" thickBot="1" x14ac:dyDescent="0.35">
      <c r="B25" s="371" t="s">
        <v>291</v>
      </c>
      <c r="C25" s="372"/>
      <c r="D25" s="372"/>
      <c r="E25" s="372"/>
      <c r="F25" s="372">
        <v>3</v>
      </c>
      <c r="G25" s="372">
        <v>0</v>
      </c>
      <c r="H25" s="372">
        <v>1</v>
      </c>
      <c r="I25" s="372"/>
      <c r="J25" s="373">
        <v>2</v>
      </c>
      <c r="K25" s="372">
        <v>1</v>
      </c>
      <c r="L25" s="372"/>
      <c r="M25" s="372">
        <v>4</v>
      </c>
      <c r="N25" s="372">
        <v>2</v>
      </c>
      <c r="O25" s="478">
        <f t="shared" si="0"/>
        <v>13</v>
      </c>
      <c r="P25" s="498">
        <f>HABITANTES!D21</f>
        <v>125265</v>
      </c>
      <c r="Q25" s="481">
        <f t="shared" si="2"/>
        <v>10.377998642877099</v>
      </c>
      <c r="R25" s="374"/>
      <c r="S25" s="374"/>
      <c r="T25" s="374"/>
      <c r="U25" s="374"/>
      <c r="V25" s="372">
        <f t="shared" si="1"/>
        <v>0</v>
      </c>
      <c r="W25" s="375">
        <f>MODII!$O25-MODII!$V25</f>
        <v>13</v>
      </c>
      <c r="X25" s="376">
        <f t="shared" si="3"/>
        <v>10.377998642877099</v>
      </c>
      <c r="Y25" s="377"/>
    </row>
    <row r="26" spans="2:25" ht="15" customHeight="1" thickBot="1" x14ac:dyDescent="0.35">
      <c r="B26" s="371" t="s">
        <v>31</v>
      </c>
      <c r="C26" s="372">
        <v>5</v>
      </c>
      <c r="D26" s="372">
        <v>2</v>
      </c>
      <c r="E26" s="372">
        <v>5</v>
      </c>
      <c r="F26" s="372">
        <v>3</v>
      </c>
      <c r="G26" s="372">
        <v>3</v>
      </c>
      <c r="H26" s="372">
        <v>2</v>
      </c>
      <c r="I26" s="372">
        <v>1</v>
      </c>
      <c r="J26" s="373">
        <v>3</v>
      </c>
      <c r="K26" s="372">
        <v>2</v>
      </c>
      <c r="L26" s="372">
        <v>2</v>
      </c>
      <c r="M26" s="372">
        <v>1</v>
      </c>
      <c r="N26" s="372"/>
      <c r="O26" s="478">
        <f t="shared" si="0"/>
        <v>29</v>
      </c>
      <c r="P26" s="498">
        <f>HABITANTES!D22</f>
        <v>220231</v>
      </c>
      <c r="Q26" s="481">
        <f t="shared" si="2"/>
        <v>13.167991790438219</v>
      </c>
      <c r="R26" s="374">
        <v>3</v>
      </c>
      <c r="S26" s="374"/>
      <c r="T26" s="374"/>
      <c r="U26" s="374"/>
      <c r="V26" s="372">
        <f t="shared" si="1"/>
        <v>3</v>
      </c>
      <c r="W26" s="375">
        <f>MODII!$O26-MODII!$V26</f>
        <v>26</v>
      </c>
      <c r="X26" s="376">
        <f t="shared" si="3"/>
        <v>11.805785743151507</v>
      </c>
      <c r="Y26" s="377"/>
    </row>
    <row r="27" spans="2:25" s="338" customFormat="1" ht="15" customHeight="1" thickBot="1" x14ac:dyDescent="0.35">
      <c r="B27" s="371" t="s">
        <v>32</v>
      </c>
      <c r="C27" s="372">
        <v>0</v>
      </c>
      <c r="D27" s="372">
        <v>3</v>
      </c>
      <c r="E27" s="372"/>
      <c r="F27" s="372">
        <v>1</v>
      </c>
      <c r="G27" s="372">
        <v>1</v>
      </c>
      <c r="H27" s="372">
        <v>2</v>
      </c>
      <c r="I27" s="372">
        <v>2</v>
      </c>
      <c r="J27" s="373"/>
      <c r="K27" s="372"/>
      <c r="L27" s="372">
        <v>2</v>
      </c>
      <c r="M27" s="372"/>
      <c r="N27" s="372"/>
      <c r="O27" s="478">
        <f t="shared" si="0"/>
        <v>11</v>
      </c>
      <c r="P27" s="498">
        <f>HABITANTES!D23</f>
        <v>26980</v>
      </c>
      <c r="Q27" s="481">
        <f t="shared" si="2"/>
        <v>40.770941438102298</v>
      </c>
      <c r="R27" s="374">
        <v>1</v>
      </c>
      <c r="S27" s="374"/>
      <c r="T27" s="374"/>
      <c r="U27" s="374"/>
      <c r="V27" s="372">
        <f t="shared" si="1"/>
        <v>1</v>
      </c>
      <c r="W27" s="375">
        <f>MODII!$O27-MODII!$V27</f>
        <v>10</v>
      </c>
      <c r="X27" s="376">
        <f t="shared" si="3"/>
        <v>37.064492216456635</v>
      </c>
      <c r="Y27" s="370"/>
    </row>
    <row r="28" spans="2:25" ht="15" customHeight="1" thickBot="1" x14ac:dyDescent="0.35">
      <c r="B28" s="371" t="s">
        <v>33</v>
      </c>
      <c r="C28" s="372">
        <v>6</v>
      </c>
      <c r="D28" s="372">
        <v>1</v>
      </c>
      <c r="E28" s="372">
        <v>6</v>
      </c>
      <c r="F28" s="372">
        <v>8</v>
      </c>
      <c r="G28" s="372">
        <v>6</v>
      </c>
      <c r="H28" s="372">
        <v>7</v>
      </c>
      <c r="I28" s="372">
        <v>3</v>
      </c>
      <c r="J28" s="373">
        <v>4</v>
      </c>
      <c r="K28" s="372">
        <v>2</v>
      </c>
      <c r="L28" s="372">
        <v>4</v>
      </c>
      <c r="M28" s="372">
        <v>2</v>
      </c>
      <c r="N28" s="372">
        <v>2</v>
      </c>
      <c r="O28" s="478">
        <f t="shared" si="0"/>
        <v>51</v>
      </c>
      <c r="P28" s="498">
        <f>HABITANTES!D24</f>
        <v>213809</v>
      </c>
      <c r="Q28" s="481">
        <f t="shared" si="2"/>
        <v>23.853065118867775</v>
      </c>
      <c r="R28" s="374">
        <v>7</v>
      </c>
      <c r="S28" s="374"/>
      <c r="T28" s="374"/>
      <c r="U28" s="374"/>
      <c r="V28" s="372">
        <f t="shared" si="1"/>
        <v>7</v>
      </c>
      <c r="W28" s="375">
        <f>MODII!$O28-MODII!$V28</f>
        <v>44</v>
      </c>
      <c r="X28" s="376">
        <f t="shared" si="3"/>
        <v>20.579115004513373</v>
      </c>
      <c r="Y28" s="377"/>
    </row>
    <row r="29" spans="2:25" ht="15" customHeight="1" thickBot="1" x14ac:dyDescent="0.35">
      <c r="B29" s="371" t="s">
        <v>34</v>
      </c>
      <c r="C29" s="372">
        <v>4</v>
      </c>
      <c r="D29" s="372">
        <v>3</v>
      </c>
      <c r="E29" s="372">
        <v>1</v>
      </c>
      <c r="F29" s="372">
        <v>3</v>
      </c>
      <c r="G29" s="372">
        <v>6</v>
      </c>
      <c r="H29" s="372">
        <v>5</v>
      </c>
      <c r="I29" s="372">
        <v>6</v>
      </c>
      <c r="J29" s="373">
        <v>3</v>
      </c>
      <c r="K29" s="372">
        <v>6</v>
      </c>
      <c r="L29" s="372">
        <v>5</v>
      </c>
      <c r="M29" s="372">
        <v>3</v>
      </c>
      <c r="N29" s="372">
        <v>4</v>
      </c>
      <c r="O29" s="478">
        <f t="shared" si="0"/>
        <v>49</v>
      </c>
      <c r="P29" s="498">
        <f>HABITANTES!D25</f>
        <v>336825</v>
      </c>
      <c r="Q29" s="481">
        <f t="shared" si="2"/>
        <v>14.547613746010541</v>
      </c>
      <c r="R29" s="374">
        <v>8</v>
      </c>
      <c r="S29" s="374"/>
      <c r="T29" s="374"/>
      <c r="U29" s="374"/>
      <c r="V29" s="372">
        <f t="shared" si="1"/>
        <v>8</v>
      </c>
      <c r="W29" s="375">
        <f>MODII!$O29-MODII!$V29</f>
        <v>41</v>
      </c>
      <c r="X29" s="376">
        <f t="shared" si="3"/>
        <v>12.172493134416982</v>
      </c>
      <c r="Y29" s="377"/>
    </row>
    <row r="30" spans="2:25" ht="15" customHeight="1" thickBot="1" x14ac:dyDescent="0.35">
      <c r="B30" s="371" t="s">
        <v>38</v>
      </c>
      <c r="C30" s="372"/>
      <c r="D30" s="372">
        <v>1</v>
      </c>
      <c r="E30" s="372">
        <v>3</v>
      </c>
      <c r="F30" s="372">
        <v>2</v>
      </c>
      <c r="G30" s="372">
        <v>0</v>
      </c>
      <c r="H30" s="372">
        <v>2</v>
      </c>
      <c r="I30" s="372">
        <v>1</v>
      </c>
      <c r="J30" s="373">
        <v>2</v>
      </c>
      <c r="K30" s="372">
        <v>2</v>
      </c>
      <c r="L30" s="372">
        <v>3</v>
      </c>
      <c r="M30" s="372">
        <v>3</v>
      </c>
      <c r="N30" s="372">
        <v>3</v>
      </c>
      <c r="O30" s="478">
        <f t="shared" si="0"/>
        <v>22</v>
      </c>
      <c r="P30" s="498">
        <f>HABITANTES!D26</f>
        <v>102473</v>
      </c>
      <c r="Q30" s="481">
        <f t="shared" si="2"/>
        <v>21.469069901339864</v>
      </c>
      <c r="R30" s="374">
        <v>2</v>
      </c>
      <c r="S30" s="374"/>
      <c r="T30" s="374"/>
      <c r="U30" s="374"/>
      <c r="V30" s="372">
        <f t="shared" si="1"/>
        <v>2</v>
      </c>
      <c r="W30" s="375">
        <f>MODII!$O30-MODII!$V30</f>
        <v>20</v>
      </c>
      <c r="X30" s="376">
        <f t="shared" si="3"/>
        <v>19.517336273945332</v>
      </c>
      <c r="Y30" s="377"/>
    </row>
    <row r="31" spans="2:25" ht="15" customHeight="1" thickBot="1" x14ac:dyDescent="0.35">
      <c r="B31" s="371" t="s">
        <v>129</v>
      </c>
      <c r="C31" s="372">
        <v>12</v>
      </c>
      <c r="D31" s="372">
        <v>8</v>
      </c>
      <c r="E31" s="372">
        <v>11</v>
      </c>
      <c r="F31" s="372">
        <v>11</v>
      </c>
      <c r="G31" s="372">
        <v>14</v>
      </c>
      <c r="H31" s="372">
        <v>4</v>
      </c>
      <c r="I31" s="372">
        <v>4</v>
      </c>
      <c r="J31" s="373">
        <v>11</v>
      </c>
      <c r="K31" s="372">
        <v>5</v>
      </c>
      <c r="L31" s="372">
        <v>21</v>
      </c>
      <c r="M31" s="372">
        <v>7</v>
      </c>
      <c r="N31" s="372">
        <v>9</v>
      </c>
      <c r="O31" s="478">
        <f t="shared" si="0"/>
        <v>117</v>
      </c>
      <c r="P31" s="498">
        <f>HABITANTES!D27</f>
        <v>711209</v>
      </c>
      <c r="Q31" s="481">
        <f t="shared" si="2"/>
        <v>16.450860436243076</v>
      </c>
      <c r="R31" s="374">
        <v>19</v>
      </c>
      <c r="S31" s="374"/>
      <c r="T31" s="374"/>
      <c r="U31" s="374"/>
      <c r="V31" s="372">
        <f t="shared" si="1"/>
        <v>19</v>
      </c>
      <c r="W31" s="375">
        <f>MODII!$O31-MODII!$V31</f>
        <v>98</v>
      </c>
      <c r="X31" s="376">
        <f t="shared" si="3"/>
        <v>13.779353185913001</v>
      </c>
      <c r="Y31" s="377"/>
    </row>
    <row r="32" spans="2:25" ht="15" customHeight="1" thickBot="1" x14ac:dyDescent="0.35">
      <c r="B32" s="371" t="s">
        <v>111</v>
      </c>
      <c r="C32" s="372">
        <v>4</v>
      </c>
      <c r="D32" s="372">
        <v>0</v>
      </c>
      <c r="E32" s="372"/>
      <c r="F32" s="372">
        <v>2</v>
      </c>
      <c r="G32" s="372">
        <v>0</v>
      </c>
      <c r="H32" s="372">
        <v>1</v>
      </c>
      <c r="I32" s="372">
        <v>1</v>
      </c>
      <c r="J32" s="373"/>
      <c r="K32" s="372"/>
      <c r="L32" s="372"/>
      <c r="M32" s="372"/>
      <c r="N32" s="372">
        <v>2</v>
      </c>
      <c r="O32" s="478">
        <f t="shared" si="0"/>
        <v>10</v>
      </c>
      <c r="P32" s="498">
        <f>HABITANTES!D28</f>
        <v>69366</v>
      </c>
      <c r="Q32" s="481">
        <f t="shared" si="2"/>
        <v>14.416284635123837</v>
      </c>
      <c r="R32" s="374"/>
      <c r="S32" s="374"/>
      <c r="T32" s="374"/>
      <c r="U32" s="374"/>
      <c r="V32" s="372">
        <f t="shared" si="1"/>
        <v>0</v>
      </c>
      <c r="W32" s="375">
        <f>MODII!$O32-MODII!$V32</f>
        <v>10</v>
      </c>
      <c r="X32" s="376">
        <f t="shared" si="3"/>
        <v>14.416284635123837</v>
      </c>
      <c r="Y32" s="377"/>
    </row>
    <row r="33" spans="2:25" ht="15" customHeight="1" thickBot="1" x14ac:dyDescent="0.35">
      <c r="B33" s="371" t="s">
        <v>35</v>
      </c>
      <c r="C33" s="372">
        <v>3</v>
      </c>
      <c r="D33" s="372">
        <v>3</v>
      </c>
      <c r="E33" s="372">
        <v>7</v>
      </c>
      <c r="F33" s="372">
        <v>5</v>
      </c>
      <c r="G33" s="372">
        <v>4</v>
      </c>
      <c r="H33" s="372">
        <v>2</v>
      </c>
      <c r="I33" s="372">
        <v>1</v>
      </c>
      <c r="J33" s="373">
        <v>1</v>
      </c>
      <c r="K33" s="372">
        <v>1</v>
      </c>
      <c r="L33" s="372">
        <v>3</v>
      </c>
      <c r="M33" s="372">
        <v>4</v>
      </c>
      <c r="N33" s="372">
        <v>5</v>
      </c>
      <c r="O33" s="478">
        <f t="shared" si="0"/>
        <v>39</v>
      </c>
      <c r="P33" s="498">
        <f>HABITANTES!D29</f>
        <v>243463</v>
      </c>
      <c r="Q33" s="481">
        <f t="shared" si="2"/>
        <v>16.018861182191955</v>
      </c>
      <c r="R33" s="374">
        <v>2</v>
      </c>
      <c r="S33" s="374"/>
      <c r="T33" s="374"/>
      <c r="U33" s="374"/>
      <c r="V33" s="372">
        <f t="shared" si="1"/>
        <v>2</v>
      </c>
      <c r="W33" s="375">
        <f>MODII!$O33-MODII!$V33</f>
        <v>37</v>
      </c>
      <c r="X33" s="376">
        <f t="shared" si="3"/>
        <v>15.197381121566728</v>
      </c>
      <c r="Y33" s="377"/>
    </row>
    <row r="34" spans="2:25" ht="15" customHeight="1" thickBot="1" x14ac:dyDescent="0.35">
      <c r="B34" s="371" t="s">
        <v>292</v>
      </c>
      <c r="C34" s="372">
        <v>6</v>
      </c>
      <c r="D34" s="372">
        <v>6</v>
      </c>
      <c r="E34" s="372">
        <v>6</v>
      </c>
      <c r="F34" s="372">
        <v>5</v>
      </c>
      <c r="G34" s="372">
        <v>6</v>
      </c>
      <c r="H34" s="372">
        <v>4</v>
      </c>
      <c r="I34" s="372">
        <v>4</v>
      </c>
      <c r="J34" s="373">
        <v>5</v>
      </c>
      <c r="K34" s="372">
        <v>2</v>
      </c>
      <c r="L34" s="372">
        <v>6</v>
      </c>
      <c r="M34" s="372">
        <v>6</v>
      </c>
      <c r="N34" s="372">
        <v>3</v>
      </c>
      <c r="O34" s="478">
        <f t="shared" si="0"/>
        <v>59</v>
      </c>
      <c r="P34" s="498">
        <f>HABITANTES!D30</f>
        <v>355646</v>
      </c>
      <c r="Q34" s="481">
        <f t="shared" si="2"/>
        <v>16.589530038296509</v>
      </c>
      <c r="R34" s="374">
        <v>8</v>
      </c>
      <c r="S34" s="374"/>
      <c r="T34" s="374"/>
      <c r="U34" s="374"/>
      <c r="V34" s="372">
        <f t="shared" si="1"/>
        <v>8</v>
      </c>
      <c r="W34" s="375">
        <f>MODII!$O34-MODII!$V34</f>
        <v>51</v>
      </c>
      <c r="X34" s="376">
        <f t="shared" si="3"/>
        <v>14.340102236493593</v>
      </c>
      <c r="Y34" s="377"/>
    </row>
    <row r="35" spans="2:25" s="338" customFormat="1" ht="15" customHeight="1" thickBot="1" x14ac:dyDescent="0.35">
      <c r="B35" s="371" t="s">
        <v>36</v>
      </c>
      <c r="C35" s="372">
        <v>2</v>
      </c>
      <c r="D35" s="372">
        <v>1</v>
      </c>
      <c r="E35" s="372">
        <v>4</v>
      </c>
      <c r="F35" s="372">
        <v>0</v>
      </c>
      <c r="G35" s="372">
        <v>2</v>
      </c>
      <c r="H35" s="372">
        <v>2</v>
      </c>
      <c r="I35" s="372"/>
      <c r="J35" s="373">
        <v>4</v>
      </c>
      <c r="K35" s="372">
        <v>3</v>
      </c>
      <c r="L35" s="372">
        <v>1</v>
      </c>
      <c r="M35" s="372">
        <v>5</v>
      </c>
      <c r="N35" s="372">
        <v>1</v>
      </c>
      <c r="O35" s="478">
        <f t="shared" si="0"/>
        <v>25</v>
      </c>
      <c r="P35" s="498">
        <f>HABITANTES!D31</f>
        <v>157666</v>
      </c>
      <c r="Q35" s="481">
        <f t="shared" si="2"/>
        <v>15.856303832151511</v>
      </c>
      <c r="R35" s="374">
        <v>8</v>
      </c>
      <c r="S35" s="374"/>
      <c r="T35" s="374"/>
      <c r="U35" s="374"/>
      <c r="V35" s="372">
        <f t="shared" si="1"/>
        <v>8</v>
      </c>
      <c r="W35" s="375">
        <f>MODII!$O35-MODII!$V35</f>
        <v>17</v>
      </c>
      <c r="X35" s="376">
        <f t="shared" si="3"/>
        <v>10.782286605863028</v>
      </c>
      <c r="Y35" s="370"/>
    </row>
    <row r="36" spans="2:25" ht="15" customHeight="1" thickBot="1" x14ac:dyDescent="0.35">
      <c r="B36" s="371" t="s">
        <v>5</v>
      </c>
      <c r="C36" s="372">
        <v>18</v>
      </c>
      <c r="D36" s="372">
        <v>17</v>
      </c>
      <c r="E36" s="372">
        <v>18</v>
      </c>
      <c r="F36" s="372">
        <v>13</v>
      </c>
      <c r="G36" s="372">
        <v>14</v>
      </c>
      <c r="H36" s="372">
        <v>16</v>
      </c>
      <c r="I36" s="372">
        <v>20</v>
      </c>
      <c r="J36" s="373">
        <v>18</v>
      </c>
      <c r="K36" s="372">
        <v>22</v>
      </c>
      <c r="L36" s="372">
        <v>16</v>
      </c>
      <c r="M36" s="372">
        <v>11</v>
      </c>
      <c r="N36" s="372">
        <v>20</v>
      </c>
      <c r="O36" s="478">
        <f t="shared" si="0"/>
        <v>203</v>
      </c>
      <c r="P36" s="498">
        <f>HABITANTES!D32</f>
        <v>1102840</v>
      </c>
      <c r="Q36" s="481">
        <f t="shared" si="2"/>
        <v>18.407021870806286</v>
      </c>
      <c r="R36" s="374">
        <v>35</v>
      </c>
      <c r="S36" s="374"/>
      <c r="T36" s="374"/>
      <c r="U36" s="374"/>
      <c r="V36" s="372">
        <f t="shared" si="1"/>
        <v>35</v>
      </c>
      <c r="W36" s="375">
        <f>MODII!$O36-MODII!$V36</f>
        <v>168</v>
      </c>
      <c r="X36" s="376">
        <f t="shared" si="3"/>
        <v>15.233397410322443</v>
      </c>
      <c r="Y36" s="377"/>
    </row>
    <row r="37" spans="2:25" ht="15" customHeight="1" thickBot="1" x14ac:dyDescent="0.35">
      <c r="B37" s="371" t="s">
        <v>184</v>
      </c>
      <c r="C37" s="372"/>
      <c r="D37" s="372">
        <v>1</v>
      </c>
      <c r="E37" s="372">
        <v>2</v>
      </c>
      <c r="F37" s="372">
        <v>0</v>
      </c>
      <c r="G37" s="372">
        <v>1</v>
      </c>
      <c r="H37" s="372">
        <v>0</v>
      </c>
      <c r="I37" s="372"/>
      <c r="J37" s="373"/>
      <c r="K37" s="372"/>
      <c r="L37" s="372"/>
      <c r="M37" s="372">
        <v>1</v>
      </c>
      <c r="N37" s="372">
        <v>1</v>
      </c>
      <c r="O37" s="478">
        <f t="shared" si="0"/>
        <v>6</v>
      </c>
      <c r="P37" s="498">
        <f>HABITANTES!D33</f>
        <v>54242</v>
      </c>
      <c r="Q37" s="481">
        <f t="shared" si="2"/>
        <v>11.061539028796872</v>
      </c>
      <c r="R37" s="374"/>
      <c r="S37" s="374"/>
      <c r="T37" s="374"/>
      <c r="U37" s="374"/>
      <c r="V37" s="372">
        <f t="shared" si="1"/>
        <v>0</v>
      </c>
      <c r="W37" s="375">
        <f>MODII!$O37-MODII!$V37</f>
        <v>6</v>
      </c>
      <c r="X37" s="376">
        <f t="shared" si="3"/>
        <v>11.061539028796872</v>
      </c>
      <c r="Y37" s="377"/>
    </row>
    <row r="38" spans="2:25" ht="15" customHeight="1" thickBot="1" x14ac:dyDescent="0.35">
      <c r="B38" s="371" t="s">
        <v>19</v>
      </c>
      <c r="C38" s="372">
        <v>42</v>
      </c>
      <c r="D38" s="372">
        <v>34</v>
      </c>
      <c r="E38" s="372">
        <v>51</v>
      </c>
      <c r="F38" s="372">
        <v>46</v>
      </c>
      <c r="G38" s="372">
        <v>30</v>
      </c>
      <c r="H38" s="372">
        <v>16</v>
      </c>
      <c r="I38" s="372">
        <v>34</v>
      </c>
      <c r="J38" s="373">
        <v>46</v>
      </c>
      <c r="K38" s="372">
        <v>33</v>
      </c>
      <c r="L38" s="372">
        <v>36</v>
      </c>
      <c r="M38" s="372">
        <v>29</v>
      </c>
      <c r="N38" s="372">
        <v>36</v>
      </c>
      <c r="O38" s="478">
        <f t="shared" si="0"/>
        <v>433</v>
      </c>
      <c r="P38" s="498">
        <f>HABITANTES!D34</f>
        <v>2347968</v>
      </c>
      <c r="Q38" s="481">
        <f t="shared" si="2"/>
        <v>18.441477907705728</v>
      </c>
      <c r="R38" s="374">
        <v>45</v>
      </c>
      <c r="S38" s="374"/>
      <c r="T38" s="374"/>
      <c r="U38" s="374"/>
      <c r="V38" s="372">
        <f t="shared" si="1"/>
        <v>45</v>
      </c>
      <c r="W38" s="375">
        <f>MODII!$O38-MODII!$V38</f>
        <v>388</v>
      </c>
      <c r="X38" s="376">
        <f t="shared" si="3"/>
        <v>16.524927085888734</v>
      </c>
      <c r="Y38" s="377"/>
    </row>
    <row r="39" spans="2:25" ht="15" customHeight="1" thickBot="1" x14ac:dyDescent="0.35">
      <c r="B39" s="494" t="s">
        <v>37</v>
      </c>
      <c r="C39" s="482">
        <v>2</v>
      </c>
      <c r="D39" s="482">
        <v>0</v>
      </c>
      <c r="E39" s="482">
        <v>3</v>
      </c>
      <c r="F39" s="482">
        <v>1</v>
      </c>
      <c r="G39" s="482">
        <v>0</v>
      </c>
      <c r="H39" s="482">
        <v>3</v>
      </c>
      <c r="I39" s="482"/>
      <c r="J39" s="483">
        <v>2</v>
      </c>
      <c r="K39" s="482"/>
      <c r="L39" s="482">
        <v>4</v>
      </c>
      <c r="M39" s="482">
        <v>6</v>
      </c>
      <c r="N39" s="482">
        <v>3</v>
      </c>
      <c r="O39" s="484">
        <f t="shared" si="0"/>
        <v>24</v>
      </c>
      <c r="P39" s="498">
        <f>HABITANTES!D35</f>
        <v>200061</v>
      </c>
      <c r="Q39" s="485">
        <f t="shared" si="2"/>
        <v>11.996341115959632</v>
      </c>
      <c r="R39" s="486"/>
      <c r="S39" s="486"/>
      <c r="T39" s="486"/>
      <c r="U39" s="486"/>
      <c r="V39" s="482">
        <f t="shared" si="1"/>
        <v>0</v>
      </c>
      <c r="W39" s="487">
        <f>MODII!$O39-MODII!$V39</f>
        <v>24</v>
      </c>
      <c r="X39" s="488">
        <f t="shared" si="3"/>
        <v>11.996341115959632</v>
      </c>
      <c r="Y39" s="377"/>
    </row>
    <row r="40" spans="2:25" ht="15" customHeight="1" thickBot="1" x14ac:dyDescent="0.35">
      <c r="B40" s="495" t="s">
        <v>182</v>
      </c>
      <c r="C40" s="489">
        <f>SUM(C8:C39)</f>
        <v>147</v>
      </c>
      <c r="D40" s="490">
        <f t="shared" ref="D40:O40" si="4">SUM(D8:D39)</f>
        <v>132</v>
      </c>
      <c r="E40" s="490">
        <f t="shared" si="4"/>
        <v>191</v>
      </c>
      <c r="F40" s="490">
        <f>SUM(F8:F39)</f>
        <v>165</v>
      </c>
      <c r="G40" s="490">
        <f t="shared" si="4"/>
        <v>149</v>
      </c>
      <c r="H40" s="490">
        <f t="shared" si="4"/>
        <v>125</v>
      </c>
      <c r="I40" s="490">
        <f t="shared" si="4"/>
        <v>149</v>
      </c>
      <c r="J40" s="490">
        <f>SUM(J8:J39)</f>
        <v>155</v>
      </c>
      <c r="K40" s="490">
        <f>SUM(K8:K39)</f>
        <v>135</v>
      </c>
      <c r="L40" s="490">
        <f t="shared" si="4"/>
        <v>159</v>
      </c>
      <c r="M40" s="490">
        <f t="shared" si="4"/>
        <v>146</v>
      </c>
      <c r="N40" s="490">
        <f t="shared" si="4"/>
        <v>155</v>
      </c>
      <c r="O40" s="496">
        <f t="shared" si="4"/>
        <v>1808</v>
      </c>
      <c r="P40" s="499">
        <f>SUBTOTAL(109,MODII!$P$8:$P$39)</f>
        <v>10378267</v>
      </c>
      <c r="Q40" s="497">
        <f xml:space="preserve"> (100000/P40)*(O40/12)*12</f>
        <v>17.421020291730787</v>
      </c>
      <c r="R40" s="491">
        <f>SUBTOTAL(109,MODII!$R$8:$R$39)</f>
        <v>209</v>
      </c>
      <c r="S40" s="492">
        <f>SUM(R8:R39)</f>
        <v>209</v>
      </c>
      <c r="T40" s="492">
        <f>SUM(S8:S39)</f>
        <v>0</v>
      </c>
      <c r="U40" s="492">
        <f>SUM(T8:T39)</f>
        <v>0</v>
      </c>
      <c r="V40" s="492">
        <f>SUM(V8:V39)</f>
        <v>209</v>
      </c>
      <c r="W40" s="492">
        <f>SUM(W8:W39)</f>
        <v>1599</v>
      </c>
      <c r="X40" s="493">
        <f>(100000/P40)*(W40/20)*12</f>
        <v>9.2443179579018349</v>
      </c>
      <c r="Y40" s="377"/>
    </row>
    <row r="41" spans="2:25" ht="15" x14ac:dyDescent="0.3"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80"/>
      <c r="R41" s="379"/>
      <c r="S41" s="379"/>
      <c r="T41" s="379"/>
      <c r="U41" s="379"/>
      <c r="V41" s="379"/>
      <c r="W41" s="379"/>
      <c r="X41" s="379"/>
      <c r="Y41" s="377"/>
    </row>
    <row r="42" spans="2:25" ht="15" x14ac:dyDescent="0.3"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7"/>
    </row>
  </sheetData>
  <mergeCells count="4">
    <mergeCell ref="B5:B6"/>
    <mergeCell ref="C5:P6"/>
    <mergeCell ref="Q5:Q6"/>
    <mergeCell ref="R5:V6"/>
  </mergeCells>
  <conditionalFormatting sqref="Q8:Q39">
    <cfRule type="cellIs" dxfId="3" priority="3" stopIfTrue="1" operator="greaterThan">
      <formula>39.99</formula>
    </cfRule>
    <cfRule type="cellIs" dxfId="2" priority="4" operator="between">
      <formula>30</formula>
      <formula>39.99</formula>
    </cfRule>
  </conditionalFormatting>
  <conditionalFormatting sqref="X8:X39">
    <cfRule type="cellIs" dxfId="1" priority="1" operator="between">
      <formula>40</formula>
      <formula>50</formula>
    </cfRule>
    <cfRule type="cellIs" dxfId="0" priority="2" operator="between">
      <formula>30</formula>
      <formula>39</formula>
    </cfRule>
  </conditionalFormatting>
  <printOptions horizontalCentered="1"/>
  <pageMargins left="0.39370078740157483" right="7.874015748031496E-2" top="0.19685039370078741" bottom="0.19685039370078741" header="0.19685039370078741" footer="0.19685039370078741"/>
  <pageSetup paperSize="9" scale="86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07"/>
  <sheetViews>
    <sheetView topLeftCell="A67" zoomScale="115" zoomScaleNormal="115" workbookViewId="0">
      <selection activeCell="W78" sqref="W78"/>
    </sheetView>
  </sheetViews>
  <sheetFormatPr baseColWidth="10" defaultRowHeight="12.75" x14ac:dyDescent="0.2"/>
  <cols>
    <col min="1" max="1" width="3.85546875" style="217" customWidth="1"/>
    <col min="2" max="2" width="28.42578125" style="217" customWidth="1"/>
    <col min="3" max="3" width="3.7109375" style="217" customWidth="1"/>
    <col min="4" max="6" width="3.7109375" style="218" customWidth="1"/>
    <col min="7" max="7" width="3.7109375" style="219" customWidth="1"/>
    <col min="8" max="14" width="3.7109375" style="218" customWidth="1"/>
    <col min="15" max="15" width="9" style="217" customWidth="1"/>
    <col min="16" max="16" width="0.85546875" style="217" customWidth="1"/>
    <col min="17" max="17" width="4.140625" style="217" customWidth="1"/>
    <col min="18" max="18" width="0.7109375" style="217" customWidth="1"/>
    <col min="19" max="19" width="1.42578125" style="217" customWidth="1"/>
    <col min="20" max="20" width="1.7109375" style="217" hidden="1" customWidth="1"/>
    <col min="21" max="16384" width="11.42578125" style="217"/>
  </cols>
  <sheetData>
    <row r="3" spans="1:20" ht="21" customHeight="1" x14ac:dyDescent="0.2">
      <c r="I3" s="220"/>
    </row>
    <row r="4" spans="1:20" ht="12.75" customHeight="1" x14ac:dyDescent="0.25">
      <c r="A4" s="586" t="s">
        <v>115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</row>
    <row r="5" spans="1:20" ht="18.75" customHeight="1" x14ac:dyDescent="0.3">
      <c r="A5" s="587" t="s">
        <v>18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</row>
    <row r="6" spans="1:20" ht="12.75" customHeight="1" x14ac:dyDescent="0.25">
      <c r="A6" s="588" t="s">
        <v>405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</row>
    <row r="7" spans="1:20" ht="8.25" customHeight="1" x14ac:dyDescent="0.2"/>
    <row r="8" spans="1:20" ht="15" x14ac:dyDescent="0.2">
      <c r="A8" s="589" t="s">
        <v>57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</row>
    <row r="9" spans="1:20" ht="15" x14ac:dyDescent="0.2">
      <c r="A9" s="589" t="s">
        <v>185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</row>
    <row r="10" spans="1:20" ht="15" x14ac:dyDescent="0.2">
      <c r="A10" s="584" t="s">
        <v>334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</row>
    <row r="11" spans="1:20" ht="15" x14ac:dyDescent="0.3">
      <c r="A11" s="585" t="s">
        <v>15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</row>
    <row r="12" spans="1:20" ht="13.5" customHeight="1" thickBot="1" x14ac:dyDescent="0.35">
      <c r="B12" s="272"/>
      <c r="C12" s="272"/>
      <c r="D12" s="272"/>
      <c r="E12" s="272"/>
      <c r="F12" s="272"/>
      <c r="G12" s="221"/>
      <c r="H12" s="272"/>
      <c r="I12" s="272"/>
      <c r="J12" s="272"/>
      <c r="K12" s="272"/>
      <c r="L12" s="272"/>
      <c r="M12" s="272"/>
      <c r="N12" s="272"/>
    </row>
    <row r="13" spans="1:20" ht="64.5" customHeight="1" thickBot="1" x14ac:dyDescent="0.4">
      <c r="B13" s="316" t="s">
        <v>186</v>
      </c>
      <c r="C13" s="383" t="s">
        <v>136</v>
      </c>
      <c r="D13" s="383" t="s">
        <v>137</v>
      </c>
      <c r="E13" s="383" t="s">
        <v>138</v>
      </c>
      <c r="F13" s="383" t="s">
        <v>139</v>
      </c>
      <c r="G13" s="383" t="s">
        <v>140</v>
      </c>
      <c r="H13" s="383" t="s">
        <v>120</v>
      </c>
      <c r="I13" s="383" t="s">
        <v>141</v>
      </c>
      <c r="J13" s="383" t="s">
        <v>142</v>
      </c>
      <c r="K13" s="383" t="s">
        <v>143</v>
      </c>
      <c r="L13" s="383" t="s">
        <v>144</v>
      </c>
      <c r="M13" s="383" t="s">
        <v>145</v>
      </c>
      <c r="N13" s="384" t="s">
        <v>146</v>
      </c>
      <c r="O13" s="387" t="s">
        <v>0</v>
      </c>
    </row>
    <row r="14" spans="1:20" ht="20.100000000000001" customHeight="1" thickBot="1" x14ac:dyDescent="0.25">
      <c r="B14" s="317" t="s">
        <v>275</v>
      </c>
      <c r="C14" s="318"/>
      <c r="D14" s="318"/>
      <c r="E14" s="319"/>
      <c r="F14" s="320"/>
      <c r="G14" s="321"/>
      <c r="H14" s="322"/>
      <c r="I14" s="322">
        <v>1</v>
      </c>
      <c r="J14" s="322"/>
      <c r="K14" s="322"/>
      <c r="L14" s="322"/>
      <c r="M14" s="322"/>
      <c r="N14" s="385"/>
      <c r="O14" s="382">
        <f t="shared" ref="O14:O39" si="0">SUM(C14:N14)</f>
        <v>1</v>
      </c>
    </row>
    <row r="15" spans="1:20" ht="20.100000000000001" customHeight="1" thickBot="1" x14ac:dyDescent="0.25">
      <c r="B15" s="222" t="s">
        <v>187</v>
      </c>
      <c r="C15" s="223"/>
      <c r="D15" s="223">
        <v>1</v>
      </c>
      <c r="E15" s="224">
        <v>2</v>
      </c>
      <c r="F15" s="225"/>
      <c r="G15" s="226"/>
      <c r="H15" s="227"/>
      <c r="I15" s="227"/>
      <c r="J15" s="227">
        <v>1</v>
      </c>
      <c r="K15" s="227">
        <v>1</v>
      </c>
      <c r="L15" s="227"/>
      <c r="M15" s="227"/>
      <c r="N15" s="386">
        <v>2</v>
      </c>
      <c r="O15" s="382">
        <f t="shared" si="0"/>
        <v>7</v>
      </c>
    </row>
    <row r="16" spans="1:20" ht="20.100000000000001" customHeight="1" thickBot="1" x14ac:dyDescent="0.25">
      <c r="B16" s="222" t="s">
        <v>188</v>
      </c>
      <c r="C16" s="223"/>
      <c r="D16" s="223"/>
      <c r="E16" s="224"/>
      <c r="F16" s="225"/>
      <c r="G16" s="226"/>
      <c r="H16" s="227"/>
      <c r="I16" s="227"/>
      <c r="J16" s="227">
        <v>4</v>
      </c>
      <c r="K16" s="227"/>
      <c r="L16" s="227">
        <v>4</v>
      </c>
      <c r="M16" s="227"/>
      <c r="N16" s="386">
        <v>4</v>
      </c>
      <c r="O16" s="382">
        <f t="shared" si="0"/>
        <v>12</v>
      </c>
    </row>
    <row r="17" spans="2:15" ht="20.100000000000001" customHeight="1" thickBot="1" x14ac:dyDescent="0.25">
      <c r="B17" s="222" t="s">
        <v>305</v>
      </c>
      <c r="C17" s="223"/>
      <c r="D17" s="223">
        <v>1</v>
      </c>
      <c r="E17" s="224">
        <v>1</v>
      </c>
      <c r="F17" s="225">
        <v>1</v>
      </c>
      <c r="G17" s="226">
        <v>2</v>
      </c>
      <c r="H17" s="227"/>
      <c r="I17" s="227"/>
      <c r="J17" s="227"/>
      <c r="K17" s="227"/>
      <c r="L17" s="227"/>
      <c r="M17" s="227"/>
      <c r="N17" s="386"/>
      <c r="O17" s="382">
        <f t="shared" si="0"/>
        <v>5</v>
      </c>
    </row>
    <row r="18" spans="2:15" ht="20.100000000000001" customHeight="1" thickBot="1" x14ac:dyDescent="0.25">
      <c r="B18" s="222" t="s">
        <v>309</v>
      </c>
      <c r="C18" s="223"/>
      <c r="D18" s="223"/>
      <c r="E18" s="224"/>
      <c r="F18" s="225"/>
      <c r="G18" s="226"/>
      <c r="H18" s="227"/>
      <c r="I18" s="227">
        <v>3</v>
      </c>
      <c r="J18" s="227"/>
      <c r="K18" s="227"/>
      <c r="L18" s="227"/>
      <c r="M18" s="227"/>
      <c r="N18" s="386"/>
      <c r="O18" s="382">
        <f t="shared" si="0"/>
        <v>3</v>
      </c>
    </row>
    <row r="19" spans="2:15" ht="20.100000000000001" customHeight="1" thickBot="1" x14ac:dyDescent="0.25">
      <c r="B19" s="222" t="s">
        <v>189</v>
      </c>
      <c r="C19" s="223">
        <v>3</v>
      </c>
      <c r="D19" s="223"/>
      <c r="E19" s="224"/>
      <c r="F19" s="225"/>
      <c r="G19" s="226"/>
      <c r="H19" s="227"/>
      <c r="I19" s="227"/>
      <c r="J19" s="227"/>
      <c r="K19" s="227"/>
      <c r="L19" s="227">
        <v>1</v>
      </c>
      <c r="M19" s="227"/>
      <c r="N19" s="386"/>
      <c r="O19" s="382">
        <f t="shared" si="0"/>
        <v>4</v>
      </c>
    </row>
    <row r="20" spans="2:15" ht="20.100000000000001" customHeight="1" thickBot="1" x14ac:dyDescent="0.25">
      <c r="B20" s="222" t="s">
        <v>344</v>
      </c>
      <c r="C20" s="223"/>
      <c r="D20" s="223"/>
      <c r="E20" s="224"/>
      <c r="F20" s="225"/>
      <c r="G20" s="226"/>
      <c r="H20" s="227"/>
      <c r="I20" s="227">
        <v>1</v>
      </c>
      <c r="J20" s="227"/>
      <c r="K20" s="227"/>
      <c r="L20" s="227"/>
      <c r="M20" s="227"/>
      <c r="N20" s="386"/>
      <c r="O20" s="382">
        <f t="shared" si="0"/>
        <v>1</v>
      </c>
    </row>
    <row r="21" spans="2:15" ht="20.100000000000001" customHeight="1" thickBot="1" x14ac:dyDescent="0.25">
      <c r="B21" s="222" t="s">
        <v>190</v>
      </c>
      <c r="C21" s="223">
        <v>4</v>
      </c>
      <c r="D21" s="223">
        <v>1</v>
      </c>
      <c r="E21" s="224">
        <v>1</v>
      </c>
      <c r="F21" s="225">
        <v>2</v>
      </c>
      <c r="G21" s="226">
        <v>1</v>
      </c>
      <c r="H21" s="227"/>
      <c r="I21" s="227"/>
      <c r="J21" s="227"/>
      <c r="K21" s="227"/>
      <c r="L21" s="227">
        <v>1</v>
      </c>
      <c r="M21" s="227">
        <v>1</v>
      </c>
      <c r="N21" s="386">
        <v>1</v>
      </c>
      <c r="O21" s="382">
        <f t="shared" si="0"/>
        <v>12</v>
      </c>
    </row>
    <row r="22" spans="2:15" ht="20.100000000000001" customHeight="1" thickBot="1" x14ac:dyDescent="0.25">
      <c r="B22" s="222" t="s">
        <v>191</v>
      </c>
      <c r="C22" s="223"/>
      <c r="D22" s="223"/>
      <c r="E22" s="224"/>
      <c r="F22" s="225"/>
      <c r="G22" s="226"/>
      <c r="H22" s="227"/>
      <c r="I22" s="227">
        <v>1</v>
      </c>
      <c r="J22" s="227"/>
      <c r="K22" s="227">
        <v>1</v>
      </c>
      <c r="L22" s="227">
        <v>1</v>
      </c>
      <c r="M22" s="227"/>
      <c r="N22" s="386"/>
      <c r="O22" s="382">
        <f t="shared" si="0"/>
        <v>3</v>
      </c>
    </row>
    <row r="23" spans="2:15" ht="17.100000000000001" customHeight="1" thickBot="1" x14ac:dyDescent="0.25">
      <c r="B23" s="222" t="s">
        <v>192</v>
      </c>
      <c r="C23" s="223"/>
      <c r="D23" s="223"/>
      <c r="E23" s="224">
        <v>1</v>
      </c>
      <c r="F23" s="225"/>
      <c r="G23" s="226"/>
      <c r="H23" s="227">
        <v>1</v>
      </c>
      <c r="I23" s="227"/>
      <c r="J23" s="227"/>
      <c r="K23" s="227"/>
      <c r="L23" s="227"/>
      <c r="M23" s="227">
        <v>2</v>
      </c>
      <c r="N23" s="386"/>
      <c r="O23" s="382">
        <f t="shared" si="0"/>
        <v>4</v>
      </c>
    </row>
    <row r="24" spans="2:15" ht="20.100000000000001" customHeight="1" thickBot="1" x14ac:dyDescent="0.25">
      <c r="B24" s="222" t="s">
        <v>325</v>
      </c>
      <c r="C24" s="223"/>
      <c r="D24" s="223"/>
      <c r="E24" s="224">
        <v>1</v>
      </c>
      <c r="F24" s="225"/>
      <c r="G24" s="226"/>
      <c r="H24" s="227"/>
      <c r="I24" s="227"/>
      <c r="J24" s="227"/>
      <c r="K24" s="227"/>
      <c r="L24" s="227"/>
      <c r="M24" s="227"/>
      <c r="N24" s="386"/>
      <c r="O24" s="382">
        <f t="shared" si="0"/>
        <v>1</v>
      </c>
    </row>
    <row r="25" spans="2:15" ht="20.100000000000001" customHeight="1" thickBot="1" x14ac:dyDescent="0.25">
      <c r="B25" s="222" t="s">
        <v>193</v>
      </c>
      <c r="C25" s="223">
        <v>1</v>
      </c>
      <c r="D25" s="223"/>
      <c r="E25" s="224"/>
      <c r="F25" s="225"/>
      <c r="G25" s="226"/>
      <c r="H25" s="227"/>
      <c r="I25" s="227"/>
      <c r="J25" s="227"/>
      <c r="K25" s="227"/>
      <c r="L25" s="227"/>
      <c r="M25" s="227">
        <v>1</v>
      </c>
      <c r="N25" s="386"/>
      <c r="O25" s="382">
        <f t="shared" si="0"/>
        <v>2</v>
      </c>
    </row>
    <row r="26" spans="2:15" ht="17.100000000000001" customHeight="1" thickBot="1" x14ac:dyDescent="0.25">
      <c r="B26" s="222" t="s">
        <v>345</v>
      </c>
      <c r="C26" s="223"/>
      <c r="D26" s="223"/>
      <c r="E26" s="224"/>
      <c r="F26" s="225"/>
      <c r="G26" s="226"/>
      <c r="H26" s="227"/>
      <c r="I26" s="227">
        <v>1</v>
      </c>
      <c r="J26" s="227"/>
      <c r="K26" s="227"/>
      <c r="L26" s="227">
        <v>2</v>
      </c>
      <c r="M26" s="227"/>
      <c r="N26" s="386"/>
      <c r="O26" s="382">
        <f t="shared" si="0"/>
        <v>3</v>
      </c>
    </row>
    <row r="27" spans="2:15" ht="20.100000000000001" customHeight="1" thickBot="1" x14ac:dyDescent="0.25">
      <c r="B27" s="222" t="s">
        <v>346</v>
      </c>
      <c r="C27" s="226"/>
      <c r="D27" s="227"/>
      <c r="E27" s="226"/>
      <c r="F27" s="227"/>
      <c r="G27" s="226"/>
      <c r="H27" s="227"/>
      <c r="I27" s="226">
        <v>1</v>
      </c>
      <c r="J27" s="227"/>
      <c r="K27" s="226"/>
      <c r="L27" s="227"/>
      <c r="M27" s="226"/>
      <c r="N27" s="386"/>
      <c r="O27" s="382">
        <f t="shared" si="0"/>
        <v>1</v>
      </c>
    </row>
    <row r="28" spans="2:15" ht="20.100000000000001" customHeight="1" thickBot="1" x14ac:dyDescent="0.25">
      <c r="B28" s="222" t="s">
        <v>347</v>
      </c>
      <c r="C28" s="226"/>
      <c r="D28" s="227"/>
      <c r="E28" s="226"/>
      <c r="F28" s="227"/>
      <c r="G28" s="226"/>
      <c r="H28" s="227"/>
      <c r="I28" s="226">
        <v>1</v>
      </c>
      <c r="J28" s="227"/>
      <c r="K28" s="226">
        <v>1</v>
      </c>
      <c r="L28" s="227"/>
      <c r="M28" s="226"/>
      <c r="N28" s="386"/>
      <c r="O28" s="382">
        <f t="shared" si="0"/>
        <v>2</v>
      </c>
    </row>
    <row r="29" spans="2:15" ht="20.100000000000001" customHeight="1" thickBot="1" x14ac:dyDescent="0.25">
      <c r="B29" s="222" t="s">
        <v>323</v>
      </c>
      <c r="C29" s="223"/>
      <c r="D29" s="223"/>
      <c r="E29" s="224">
        <v>1</v>
      </c>
      <c r="F29" s="225"/>
      <c r="G29" s="226"/>
      <c r="H29" s="227"/>
      <c r="I29" s="227"/>
      <c r="J29" s="227"/>
      <c r="K29" s="227"/>
      <c r="L29" s="227"/>
      <c r="M29" s="227"/>
      <c r="N29" s="386"/>
      <c r="O29" s="382">
        <f t="shared" si="0"/>
        <v>1</v>
      </c>
    </row>
    <row r="30" spans="2:15" ht="20.100000000000001" customHeight="1" thickBot="1" x14ac:dyDescent="0.25">
      <c r="B30" s="222" t="s">
        <v>194</v>
      </c>
      <c r="C30" s="223"/>
      <c r="D30" s="223"/>
      <c r="E30" s="224">
        <v>2</v>
      </c>
      <c r="F30" s="225">
        <v>1</v>
      </c>
      <c r="G30" s="226"/>
      <c r="H30" s="227"/>
      <c r="I30" s="227"/>
      <c r="J30" s="227">
        <v>1</v>
      </c>
      <c r="K30" s="227"/>
      <c r="L30" s="227"/>
      <c r="M30" s="227"/>
      <c r="N30" s="386">
        <v>1</v>
      </c>
      <c r="O30" s="382">
        <f t="shared" si="0"/>
        <v>5</v>
      </c>
    </row>
    <row r="31" spans="2:15" ht="20.100000000000001" customHeight="1" thickBot="1" x14ac:dyDescent="0.25">
      <c r="B31" s="222" t="s">
        <v>316</v>
      </c>
      <c r="C31" s="227"/>
      <c r="D31" s="227">
        <v>1</v>
      </c>
      <c r="E31" s="227"/>
      <c r="F31" s="227"/>
      <c r="G31" s="227"/>
      <c r="H31" s="227"/>
      <c r="I31" s="227"/>
      <c r="J31" s="227"/>
      <c r="K31" s="227"/>
      <c r="L31" s="227"/>
      <c r="M31" s="227"/>
      <c r="N31" s="386"/>
      <c r="O31" s="382">
        <f t="shared" si="0"/>
        <v>1</v>
      </c>
    </row>
    <row r="32" spans="2:15" ht="20.100000000000001" customHeight="1" thickBot="1" x14ac:dyDescent="0.25">
      <c r="B32" s="222" t="s">
        <v>359</v>
      </c>
      <c r="C32" s="223"/>
      <c r="D32" s="223"/>
      <c r="E32" s="224"/>
      <c r="F32" s="225"/>
      <c r="G32" s="226"/>
      <c r="H32" s="227"/>
      <c r="I32" s="227"/>
      <c r="J32" s="227"/>
      <c r="K32" s="227"/>
      <c r="L32" s="227"/>
      <c r="M32" s="227"/>
      <c r="N32" s="386">
        <v>1</v>
      </c>
      <c r="O32" s="382">
        <f t="shared" si="0"/>
        <v>1</v>
      </c>
    </row>
    <row r="33" spans="2:15" ht="20.100000000000001" customHeight="1" thickBot="1" x14ac:dyDescent="0.25">
      <c r="B33" s="222" t="s">
        <v>321</v>
      </c>
      <c r="C33" s="223"/>
      <c r="D33" s="223"/>
      <c r="E33" s="224">
        <v>1</v>
      </c>
      <c r="F33" s="225"/>
      <c r="G33" s="226"/>
      <c r="H33" s="227"/>
      <c r="I33" s="227"/>
      <c r="J33" s="227"/>
      <c r="K33" s="227"/>
      <c r="L33" s="227"/>
      <c r="M33" s="227"/>
      <c r="N33" s="386"/>
      <c r="O33" s="382">
        <f t="shared" si="0"/>
        <v>1</v>
      </c>
    </row>
    <row r="34" spans="2:15" ht="20.100000000000001" customHeight="1" thickBot="1" x14ac:dyDescent="0.25">
      <c r="B34" s="222" t="s">
        <v>195</v>
      </c>
      <c r="C34" s="223"/>
      <c r="D34" s="223"/>
      <c r="E34" s="224"/>
      <c r="F34" s="225"/>
      <c r="G34" s="226"/>
      <c r="H34" s="227"/>
      <c r="I34" s="227"/>
      <c r="J34" s="227"/>
      <c r="K34" s="227"/>
      <c r="L34" s="227"/>
      <c r="M34" s="227"/>
      <c r="N34" s="386">
        <v>1</v>
      </c>
      <c r="O34" s="382">
        <f t="shared" si="0"/>
        <v>1</v>
      </c>
    </row>
    <row r="35" spans="2:15" ht="17.100000000000001" customHeight="1" thickBot="1" x14ac:dyDescent="0.25">
      <c r="B35" s="222" t="s">
        <v>196</v>
      </c>
      <c r="C35" s="223"/>
      <c r="D35" s="223"/>
      <c r="E35" s="224"/>
      <c r="F35" s="225"/>
      <c r="G35" s="226"/>
      <c r="H35" s="227">
        <v>1</v>
      </c>
      <c r="I35" s="227"/>
      <c r="J35" s="227">
        <v>1</v>
      </c>
      <c r="K35" s="227"/>
      <c r="L35" s="227"/>
      <c r="M35" s="227">
        <v>1</v>
      </c>
      <c r="N35" s="386"/>
      <c r="O35" s="382">
        <f t="shared" si="0"/>
        <v>3</v>
      </c>
    </row>
    <row r="36" spans="2:15" ht="17.100000000000001" customHeight="1" thickBot="1" x14ac:dyDescent="0.25">
      <c r="B36" s="222" t="s">
        <v>196</v>
      </c>
      <c r="C36" s="223"/>
      <c r="D36" s="223">
        <v>1</v>
      </c>
      <c r="E36" s="224"/>
      <c r="F36" s="225"/>
      <c r="G36" s="226"/>
      <c r="H36" s="227"/>
      <c r="I36" s="227"/>
      <c r="J36" s="227"/>
      <c r="K36" s="227"/>
      <c r="L36" s="227"/>
      <c r="M36" s="227"/>
      <c r="N36" s="386"/>
      <c r="O36" s="382">
        <f t="shared" si="0"/>
        <v>1</v>
      </c>
    </row>
    <row r="37" spans="2:15" ht="17.100000000000001" customHeight="1" thickBot="1" x14ac:dyDescent="0.25">
      <c r="B37" s="222" t="s">
        <v>315</v>
      </c>
      <c r="C37" s="223"/>
      <c r="D37" s="223">
        <v>1</v>
      </c>
      <c r="E37" s="224"/>
      <c r="F37" s="225"/>
      <c r="G37" s="226"/>
      <c r="H37" s="227"/>
      <c r="I37" s="227"/>
      <c r="J37" s="227"/>
      <c r="K37" s="227"/>
      <c r="L37" s="227"/>
      <c r="M37" s="227"/>
      <c r="N37" s="386"/>
      <c r="O37" s="382">
        <f t="shared" si="0"/>
        <v>1</v>
      </c>
    </row>
    <row r="38" spans="2:15" ht="20.100000000000001" customHeight="1" thickBot="1" x14ac:dyDescent="0.25">
      <c r="B38" s="222" t="s">
        <v>304</v>
      </c>
      <c r="C38" s="223">
        <v>1</v>
      </c>
      <c r="D38" s="223"/>
      <c r="E38" s="224"/>
      <c r="F38" s="225"/>
      <c r="G38" s="226"/>
      <c r="H38" s="227"/>
      <c r="I38" s="227"/>
      <c r="J38" s="227"/>
      <c r="K38" s="227"/>
      <c r="L38" s="227"/>
      <c r="M38" s="227"/>
      <c r="N38" s="386"/>
      <c r="O38" s="382">
        <f t="shared" si="0"/>
        <v>1</v>
      </c>
    </row>
    <row r="39" spans="2:15" ht="20.100000000000001" customHeight="1" thickBot="1" x14ac:dyDescent="0.25">
      <c r="B39" s="440" t="s">
        <v>197</v>
      </c>
      <c r="C39" s="441"/>
      <c r="D39" s="441"/>
      <c r="E39" s="442">
        <v>2</v>
      </c>
      <c r="F39" s="443"/>
      <c r="G39" s="444"/>
      <c r="H39" s="445">
        <v>1</v>
      </c>
      <c r="I39" s="445">
        <v>2</v>
      </c>
      <c r="J39" s="445"/>
      <c r="K39" s="445"/>
      <c r="L39" s="445"/>
      <c r="M39" s="445"/>
      <c r="N39" s="446">
        <v>1</v>
      </c>
      <c r="O39" s="447">
        <f t="shared" si="0"/>
        <v>6</v>
      </c>
    </row>
    <row r="40" spans="2:15" ht="20.100000000000001" customHeight="1" x14ac:dyDescent="0.2">
      <c r="B40" s="453"/>
      <c r="C40" s="454"/>
      <c r="D40" s="454"/>
      <c r="E40" s="455"/>
      <c r="F40" s="456"/>
      <c r="G40" s="457"/>
      <c r="H40" s="458"/>
      <c r="I40" s="458"/>
      <c r="J40" s="458"/>
      <c r="K40" s="458"/>
      <c r="L40" s="458"/>
      <c r="M40" s="458"/>
      <c r="N40" s="458"/>
      <c r="O40" s="459"/>
    </row>
    <row r="41" spans="2:15" ht="20.100000000000001" customHeight="1" thickBot="1" x14ac:dyDescent="0.25">
      <c r="B41" s="460"/>
      <c r="C41" s="461"/>
      <c r="D41" s="461"/>
      <c r="E41" s="462"/>
      <c r="F41" s="463"/>
      <c r="G41" s="464"/>
      <c r="H41" s="465"/>
      <c r="I41" s="465"/>
      <c r="J41" s="465"/>
      <c r="K41" s="465"/>
      <c r="L41" s="465"/>
      <c r="M41" s="465"/>
      <c r="N41" s="465"/>
      <c r="O41" s="466"/>
    </row>
    <row r="42" spans="2:15" ht="17.100000000000001" customHeight="1" thickBot="1" x14ac:dyDescent="0.25">
      <c r="B42" s="448" t="s">
        <v>198</v>
      </c>
      <c r="C42" s="449"/>
      <c r="D42" s="450"/>
      <c r="E42" s="449"/>
      <c r="F42" s="450"/>
      <c r="G42" s="449"/>
      <c r="H42" s="450"/>
      <c r="I42" s="449">
        <v>1</v>
      </c>
      <c r="J42" s="450"/>
      <c r="K42" s="449"/>
      <c r="L42" s="450"/>
      <c r="M42" s="449"/>
      <c r="N42" s="451"/>
      <c r="O42" s="452">
        <f t="shared" ref="O42:O79" si="1">SUM(C42:N42)</f>
        <v>1</v>
      </c>
    </row>
    <row r="43" spans="2:15" ht="20.100000000000001" customHeight="1" thickBot="1" x14ac:dyDescent="0.25">
      <c r="B43" s="222" t="s">
        <v>326</v>
      </c>
      <c r="C43" s="226"/>
      <c r="D43" s="227"/>
      <c r="E43" s="226">
        <v>1</v>
      </c>
      <c r="F43" s="227">
        <v>1</v>
      </c>
      <c r="G43" s="226"/>
      <c r="H43" s="227"/>
      <c r="I43" s="226"/>
      <c r="J43" s="227"/>
      <c r="K43" s="226">
        <v>1</v>
      </c>
      <c r="L43" s="227"/>
      <c r="M43" s="226"/>
      <c r="N43" s="386"/>
      <c r="O43" s="382">
        <f t="shared" si="1"/>
        <v>3</v>
      </c>
    </row>
    <row r="44" spans="2:15" ht="20.100000000000001" customHeight="1" thickBot="1" x14ac:dyDescent="0.25">
      <c r="B44" s="222" t="s">
        <v>276</v>
      </c>
      <c r="C44" s="226"/>
      <c r="D44" s="227"/>
      <c r="E44" s="226"/>
      <c r="F44" s="227"/>
      <c r="G44" s="226"/>
      <c r="H44" s="227"/>
      <c r="I44" s="226"/>
      <c r="J44" s="227">
        <v>1</v>
      </c>
      <c r="K44" s="226"/>
      <c r="L44" s="227"/>
      <c r="M44" s="226"/>
      <c r="N44" s="386"/>
      <c r="O44" s="382">
        <f t="shared" si="1"/>
        <v>1</v>
      </c>
    </row>
    <row r="45" spans="2:15" ht="20.100000000000001" customHeight="1" thickBot="1" x14ac:dyDescent="0.25">
      <c r="B45" s="222" t="s">
        <v>199</v>
      </c>
      <c r="C45" s="226">
        <v>3</v>
      </c>
      <c r="D45" s="227"/>
      <c r="E45" s="226">
        <v>1</v>
      </c>
      <c r="F45" s="227">
        <v>2</v>
      </c>
      <c r="G45" s="226">
        <v>2</v>
      </c>
      <c r="H45" s="227"/>
      <c r="I45" s="226">
        <v>1</v>
      </c>
      <c r="J45" s="227">
        <v>3</v>
      </c>
      <c r="K45" s="226">
        <v>3</v>
      </c>
      <c r="L45" s="227"/>
      <c r="M45" s="226">
        <v>2</v>
      </c>
      <c r="N45" s="386">
        <v>3</v>
      </c>
      <c r="O45" s="382">
        <f t="shared" si="1"/>
        <v>20</v>
      </c>
    </row>
    <row r="46" spans="2:15" ht="17.100000000000001" customHeight="1" thickBot="1" x14ac:dyDescent="0.25">
      <c r="B46" s="222" t="s">
        <v>200</v>
      </c>
      <c r="C46" s="226"/>
      <c r="D46" s="227"/>
      <c r="E46" s="226">
        <v>1</v>
      </c>
      <c r="F46" s="227">
        <v>1</v>
      </c>
      <c r="G46" s="226"/>
      <c r="H46" s="227"/>
      <c r="I46" s="226"/>
      <c r="J46" s="227"/>
      <c r="K46" s="226"/>
      <c r="L46" s="227"/>
      <c r="M46" s="226"/>
      <c r="N46" s="386"/>
      <c r="O46" s="382">
        <f t="shared" si="1"/>
        <v>2</v>
      </c>
    </row>
    <row r="47" spans="2:15" ht="20.100000000000001" customHeight="1" thickBot="1" x14ac:dyDescent="0.25">
      <c r="B47" s="222" t="s">
        <v>201</v>
      </c>
      <c r="C47" s="226"/>
      <c r="D47" s="227">
        <v>1</v>
      </c>
      <c r="E47" s="226"/>
      <c r="F47" s="227"/>
      <c r="G47" s="226"/>
      <c r="H47" s="227"/>
      <c r="I47" s="226"/>
      <c r="J47" s="227"/>
      <c r="K47" s="226"/>
      <c r="L47" s="227"/>
      <c r="M47" s="226"/>
      <c r="N47" s="386"/>
      <c r="O47" s="382">
        <f t="shared" si="1"/>
        <v>1</v>
      </c>
    </row>
    <row r="48" spans="2:15" ht="20.100000000000001" customHeight="1" thickBot="1" x14ac:dyDescent="0.25">
      <c r="B48" s="222" t="s">
        <v>202</v>
      </c>
      <c r="C48" s="226"/>
      <c r="D48" s="227"/>
      <c r="E48" s="226">
        <v>1</v>
      </c>
      <c r="F48" s="227"/>
      <c r="G48" s="226"/>
      <c r="H48" s="227"/>
      <c r="I48" s="226"/>
      <c r="J48" s="227"/>
      <c r="K48" s="226"/>
      <c r="L48" s="227"/>
      <c r="M48" s="226"/>
      <c r="N48" s="386"/>
      <c r="O48" s="382">
        <f t="shared" si="1"/>
        <v>1</v>
      </c>
    </row>
    <row r="49" spans="2:15" ht="17.100000000000001" customHeight="1" thickBot="1" x14ac:dyDescent="0.25">
      <c r="B49" s="222" t="s">
        <v>203</v>
      </c>
      <c r="C49" s="226"/>
      <c r="D49" s="227"/>
      <c r="E49" s="226">
        <v>1</v>
      </c>
      <c r="F49" s="227"/>
      <c r="G49" s="226"/>
      <c r="H49" s="227"/>
      <c r="I49" s="226"/>
      <c r="J49" s="227"/>
      <c r="K49" s="226"/>
      <c r="L49" s="227"/>
      <c r="M49" s="226">
        <v>1</v>
      </c>
      <c r="N49" s="386"/>
      <c r="O49" s="382">
        <f t="shared" si="1"/>
        <v>2</v>
      </c>
    </row>
    <row r="50" spans="2:15" ht="20.100000000000001" customHeight="1" thickBot="1" x14ac:dyDescent="0.25">
      <c r="B50" s="222" t="s">
        <v>204</v>
      </c>
      <c r="C50" s="226">
        <v>1</v>
      </c>
      <c r="D50" s="227"/>
      <c r="E50" s="226"/>
      <c r="F50" s="227"/>
      <c r="G50" s="226">
        <v>1</v>
      </c>
      <c r="H50" s="227"/>
      <c r="I50" s="226"/>
      <c r="J50" s="227"/>
      <c r="K50" s="226"/>
      <c r="L50" s="227"/>
      <c r="M50" s="226"/>
      <c r="N50" s="386"/>
      <c r="O50" s="382">
        <f t="shared" si="1"/>
        <v>2</v>
      </c>
    </row>
    <row r="51" spans="2:15" ht="17.100000000000001" customHeight="1" thickBot="1" x14ac:dyDescent="0.25">
      <c r="B51" s="222" t="s">
        <v>271</v>
      </c>
      <c r="C51" s="226"/>
      <c r="D51" s="227"/>
      <c r="E51" s="226">
        <v>2</v>
      </c>
      <c r="F51" s="227">
        <v>1</v>
      </c>
      <c r="G51" s="226">
        <v>4</v>
      </c>
      <c r="H51" s="227">
        <v>1</v>
      </c>
      <c r="I51" s="226">
        <v>1</v>
      </c>
      <c r="J51" s="227"/>
      <c r="K51" s="226">
        <v>1</v>
      </c>
      <c r="L51" s="227">
        <v>1</v>
      </c>
      <c r="M51" s="226"/>
      <c r="N51" s="386"/>
      <c r="O51" s="382">
        <f t="shared" si="1"/>
        <v>11</v>
      </c>
    </row>
    <row r="52" spans="2:15" ht="20.100000000000001" customHeight="1" thickBot="1" x14ac:dyDescent="0.25">
      <c r="B52" s="222" t="s">
        <v>349</v>
      </c>
      <c r="C52" s="223"/>
      <c r="D52" s="223"/>
      <c r="E52" s="224"/>
      <c r="F52" s="225"/>
      <c r="G52" s="226"/>
      <c r="H52" s="227"/>
      <c r="I52" s="227"/>
      <c r="J52" s="227">
        <v>1</v>
      </c>
      <c r="K52" s="227"/>
      <c r="L52" s="227"/>
      <c r="M52" s="227"/>
      <c r="N52" s="386"/>
      <c r="O52" s="382">
        <f t="shared" si="1"/>
        <v>1</v>
      </c>
    </row>
    <row r="53" spans="2:15" ht="20.100000000000001" customHeight="1" thickBot="1" x14ac:dyDescent="0.25">
      <c r="B53" s="222" t="s">
        <v>360</v>
      </c>
      <c r="C53" s="223"/>
      <c r="D53" s="223"/>
      <c r="E53" s="224"/>
      <c r="F53" s="225"/>
      <c r="G53" s="226"/>
      <c r="H53" s="227"/>
      <c r="I53" s="227"/>
      <c r="J53" s="227"/>
      <c r="K53" s="227"/>
      <c r="L53" s="227"/>
      <c r="M53" s="227"/>
      <c r="N53" s="386">
        <v>1</v>
      </c>
      <c r="O53" s="382">
        <f t="shared" si="1"/>
        <v>1</v>
      </c>
    </row>
    <row r="54" spans="2:15" ht="20.100000000000001" customHeight="1" thickBot="1" x14ac:dyDescent="0.25">
      <c r="B54" s="222" t="s">
        <v>357</v>
      </c>
      <c r="C54" s="223"/>
      <c r="D54" s="223"/>
      <c r="E54" s="224"/>
      <c r="F54" s="225"/>
      <c r="G54" s="226"/>
      <c r="H54" s="227"/>
      <c r="I54" s="227"/>
      <c r="J54" s="227"/>
      <c r="K54" s="227"/>
      <c r="L54" s="227">
        <v>1</v>
      </c>
      <c r="M54" s="227"/>
      <c r="N54" s="386">
        <v>1</v>
      </c>
      <c r="O54" s="382">
        <f t="shared" si="1"/>
        <v>2</v>
      </c>
    </row>
    <row r="55" spans="2:15" ht="20.100000000000001" customHeight="1" thickBot="1" x14ac:dyDescent="0.25">
      <c r="B55" s="222" t="s">
        <v>350</v>
      </c>
      <c r="C55" s="223"/>
      <c r="D55" s="223"/>
      <c r="E55" s="224"/>
      <c r="F55" s="225"/>
      <c r="G55" s="226"/>
      <c r="H55" s="227"/>
      <c r="I55" s="227"/>
      <c r="J55" s="227">
        <v>1</v>
      </c>
      <c r="K55" s="227"/>
      <c r="L55" s="227"/>
      <c r="M55" s="227"/>
      <c r="N55" s="386"/>
      <c r="O55" s="382">
        <f t="shared" si="1"/>
        <v>1</v>
      </c>
    </row>
    <row r="56" spans="2:15" ht="20.100000000000001" customHeight="1" thickBot="1" x14ac:dyDescent="0.25">
      <c r="B56" s="222" t="s">
        <v>262</v>
      </c>
      <c r="C56" s="223"/>
      <c r="D56" s="223"/>
      <c r="E56" s="224"/>
      <c r="F56" s="225"/>
      <c r="G56" s="226"/>
      <c r="H56" s="227"/>
      <c r="I56" s="227"/>
      <c r="J56" s="227"/>
      <c r="K56" s="227"/>
      <c r="L56" s="227"/>
      <c r="M56" s="227">
        <v>1</v>
      </c>
      <c r="N56" s="386"/>
      <c r="O56" s="382">
        <f t="shared" si="1"/>
        <v>1</v>
      </c>
    </row>
    <row r="57" spans="2:15" ht="20.100000000000001" customHeight="1" thickBot="1" x14ac:dyDescent="0.25">
      <c r="B57" s="222" t="s">
        <v>322</v>
      </c>
      <c r="C57" s="223"/>
      <c r="D57" s="223"/>
      <c r="E57" s="224">
        <v>1</v>
      </c>
      <c r="F57" s="225"/>
      <c r="G57" s="226"/>
      <c r="H57" s="227"/>
      <c r="I57" s="227"/>
      <c r="J57" s="227"/>
      <c r="K57" s="227">
        <v>1</v>
      </c>
      <c r="L57" s="227"/>
      <c r="M57" s="227"/>
      <c r="N57" s="386"/>
      <c r="O57" s="382">
        <f t="shared" si="1"/>
        <v>2</v>
      </c>
    </row>
    <row r="58" spans="2:15" ht="20.100000000000001" customHeight="1" thickBot="1" x14ac:dyDescent="0.25">
      <c r="B58" s="222" t="s">
        <v>358</v>
      </c>
      <c r="C58" s="223"/>
      <c r="D58" s="223"/>
      <c r="E58" s="224"/>
      <c r="F58" s="225"/>
      <c r="G58" s="226"/>
      <c r="H58" s="227"/>
      <c r="I58" s="227"/>
      <c r="J58" s="227"/>
      <c r="K58" s="227"/>
      <c r="L58" s="227"/>
      <c r="M58" s="227">
        <v>1</v>
      </c>
      <c r="N58" s="386"/>
      <c r="O58" s="382">
        <f t="shared" si="1"/>
        <v>1</v>
      </c>
    </row>
    <row r="59" spans="2:15" ht="20.100000000000001" customHeight="1" thickBot="1" x14ac:dyDescent="0.25">
      <c r="B59" s="222" t="s">
        <v>331</v>
      </c>
      <c r="C59" s="223"/>
      <c r="D59" s="223"/>
      <c r="E59" s="224"/>
      <c r="F59" s="225"/>
      <c r="G59" s="226">
        <v>1</v>
      </c>
      <c r="H59" s="227"/>
      <c r="I59" s="227"/>
      <c r="J59" s="227"/>
      <c r="K59" s="227"/>
      <c r="L59" s="227"/>
      <c r="M59" s="227"/>
      <c r="N59" s="386"/>
      <c r="O59" s="382">
        <f t="shared" si="1"/>
        <v>1</v>
      </c>
    </row>
    <row r="60" spans="2:15" ht="20.100000000000001" customHeight="1" thickBot="1" x14ac:dyDescent="0.25">
      <c r="B60" s="222" t="s">
        <v>205</v>
      </c>
      <c r="C60" s="226"/>
      <c r="D60" s="227"/>
      <c r="E60" s="226">
        <v>1</v>
      </c>
      <c r="F60" s="227"/>
      <c r="G60" s="226"/>
      <c r="H60" s="227"/>
      <c r="I60" s="226"/>
      <c r="J60" s="227"/>
      <c r="K60" s="226">
        <v>1</v>
      </c>
      <c r="L60" s="227"/>
      <c r="M60" s="226"/>
      <c r="N60" s="386"/>
      <c r="O60" s="382">
        <f t="shared" si="1"/>
        <v>2</v>
      </c>
    </row>
    <row r="61" spans="2:15" ht="20.100000000000001" customHeight="1" thickBot="1" x14ac:dyDescent="0.25">
      <c r="B61" s="222" t="s">
        <v>205</v>
      </c>
      <c r="C61" s="223"/>
      <c r="D61" s="223"/>
      <c r="E61" s="224">
        <v>1</v>
      </c>
      <c r="F61" s="225"/>
      <c r="G61" s="226"/>
      <c r="H61" s="227">
        <v>1</v>
      </c>
      <c r="I61" s="227"/>
      <c r="J61" s="227"/>
      <c r="K61" s="227"/>
      <c r="L61" s="227"/>
      <c r="M61" s="227"/>
      <c r="N61" s="386"/>
      <c r="O61" s="382">
        <f t="shared" si="1"/>
        <v>2</v>
      </c>
    </row>
    <row r="62" spans="2:15" ht="17.100000000000001" customHeight="1" thickBot="1" x14ac:dyDescent="0.25">
      <c r="B62" s="222" t="s">
        <v>206</v>
      </c>
      <c r="C62" s="223"/>
      <c r="D62" s="223"/>
      <c r="E62" s="224"/>
      <c r="F62" s="225"/>
      <c r="G62" s="226"/>
      <c r="H62" s="227"/>
      <c r="I62" s="227"/>
      <c r="J62" s="227"/>
      <c r="K62" s="227"/>
      <c r="L62" s="227"/>
      <c r="M62" s="227">
        <v>2</v>
      </c>
      <c r="N62" s="386"/>
      <c r="O62" s="382">
        <f t="shared" si="1"/>
        <v>2</v>
      </c>
    </row>
    <row r="63" spans="2:15" ht="20.100000000000001" customHeight="1" thickBot="1" x14ac:dyDescent="0.25">
      <c r="B63" s="222" t="s">
        <v>206</v>
      </c>
      <c r="C63" s="223">
        <v>2</v>
      </c>
      <c r="D63" s="223">
        <v>1</v>
      </c>
      <c r="E63" s="224"/>
      <c r="F63" s="225">
        <v>2</v>
      </c>
      <c r="G63" s="226">
        <v>3</v>
      </c>
      <c r="H63" s="227"/>
      <c r="I63" s="227">
        <v>1</v>
      </c>
      <c r="J63" s="227"/>
      <c r="K63" s="227">
        <v>1</v>
      </c>
      <c r="L63" s="227">
        <v>3</v>
      </c>
      <c r="M63" s="227"/>
      <c r="N63" s="386"/>
      <c r="O63" s="382">
        <f t="shared" si="1"/>
        <v>13</v>
      </c>
    </row>
    <row r="64" spans="2:15" ht="17.100000000000001" customHeight="1" thickBot="1" x14ac:dyDescent="0.25">
      <c r="B64" s="222" t="s">
        <v>207</v>
      </c>
      <c r="C64" s="223">
        <v>2</v>
      </c>
      <c r="D64" s="223"/>
      <c r="E64" s="224">
        <v>1</v>
      </c>
      <c r="F64" s="225">
        <v>4</v>
      </c>
      <c r="G64" s="226">
        <v>1</v>
      </c>
      <c r="H64" s="227"/>
      <c r="I64" s="227"/>
      <c r="J64" s="227">
        <v>1</v>
      </c>
      <c r="K64" s="227"/>
      <c r="L64" s="227">
        <v>2</v>
      </c>
      <c r="M64" s="227">
        <v>1</v>
      </c>
      <c r="N64" s="386"/>
      <c r="O64" s="382">
        <f t="shared" si="1"/>
        <v>12</v>
      </c>
    </row>
    <row r="65" spans="2:23" ht="17.100000000000001" customHeight="1" thickBot="1" x14ac:dyDescent="0.25">
      <c r="B65" s="222" t="s">
        <v>208</v>
      </c>
      <c r="C65" s="223">
        <v>5</v>
      </c>
      <c r="D65" s="223">
        <v>7</v>
      </c>
      <c r="E65" s="224">
        <v>8</v>
      </c>
      <c r="F65" s="225">
        <v>5</v>
      </c>
      <c r="G65" s="226">
        <v>3</v>
      </c>
      <c r="H65" s="227">
        <v>1</v>
      </c>
      <c r="I65" s="227">
        <v>3</v>
      </c>
      <c r="J65" s="227">
        <v>1</v>
      </c>
      <c r="K65" s="227">
        <v>3</v>
      </c>
      <c r="L65" s="227">
        <v>4</v>
      </c>
      <c r="M65" s="227">
        <v>2</v>
      </c>
      <c r="N65" s="386"/>
      <c r="O65" s="382">
        <f t="shared" si="1"/>
        <v>42</v>
      </c>
    </row>
    <row r="66" spans="2:23" ht="17.100000000000001" customHeight="1" thickBot="1" x14ac:dyDescent="0.25">
      <c r="B66" s="222" t="s">
        <v>351</v>
      </c>
      <c r="C66" s="223"/>
      <c r="D66" s="223"/>
      <c r="E66" s="224"/>
      <c r="F66" s="225"/>
      <c r="G66" s="226"/>
      <c r="H66" s="227"/>
      <c r="I66" s="227"/>
      <c r="J66" s="227">
        <v>2</v>
      </c>
      <c r="K66" s="227"/>
      <c r="L66" s="227"/>
      <c r="M66" s="227"/>
      <c r="N66" s="386"/>
      <c r="O66" s="382">
        <f t="shared" si="1"/>
        <v>2</v>
      </c>
    </row>
    <row r="67" spans="2:23" ht="17.100000000000001" customHeight="1" thickBot="1" x14ac:dyDescent="0.25">
      <c r="B67" s="222" t="s">
        <v>272</v>
      </c>
      <c r="C67" s="223"/>
      <c r="D67" s="223">
        <v>1</v>
      </c>
      <c r="E67" s="224"/>
      <c r="F67" s="225">
        <v>2</v>
      </c>
      <c r="G67" s="226"/>
      <c r="H67" s="227">
        <v>1</v>
      </c>
      <c r="I67" s="227"/>
      <c r="J67" s="227"/>
      <c r="K67" s="227"/>
      <c r="L67" s="227">
        <v>1</v>
      </c>
      <c r="M67" s="227"/>
      <c r="N67" s="386"/>
      <c r="O67" s="382">
        <f t="shared" si="1"/>
        <v>5</v>
      </c>
    </row>
    <row r="68" spans="2:23" ht="17.100000000000001" customHeight="1" thickBot="1" x14ac:dyDescent="0.25">
      <c r="B68" s="222" t="s">
        <v>209</v>
      </c>
      <c r="C68" s="227">
        <v>1</v>
      </c>
      <c r="D68" s="227">
        <v>3</v>
      </c>
      <c r="E68" s="227"/>
      <c r="F68" s="227">
        <v>4</v>
      </c>
      <c r="G68" s="227"/>
      <c r="H68" s="227">
        <v>3</v>
      </c>
      <c r="I68" s="227">
        <v>1</v>
      </c>
      <c r="J68" s="227"/>
      <c r="K68" s="227">
        <v>1</v>
      </c>
      <c r="L68" s="227">
        <v>1</v>
      </c>
      <c r="M68" s="227">
        <v>1</v>
      </c>
      <c r="N68" s="386">
        <v>2</v>
      </c>
      <c r="O68" s="382">
        <f t="shared" si="1"/>
        <v>17</v>
      </c>
    </row>
    <row r="69" spans="2:23" ht="20.100000000000001" customHeight="1" thickBot="1" x14ac:dyDescent="0.25">
      <c r="B69" s="222" t="s">
        <v>210</v>
      </c>
      <c r="C69" s="227"/>
      <c r="D69" s="227"/>
      <c r="E69" s="227">
        <v>1</v>
      </c>
      <c r="F69" s="227"/>
      <c r="G69" s="227"/>
      <c r="H69" s="227"/>
      <c r="I69" s="227">
        <v>1</v>
      </c>
      <c r="J69" s="227"/>
      <c r="K69" s="227"/>
      <c r="L69" s="227">
        <v>1</v>
      </c>
      <c r="M69" s="227">
        <v>1</v>
      </c>
      <c r="N69" s="386"/>
      <c r="O69" s="382">
        <f t="shared" si="1"/>
        <v>4</v>
      </c>
    </row>
    <row r="70" spans="2:23" ht="20.100000000000001" customHeight="1" thickBot="1" x14ac:dyDescent="0.25">
      <c r="B70" s="222" t="s">
        <v>301</v>
      </c>
      <c r="C70" s="227">
        <v>2</v>
      </c>
      <c r="D70" s="227">
        <v>2</v>
      </c>
      <c r="E70" s="227">
        <v>1</v>
      </c>
      <c r="F70" s="227">
        <v>3</v>
      </c>
      <c r="G70" s="227"/>
      <c r="H70" s="227"/>
      <c r="I70" s="227">
        <v>1</v>
      </c>
      <c r="J70" s="227">
        <v>2</v>
      </c>
      <c r="K70" s="227">
        <v>2</v>
      </c>
      <c r="L70" s="227">
        <v>2</v>
      </c>
      <c r="M70" s="227"/>
      <c r="N70" s="386">
        <v>2</v>
      </c>
      <c r="O70" s="382">
        <f t="shared" si="1"/>
        <v>17</v>
      </c>
    </row>
    <row r="71" spans="2:23" ht="20.100000000000001" customHeight="1" thickBot="1" x14ac:dyDescent="0.25">
      <c r="B71" s="222" t="s">
        <v>306</v>
      </c>
      <c r="C71" s="223">
        <v>1</v>
      </c>
      <c r="D71" s="223"/>
      <c r="E71" s="224"/>
      <c r="F71" s="225"/>
      <c r="G71" s="226"/>
      <c r="H71" s="227"/>
      <c r="I71" s="227"/>
      <c r="J71" s="227"/>
      <c r="K71" s="227"/>
      <c r="L71" s="227"/>
      <c r="M71" s="227"/>
      <c r="N71" s="386"/>
      <c r="O71" s="382">
        <f t="shared" si="1"/>
        <v>1</v>
      </c>
    </row>
    <row r="72" spans="2:23" ht="17.100000000000001" customHeight="1" thickBot="1" x14ac:dyDescent="0.25">
      <c r="B72" s="222" t="s">
        <v>352</v>
      </c>
      <c r="C72" s="227"/>
      <c r="D72" s="227"/>
      <c r="E72" s="227"/>
      <c r="F72" s="227"/>
      <c r="G72" s="227"/>
      <c r="H72" s="227"/>
      <c r="I72" s="227"/>
      <c r="J72" s="227">
        <v>1</v>
      </c>
      <c r="K72" s="227"/>
      <c r="L72" s="227"/>
      <c r="M72" s="227"/>
      <c r="N72" s="386"/>
      <c r="O72" s="382">
        <f t="shared" si="1"/>
        <v>1</v>
      </c>
    </row>
    <row r="73" spans="2:23" ht="20.100000000000001" customHeight="1" thickBot="1" x14ac:dyDescent="0.25">
      <c r="B73" s="222" t="s">
        <v>212</v>
      </c>
      <c r="C73" s="227">
        <v>1</v>
      </c>
      <c r="D73" s="227"/>
      <c r="E73" s="227">
        <v>1</v>
      </c>
      <c r="F73" s="227">
        <v>1</v>
      </c>
      <c r="G73" s="227"/>
      <c r="H73" s="227">
        <v>1</v>
      </c>
      <c r="I73" s="227">
        <v>1</v>
      </c>
      <c r="J73" s="227">
        <v>2</v>
      </c>
      <c r="K73" s="227">
        <v>1</v>
      </c>
      <c r="L73" s="227"/>
      <c r="M73" s="227"/>
      <c r="N73" s="386"/>
      <c r="O73" s="382">
        <f t="shared" si="1"/>
        <v>8</v>
      </c>
    </row>
    <row r="74" spans="2:23" ht="17.100000000000001" customHeight="1" thickBot="1" x14ac:dyDescent="0.25">
      <c r="B74" s="222" t="s">
        <v>211</v>
      </c>
      <c r="C74" s="227"/>
      <c r="D74" s="227"/>
      <c r="E74" s="227"/>
      <c r="F74" s="227"/>
      <c r="G74" s="227">
        <v>1</v>
      </c>
      <c r="H74" s="227"/>
      <c r="I74" s="227">
        <v>1</v>
      </c>
      <c r="J74" s="227"/>
      <c r="K74" s="227">
        <v>1</v>
      </c>
      <c r="L74" s="227"/>
      <c r="M74" s="227"/>
      <c r="N74" s="386"/>
      <c r="O74" s="382">
        <f t="shared" si="1"/>
        <v>3</v>
      </c>
    </row>
    <row r="75" spans="2:23" ht="17.100000000000001" customHeight="1" thickBot="1" x14ac:dyDescent="0.25">
      <c r="B75" s="222" t="s">
        <v>213</v>
      </c>
      <c r="C75" s="227"/>
      <c r="D75" s="227"/>
      <c r="E75" s="227"/>
      <c r="F75" s="227"/>
      <c r="G75" s="227"/>
      <c r="H75" s="227"/>
      <c r="I75" s="227"/>
      <c r="J75" s="227">
        <v>1</v>
      </c>
      <c r="K75" s="227"/>
      <c r="L75" s="227"/>
      <c r="M75" s="227"/>
      <c r="N75" s="386"/>
      <c r="O75" s="382">
        <f t="shared" si="1"/>
        <v>1</v>
      </c>
      <c r="V75" s="218"/>
      <c r="W75" s="218"/>
    </row>
    <row r="76" spans="2:23" ht="17.100000000000001" customHeight="1" thickBot="1" x14ac:dyDescent="0.25">
      <c r="B76" s="222" t="s">
        <v>214</v>
      </c>
      <c r="C76" s="227"/>
      <c r="D76" s="227">
        <v>1</v>
      </c>
      <c r="E76" s="227"/>
      <c r="F76" s="227"/>
      <c r="G76" s="227"/>
      <c r="H76" s="227">
        <v>1</v>
      </c>
      <c r="I76" s="227"/>
      <c r="J76" s="227"/>
      <c r="K76" s="227"/>
      <c r="L76" s="227"/>
      <c r="M76" s="227"/>
      <c r="N76" s="386"/>
      <c r="O76" s="382">
        <f t="shared" si="1"/>
        <v>2</v>
      </c>
      <c r="V76" s="218"/>
      <c r="W76" s="218"/>
    </row>
    <row r="77" spans="2:23" ht="20.100000000000001" customHeight="1" thickBot="1" x14ac:dyDescent="0.25">
      <c r="B77" s="222" t="s">
        <v>288</v>
      </c>
      <c r="C77" s="227"/>
      <c r="D77" s="227"/>
      <c r="E77" s="227"/>
      <c r="F77" s="227"/>
      <c r="G77" s="227"/>
      <c r="H77" s="227"/>
      <c r="I77" s="227">
        <v>1</v>
      </c>
      <c r="J77" s="227"/>
      <c r="K77" s="227"/>
      <c r="L77" s="227"/>
      <c r="M77" s="227">
        <v>1</v>
      </c>
      <c r="N77" s="386"/>
      <c r="O77" s="382">
        <f t="shared" si="1"/>
        <v>2</v>
      </c>
      <c r="V77" s="218"/>
      <c r="W77" s="218"/>
    </row>
    <row r="78" spans="2:23" ht="20.100000000000001" customHeight="1" thickBot="1" x14ac:dyDescent="0.25">
      <c r="B78" s="222" t="s">
        <v>215</v>
      </c>
      <c r="C78" s="223"/>
      <c r="D78" s="223">
        <v>3</v>
      </c>
      <c r="E78" s="224">
        <v>2</v>
      </c>
      <c r="F78" s="225"/>
      <c r="G78" s="226">
        <v>1</v>
      </c>
      <c r="H78" s="227"/>
      <c r="I78" s="227">
        <v>1</v>
      </c>
      <c r="J78" s="227"/>
      <c r="K78" s="227">
        <v>2</v>
      </c>
      <c r="L78" s="227">
        <v>1</v>
      </c>
      <c r="M78" s="227"/>
      <c r="N78" s="386"/>
      <c r="O78" s="382">
        <f t="shared" si="1"/>
        <v>10</v>
      </c>
      <c r="V78" s="218"/>
      <c r="W78" s="218"/>
    </row>
    <row r="79" spans="2:23" ht="20.100000000000001" customHeight="1" thickBot="1" x14ac:dyDescent="0.25">
      <c r="B79" s="440" t="s">
        <v>216</v>
      </c>
      <c r="C79" s="441"/>
      <c r="D79" s="441"/>
      <c r="E79" s="442"/>
      <c r="F79" s="443">
        <v>2</v>
      </c>
      <c r="G79" s="444">
        <v>1</v>
      </c>
      <c r="H79" s="445"/>
      <c r="I79" s="445"/>
      <c r="J79" s="445">
        <v>1</v>
      </c>
      <c r="K79" s="445">
        <v>2</v>
      </c>
      <c r="L79" s="445">
        <v>1</v>
      </c>
      <c r="M79" s="445"/>
      <c r="N79" s="446">
        <v>1</v>
      </c>
      <c r="O79" s="447">
        <f t="shared" si="1"/>
        <v>8</v>
      </c>
      <c r="V79" s="218"/>
      <c r="W79" s="218"/>
    </row>
    <row r="80" spans="2:23" ht="20.100000000000001" customHeight="1" x14ac:dyDescent="0.2">
      <c r="B80" s="453"/>
      <c r="C80" s="454"/>
      <c r="D80" s="454"/>
      <c r="E80" s="455"/>
      <c r="F80" s="456"/>
      <c r="G80" s="457"/>
      <c r="H80" s="458"/>
      <c r="I80" s="458"/>
      <c r="J80" s="458"/>
      <c r="K80" s="458"/>
      <c r="L80" s="458"/>
      <c r="M80" s="458"/>
      <c r="N80" s="458"/>
      <c r="O80" s="459"/>
    </row>
    <row r="81" spans="2:15" ht="20.100000000000001" customHeight="1" thickBot="1" x14ac:dyDescent="0.25">
      <c r="B81" s="460"/>
      <c r="C81" s="461"/>
      <c r="D81" s="461"/>
      <c r="E81" s="462"/>
      <c r="F81" s="463"/>
      <c r="G81" s="464"/>
      <c r="H81" s="465"/>
      <c r="I81" s="465"/>
      <c r="J81" s="465"/>
      <c r="K81" s="465"/>
      <c r="L81" s="465"/>
      <c r="M81" s="465"/>
      <c r="N81" s="465"/>
      <c r="O81" s="466"/>
    </row>
    <row r="82" spans="2:15" ht="20.100000000000001" customHeight="1" thickBot="1" x14ac:dyDescent="0.25">
      <c r="B82" s="448" t="s">
        <v>361</v>
      </c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1">
        <v>1</v>
      </c>
      <c r="O82" s="452">
        <f t="shared" ref="O82:O107" si="2">SUM(C82:N82)</f>
        <v>1</v>
      </c>
    </row>
    <row r="83" spans="2:15" ht="17.100000000000001" customHeight="1" thickBot="1" x14ac:dyDescent="0.25">
      <c r="B83" s="222" t="s">
        <v>356</v>
      </c>
      <c r="C83" s="227"/>
      <c r="D83" s="227"/>
      <c r="E83" s="227"/>
      <c r="F83" s="227"/>
      <c r="G83" s="227"/>
      <c r="H83" s="227"/>
      <c r="I83" s="227"/>
      <c r="J83" s="227"/>
      <c r="K83" s="227">
        <v>1</v>
      </c>
      <c r="L83" s="227"/>
      <c r="M83" s="227"/>
      <c r="N83" s="386"/>
      <c r="O83" s="382">
        <f t="shared" si="2"/>
        <v>1</v>
      </c>
    </row>
    <row r="84" spans="2:15" ht="20.100000000000001" customHeight="1" thickBot="1" x14ac:dyDescent="0.25">
      <c r="B84" s="222" t="s">
        <v>217</v>
      </c>
      <c r="C84" s="223"/>
      <c r="D84" s="223"/>
      <c r="E84" s="224"/>
      <c r="F84" s="225">
        <v>1</v>
      </c>
      <c r="G84" s="226"/>
      <c r="H84" s="227"/>
      <c r="I84" s="227"/>
      <c r="J84" s="227">
        <v>2</v>
      </c>
      <c r="K84" s="227">
        <v>2</v>
      </c>
      <c r="L84" s="227"/>
      <c r="M84" s="227"/>
      <c r="N84" s="386">
        <v>1</v>
      </c>
      <c r="O84" s="382">
        <f t="shared" si="2"/>
        <v>6</v>
      </c>
    </row>
    <row r="85" spans="2:15" ht="15.75" customHeight="1" thickBot="1" x14ac:dyDescent="0.25">
      <c r="B85" s="222" t="s">
        <v>353</v>
      </c>
      <c r="C85" s="227"/>
      <c r="D85" s="227"/>
      <c r="E85" s="227"/>
      <c r="F85" s="227"/>
      <c r="G85" s="227"/>
      <c r="H85" s="227"/>
      <c r="I85" s="227"/>
      <c r="J85" s="227">
        <v>1</v>
      </c>
      <c r="K85" s="227"/>
      <c r="L85" s="227"/>
      <c r="M85" s="227"/>
      <c r="N85" s="386"/>
      <c r="O85" s="382">
        <f t="shared" si="2"/>
        <v>1</v>
      </c>
    </row>
    <row r="86" spans="2:15" ht="20.100000000000001" customHeight="1" thickBot="1" x14ac:dyDescent="0.25">
      <c r="B86" s="222" t="s">
        <v>218</v>
      </c>
      <c r="C86" s="223"/>
      <c r="D86" s="223">
        <v>3</v>
      </c>
      <c r="E86" s="224">
        <v>2</v>
      </c>
      <c r="F86" s="225">
        <v>2</v>
      </c>
      <c r="G86" s="226">
        <v>1</v>
      </c>
      <c r="H86" s="227"/>
      <c r="I86" s="227"/>
      <c r="J86" s="227"/>
      <c r="K86" s="227"/>
      <c r="L86" s="227"/>
      <c r="M86" s="227"/>
      <c r="N86" s="386"/>
      <c r="O86" s="382">
        <f t="shared" si="2"/>
        <v>8</v>
      </c>
    </row>
    <row r="87" spans="2:15" ht="20.100000000000001" customHeight="1" thickBot="1" x14ac:dyDescent="0.25">
      <c r="B87" s="222" t="s">
        <v>273</v>
      </c>
      <c r="C87" s="223">
        <v>1</v>
      </c>
      <c r="D87" s="223"/>
      <c r="E87" s="224"/>
      <c r="F87" s="225"/>
      <c r="G87" s="226"/>
      <c r="H87" s="227"/>
      <c r="I87" s="227"/>
      <c r="J87" s="227"/>
      <c r="K87" s="227"/>
      <c r="L87" s="227"/>
      <c r="M87" s="227"/>
      <c r="N87" s="386"/>
      <c r="O87" s="382">
        <f t="shared" si="2"/>
        <v>1</v>
      </c>
    </row>
    <row r="88" spans="2:15" ht="20.100000000000001" customHeight="1" thickBot="1" x14ac:dyDescent="0.25">
      <c r="B88" s="222" t="s">
        <v>354</v>
      </c>
      <c r="C88" s="226"/>
      <c r="D88" s="227"/>
      <c r="E88" s="226"/>
      <c r="F88" s="227"/>
      <c r="G88" s="226"/>
      <c r="H88" s="227"/>
      <c r="I88" s="226"/>
      <c r="J88" s="227">
        <v>2</v>
      </c>
      <c r="K88" s="226"/>
      <c r="L88" s="227"/>
      <c r="M88" s="226"/>
      <c r="N88" s="386">
        <v>1</v>
      </c>
      <c r="O88" s="382">
        <f t="shared" si="2"/>
        <v>3</v>
      </c>
    </row>
    <row r="89" spans="2:15" ht="20.100000000000001" customHeight="1" thickBot="1" x14ac:dyDescent="0.25">
      <c r="B89" s="222" t="s">
        <v>362</v>
      </c>
      <c r="C89" s="226"/>
      <c r="D89" s="227"/>
      <c r="E89" s="226"/>
      <c r="F89" s="227"/>
      <c r="G89" s="226"/>
      <c r="H89" s="227"/>
      <c r="I89" s="226"/>
      <c r="J89" s="227"/>
      <c r="K89" s="226"/>
      <c r="L89" s="227"/>
      <c r="M89" s="226"/>
      <c r="N89" s="386">
        <v>1</v>
      </c>
      <c r="O89" s="382">
        <f t="shared" si="2"/>
        <v>1</v>
      </c>
    </row>
    <row r="90" spans="2:15" ht="20.100000000000001" customHeight="1" thickBot="1" x14ac:dyDescent="0.25">
      <c r="B90" s="222" t="s">
        <v>348</v>
      </c>
      <c r="C90" s="223"/>
      <c r="D90" s="223"/>
      <c r="E90" s="224"/>
      <c r="F90" s="225"/>
      <c r="G90" s="226"/>
      <c r="H90" s="227"/>
      <c r="I90" s="227">
        <v>1</v>
      </c>
      <c r="J90" s="227"/>
      <c r="K90" s="227"/>
      <c r="L90" s="227"/>
      <c r="M90" s="227"/>
      <c r="N90" s="386"/>
      <c r="O90" s="382">
        <f t="shared" si="2"/>
        <v>1</v>
      </c>
    </row>
    <row r="91" spans="2:15" ht="17.100000000000001" customHeight="1" thickBot="1" x14ac:dyDescent="0.25">
      <c r="B91" s="222" t="s">
        <v>219</v>
      </c>
      <c r="C91" s="223">
        <v>3</v>
      </c>
      <c r="D91" s="223"/>
      <c r="E91" s="224">
        <v>1</v>
      </c>
      <c r="F91" s="225">
        <v>5</v>
      </c>
      <c r="G91" s="226">
        <v>1</v>
      </c>
      <c r="H91" s="227">
        <v>1</v>
      </c>
      <c r="I91" s="227">
        <v>2</v>
      </c>
      <c r="J91" s="227">
        <v>4</v>
      </c>
      <c r="K91" s="227">
        <v>1</v>
      </c>
      <c r="L91" s="227">
        <v>3</v>
      </c>
      <c r="M91" s="227">
        <v>3</v>
      </c>
      <c r="N91" s="386">
        <v>2</v>
      </c>
      <c r="O91" s="382">
        <f t="shared" si="2"/>
        <v>26</v>
      </c>
    </row>
    <row r="92" spans="2:15" ht="17.100000000000001" customHeight="1" thickBot="1" x14ac:dyDescent="0.25">
      <c r="B92" s="222" t="s">
        <v>220</v>
      </c>
      <c r="C92" s="223"/>
      <c r="D92" s="223"/>
      <c r="E92" s="224"/>
      <c r="F92" s="225"/>
      <c r="G92" s="226"/>
      <c r="H92" s="227"/>
      <c r="I92" s="227"/>
      <c r="J92" s="227"/>
      <c r="K92" s="227"/>
      <c r="L92" s="227">
        <v>1</v>
      </c>
      <c r="M92" s="227"/>
      <c r="N92" s="386"/>
      <c r="O92" s="382">
        <f t="shared" si="2"/>
        <v>1</v>
      </c>
    </row>
    <row r="93" spans="2:15" ht="17.100000000000001" customHeight="1" thickBot="1" x14ac:dyDescent="0.25">
      <c r="B93" s="222" t="s">
        <v>293</v>
      </c>
      <c r="C93" s="223"/>
      <c r="D93" s="223">
        <v>1</v>
      </c>
      <c r="E93" s="224"/>
      <c r="F93" s="225"/>
      <c r="G93" s="226"/>
      <c r="H93" s="227"/>
      <c r="I93" s="227"/>
      <c r="J93" s="227"/>
      <c r="K93" s="227"/>
      <c r="L93" s="227"/>
      <c r="M93" s="227"/>
      <c r="N93" s="386"/>
      <c r="O93" s="382">
        <f t="shared" si="2"/>
        <v>1</v>
      </c>
    </row>
    <row r="94" spans="2:15" ht="17.100000000000001" customHeight="1" thickBot="1" x14ac:dyDescent="0.25">
      <c r="B94" s="222" t="s">
        <v>221</v>
      </c>
      <c r="C94" s="223"/>
      <c r="D94" s="223">
        <v>1</v>
      </c>
      <c r="E94" s="224"/>
      <c r="F94" s="225">
        <v>1</v>
      </c>
      <c r="G94" s="226"/>
      <c r="H94" s="227"/>
      <c r="I94" s="227"/>
      <c r="J94" s="227"/>
      <c r="K94" s="227"/>
      <c r="L94" s="227"/>
      <c r="M94" s="227"/>
      <c r="N94" s="386">
        <v>2</v>
      </c>
      <c r="O94" s="382">
        <f t="shared" si="2"/>
        <v>4</v>
      </c>
    </row>
    <row r="95" spans="2:15" ht="20.100000000000001" customHeight="1" thickBot="1" x14ac:dyDescent="0.25">
      <c r="B95" s="222" t="s">
        <v>222</v>
      </c>
      <c r="C95" s="226">
        <v>1</v>
      </c>
      <c r="D95" s="227"/>
      <c r="E95" s="226">
        <v>2</v>
      </c>
      <c r="F95" s="227">
        <v>2</v>
      </c>
      <c r="G95" s="226"/>
      <c r="H95" s="227"/>
      <c r="I95" s="226"/>
      <c r="J95" s="227"/>
      <c r="K95" s="226">
        <v>1</v>
      </c>
      <c r="L95" s="227"/>
      <c r="M95" s="226">
        <v>1</v>
      </c>
      <c r="N95" s="386">
        <v>1</v>
      </c>
      <c r="O95" s="382">
        <f t="shared" si="2"/>
        <v>8</v>
      </c>
    </row>
    <row r="96" spans="2:15" ht="17.100000000000001" customHeight="1" thickBot="1" x14ac:dyDescent="0.25">
      <c r="B96" s="222" t="s">
        <v>317</v>
      </c>
      <c r="C96" s="227"/>
      <c r="D96" s="227">
        <v>1</v>
      </c>
      <c r="E96" s="227"/>
      <c r="F96" s="227"/>
      <c r="G96" s="227"/>
      <c r="H96" s="227"/>
      <c r="I96" s="227"/>
      <c r="J96" s="227"/>
      <c r="K96" s="227"/>
      <c r="L96" s="227"/>
      <c r="M96" s="227"/>
      <c r="N96" s="386"/>
      <c r="O96" s="382">
        <f t="shared" si="2"/>
        <v>1</v>
      </c>
    </row>
    <row r="97" spans="2:15" ht="17.100000000000001" customHeight="1" thickBot="1" x14ac:dyDescent="0.25">
      <c r="B97" s="222" t="s">
        <v>307</v>
      </c>
      <c r="C97" s="223">
        <v>2</v>
      </c>
      <c r="D97" s="223"/>
      <c r="E97" s="224"/>
      <c r="F97" s="225"/>
      <c r="G97" s="226"/>
      <c r="H97" s="227"/>
      <c r="I97" s="227"/>
      <c r="J97" s="227"/>
      <c r="K97" s="227"/>
      <c r="L97" s="227"/>
      <c r="M97" s="227"/>
      <c r="N97" s="386"/>
      <c r="O97" s="382">
        <f t="shared" si="2"/>
        <v>2</v>
      </c>
    </row>
    <row r="98" spans="2:15" ht="20.100000000000001" customHeight="1" thickBot="1" x14ac:dyDescent="0.25">
      <c r="B98" s="222" t="s">
        <v>363</v>
      </c>
      <c r="C98" s="226"/>
      <c r="D98" s="227"/>
      <c r="E98" s="226"/>
      <c r="F98" s="227"/>
      <c r="G98" s="226"/>
      <c r="H98" s="227"/>
      <c r="I98" s="226"/>
      <c r="J98" s="227"/>
      <c r="K98" s="226"/>
      <c r="L98" s="227"/>
      <c r="M98" s="226"/>
      <c r="N98" s="386">
        <v>1</v>
      </c>
      <c r="O98" s="382">
        <f t="shared" si="2"/>
        <v>1</v>
      </c>
    </row>
    <row r="99" spans="2:15" ht="20.100000000000001" customHeight="1" thickBot="1" x14ac:dyDescent="0.25">
      <c r="B99" s="222" t="s">
        <v>364</v>
      </c>
      <c r="C99" s="226"/>
      <c r="D99" s="227"/>
      <c r="E99" s="226"/>
      <c r="F99" s="227"/>
      <c r="G99" s="226"/>
      <c r="H99" s="227"/>
      <c r="I99" s="226"/>
      <c r="J99" s="227"/>
      <c r="K99" s="226"/>
      <c r="L99" s="227"/>
      <c r="M99" s="226"/>
      <c r="N99" s="386">
        <v>1</v>
      </c>
      <c r="O99" s="382">
        <f t="shared" si="2"/>
        <v>1</v>
      </c>
    </row>
    <row r="100" spans="2:15" ht="20.100000000000001" customHeight="1" thickBot="1" x14ac:dyDescent="0.25">
      <c r="B100" s="222" t="s">
        <v>223</v>
      </c>
      <c r="C100" s="226"/>
      <c r="D100" s="227"/>
      <c r="E100" s="226"/>
      <c r="F100" s="227"/>
      <c r="G100" s="226"/>
      <c r="H100" s="227"/>
      <c r="I100" s="226"/>
      <c r="J100" s="227">
        <v>2</v>
      </c>
      <c r="K100" s="226"/>
      <c r="L100" s="227">
        <v>1</v>
      </c>
      <c r="M100" s="226"/>
      <c r="N100" s="386"/>
      <c r="O100" s="382">
        <f t="shared" si="2"/>
        <v>3</v>
      </c>
    </row>
    <row r="101" spans="2:15" ht="20.100000000000001" customHeight="1" thickBot="1" x14ac:dyDescent="0.25">
      <c r="B101" s="222" t="s">
        <v>324</v>
      </c>
      <c r="C101" s="223"/>
      <c r="D101" s="223"/>
      <c r="E101" s="224">
        <v>1</v>
      </c>
      <c r="F101" s="225"/>
      <c r="G101" s="226"/>
      <c r="H101" s="227"/>
      <c r="I101" s="227"/>
      <c r="J101" s="227"/>
      <c r="K101" s="227"/>
      <c r="L101" s="227"/>
      <c r="M101" s="227"/>
      <c r="N101" s="386"/>
      <c r="O101" s="382">
        <f t="shared" si="2"/>
        <v>1</v>
      </c>
    </row>
    <row r="102" spans="2:15" ht="17.100000000000001" customHeight="1" thickBot="1" x14ac:dyDescent="0.25">
      <c r="B102" s="222" t="s">
        <v>224</v>
      </c>
      <c r="C102" s="226"/>
      <c r="D102" s="227"/>
      <c r="E102" s="226">
        <v>1</v>
      </c>
      <c r="F102" s="227"/>
      <c r="G102" s="226"/>
      <c r="H102" s="227">
        <v>1</v>
      </c>
      <c r="I102" s="226">
        <v>1</v>
      </c>
      <c r="J102" s="227">
        <v>2</v>
      </c>
      <c r="K102" s="226">
        <v>1</v>
      </c>
      <c r="L102" s="227"/>
      <c r="M102" s="226">
        <v>1</v>
      </c>
      <c r="N102" s="386"/>
      <c r="O102" s="382">
        <f t="shared" si="2"/>
        <v>7</v>
      </c>
    </row>
    <row r="103" spans="2:15" ht="17.100000000000001" customHeight="1" thickBot="1" x14ac:dyDescent="0.25">
      <c r="B103" s="222" t="s">
        <v>355</v>
      </c>
      <c r="C103" s="223"/>
      <c r="D103" s="223"/>
      <c r="E103" s="224"/>
      <c r="F103" s="225"/>
      <c r="G103" s="226"/>
      <c r="H103" s="227"/>
      <c r="I103" s="227"/>
      <c r="J103" s="227">
        <v>1</v>
      </c>
      <c r="K103" s="227"/>
      <c r="L103" s="227"/>
      <c r="M103" s="227"/>
      <c r="N103" s="386"/>
      <c r="O103" s="382">
        <f t="shared" si="2"/>
        <v>1</v>
      </c>
    </row>
    <row r="104" spans="2:15" ht="20.100000000000001" customHeight="1" thickBot="1" x14ac:dyDescent="0.25">
      <c r="B104" s="222" t="s">
        <v>225</v>
      </c>
      <c r="C104" s="226"/>
      <c r="D104" s="227"/>
      <c r="E104" s="226">
        <v>1</v>
      </c>
      <c r="F104" s="227">
        <v>1</v>
      </c>
      <c r="G104" s="226">
        <v>1</v>
      </c>
      <c r="H104" s="227"/>
      <c r="I104" s="226"/>
      <c r="J104" s="227">
        <v>1</v>
      </c>
      <c r="K104" s="226"/>
      <c r="L104" s="227">
        <v>1</v>
      </c>
      <c r="M104" s="226">
        <v>1</v>
      </c>
      <c r="N104" s="386"/>
      <c r="O104" s="382">
        <f t="shared" si="2"/>
        <v>6</v>
      </c>
    </row>
    <row r="105" spans="2:15" ht="20.100000000000001" customHeight="1" thickBot="1" x14ac:dyDescent="0.25">
      <c r="B105" s="222" t="s">
        <v>274</v>
      </c>
      <c r="C105" s="226">
        <v>1</v>
      </c>
      <c r="D105" s="227"/>
      <c r="E105" s="226"/>
      <c r="F105" s="227"/>
      <c r="G105" s="226"/>
      <c r="H105" s="227"/>
      <c r="I105" s="226"/>
      <c r="J105" s="227"/>
      <c r="K105" s="226">
        <v>1</v>
      </c>
      <c r="L105" s="227"/>
      <c r="M105" s="226"/>
      <c r="N105" s="386"/>
      <c r="O105" s="382">
        <f t="shared" si="2"/>
        <v>2</v>
      </c>
    </row>
    <row r="106" spans="2:15" ht="17.100000000000001" customHeight="1" thickBot="1" x14ac:dyDescent="0.25">
      <c r="B106" s="231" t="s">
        <v>226</v>
      </c>
      <c r="C106" s="393">
        <v>7</v>
      </c>
      <c r="D106" s="234">
        <v>3</v>
      </c>
      <c r="E106" s="393">
        <v>7</v>
      </c>
      <c r="F106" s="234">
        <v>2</v>
      </c>
      <c r="G106" s="393">
        <v>6</v>
      </c>
      <c r="H106" s="234">
        <v>2</v>
      </c>
      <c r="I106" s="393">
        <v>5</v>
      </c>
      <c r="J106" s="234">
        <v>7</v>
      </c>
      <c r="K106" s="393">
        <v>3</v>
      </c>
      <c r="L106" s="234">
        <v>3</v>
      </c>
      <c r="M106" s="393">
        <v>5</v>
      </c>
      <c r="N106" s="234">
        <v>4</v>
      </c>
      <c r="O106" s="382">
        <f t="shared" si="2"/>
        <v>54</v>
      </c>
    </row>
    <row r="107" spans="2:15" ht="20.100000000000001" customHeight="1" thickBot="1" x14ac:dyDescent="0.25">
      <c r="B107" s="228" t="s">
        <v>0</v>
      </c>
      <c r="C107" s="229">
        <f>SUM(C14:C106)</f>
        <v>42</v>
      </c>
      <c r="D107" s="229">
        <f t="shared" ref="D107:N107" si="3">SUM(D14:D106)</f>
        <v>34</v>
      </c>
      <c r="E107" s="229">
        <f t="shared" si="3"/>
        <v>51</v>
      </c>
      <c r="F107" s="229">
        <f t="shared" si="3"/>
        <v>46</v>
      </c>
      <c r="G107" s="229">
        <f t="shared" si="3"/>
        <v>30</v>
      </c>
      <c r="H107" s="229">
        <f t="shared" si="3"/>
        <v>16</v>
      </c>
      <c r="I107" s="229">
        <f t="shared" si="3"/>
        <v>34</v>
      </c>
      <c r="J107" s="229">
        <f t="shared" si="3"/>
        <v>46</v>
      </c>
      <c r="K107" s="229">
        <f t="shared" si="3"/>
        <v>33</v>
      </c>
      <c r="L107" s="229">
        <f t="shared" si="3"/>
        <v>36</v>
      </c>
      <c r="M107" s="229">
        <f t="shared" si="3"/>
        <v>29</v>
      </c>
      <c r="N107" s="229">
        <f t="shared" si="3"/>
        <v>36</v>
      </c>
      <c r="O107" s="229">
        <f t="shared" si="2"/>
        <v>433</v>
      </c>
    </row>
  </sheetData>
  <autoFilter ref="B13:O106">
    <sortState ref="B14:O104">
      <sortCondition ref="B13:B104"/>
    </sortState>
  </autoFilter>
  <mergeCells count="7">
    <mergeCell ref="A10:T10"/>
    <mergeCell ref="A11:T11"/>
    <mergeCell ref="A4:T4"/>
    <mergeCell ref="A5:T5"/>
    <mergeCell ref="A6:T6"/>
    <mergeCell ref="A8:T8"/>
    <mergeCell ref="A9:T9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8"/>
  <sheetViews>
    <sheetView topLeftCell="A31" zoomScale="115" zoomScaleNormal="115" workbookViewId="0">
      <selection activeCell="U10" sqref="U10"/>
    </sheetView>
  </sheetViews>
  <sheetFormatPr baseColWidth="10" defaultRowHeight="12.75" x14ac:dyDescent="0.2"/>
  <cols>
    <col min="1" max="1" width="2.5703125" style="217" customWidth="1"/>
    <col min="2" max="2" width="23.140625" style="217" customWidth="1"/>
    <col min="3" max="3" width="4.7109375" style="217" customWidth="1"/>
    <col min="4" max="6" width="4.7109375" style="218" customWidth="1"/>
    <col min="7" max="7" width="4.7109375" style="219" customWidth="1"/>
    <col min="8" max="14" width="4.7109375" style="218" customWidth="1"/>
    <col min="15" max="15" width="9" style="217" customWidth="1"/>
    <col min="16" max="16" width="2.5703125" style="217" customWidth="1"/>
    <col min="17" max="17" width="3.42578125" style="217" customWidth="1"/>
    <col min="18" max="18" width="2.5703125" style="217" customWidth="1"/>
    <col min="19" max="19" width="17" style="217" customWidth="1"/>
    <col min="20" max="20" width="2.28515625" style="217" customWidth="1"/>
    <col min="21" max="16384" width="11.42578125" style="217"/>
  </cols>
  <sheetData>
    <row r="3" spans="1:20" ht="21" customHeight="1" x14ac:dyDescent="0.2">
      <c r="I3" s="220"/>
    </row>
    <row r="4" spans="1:20" ht="12.75" customHeight="1" x14ac:dyDescent="0.25">
      <c r="A4" s="586" t="s">
        <v>115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281"/>
      <c r="R4" s="281"/>
      <c r="S4" s="281"/>
    </row>
    <row r="5" spans="1:20" ht="18.75" customHeight="1" x14ac:dyDescent="0.3">
      <c r="A5" s="587" t="s">
        <v>18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282"/>
      <c r="R5" s="282"/>
      <c r="S5" s="282"/>
    </row>
    <row r="6" spans="1:20" ht="12.75" customHeight="1" x14ac:dyDescent="0.25">
      <c r="A6" s="588" t="s">
        <v>405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392"/>
      <c r="R6" s="392"/>
    </row>
    <row r="7" spans="1:20" ht="8.25" customHeight="1" x14ac:dyDescent="0.2"/>
    <row r="8" spans="1:20" ht="15" x14ac:dyDescent="0.2">
      <c r="A8" s="589" t="s">
        <v>57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283"/>
      <c r="R8" s="283"/>
      <c r="S8" s="283"/>
    </row>
    <row r="9" spans="1:20" ht="15" x14ac:dyDescent="0.2">
      <c r="A9" s="589" t="s">
        <v>185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283"/>
      <c r="R9" s="283"/>
      <c r="S9" s="283"/>
    </row>
    <row r="10" spans="1:20" ht="15" x14ac:dyDescent="0.2">
      <c r="A10" s="584" t="s">
        <v>334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284"/>
      <c r="R10" s="284"/>
      <c r="S10" s="284"/>
      <c r="T10" s="284"/>
    </row>
    <row r="11" spans="1:20" ht="15" x14ac:dyDescent="0.3">
      <c r="A11" s="585" t="s">
        <v>6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285"/>
      <c r="R11" s="285"/>
      <c r="S11" s="285"/>
    </row>
    <row r="12" spans="1:20" ht="15" x14ac:dyDescent="0.3">
      <c r="A12" s="280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</row>
    <row r="13" spans="1:20" ht="9" customHeight="1" thickBot="1" x14ac:dyDescent="0.35">
      <c r="B13" s="272"/>
      <c r="C13" s="272"/>
      <c r="D13" s="272"/>
      <c r="E13" s="272"/>
      <c r="F13" s="272"/>
      <c r="G13" s="221"/>
      <c r="H13" s="272"/>
      <c r="I13" s="272"/>
      <c r="J13" s="272"/>
      <c r="K13" s="272"/>
      <c r="L13" s="272"/>
      <c r="M13" s="272"/>
      <c r="N13" s="272"/>
    </row>
    <row r="14" spans="1:20" ht="57" customHeight="1" thickBot="1" x14ac:dyDescent="0.4">
      <c r="B14" s="316" t="s">
        <v>186</v>
      </c>
      <c r="C14" s="388" t="s">
        <v>136</v>
      </c>
      <c r="D14" s="388" t="s">
        <v>137</v>
      </c>
      <c r="E14" s="388" t="s">
        <v>138</v>
      </c>
      <c r="F14" s="388" t="s">
        <v>139</v>
      </c>
      <c r="G14" s="388" t="s">
        <v>140</v>
      </c>
      <c r="H14" s="388" t="s">
        <v>120</v>
      </c>
      <c r="I14" s="388" t="s">
        <v>141</v>
      </c>
      <c r="J14" s="388" t="s">
        <v>142</v>
      </c>
      <c r="K14" s="388" t="s">
        <v>143</v>
      </c>
      <c r="L14" s="388" t="s">
        <v>144</v>
      </c>
      <c r="M14" s="388" t="s">
        <v>145</v>
      </c>
      <c r="N14" s="388" t="s">
        <v>146</v>
      </c>
      <c r="O14" s="389" t="s">
        <v>0</v>
      </c>
    </row>
    <row r="15" spans="1:20" ht="17.100000000000001" customHeight="1" x14ac:dyDescent="0.2">
      <c r="B15" s="317" t="s">
        <v>228</v>
      </c>
      <c r="C15" s="318"/>
      <c r="D15" s="318"/>
      <c r="E15" s="319">
        <v>1</v>
      </c>
      <c r="F15" s="320">
        <v>2</v>
      </c>
      <c r="G15" s="321"/>
      <c r="H15" s="322"/>
      <c r="I15" s="322"/>
      <c r="J15" s="322"/>
      <c r="K15" s="322">
        <v>1</v>
      </c>
      <c r="L15" s="322"/>
      <c r="M15" s="322"/>
      <c r="N15" s="322">
        <v>1</v>
      </c>
      <c r="O15" s="390">
        <f t="shared" ref="O15:O48" si="0">SUM(C15:N15)</f>
        <v>5</v>
      </c>
    </row>
    <row r="16" spans="1:20" ht="17.100000000000001" customHeight="1" x14ac:dyDescent="0.2">
      <c r="B16" s="222" t="s">
        <v>290</v>
      </c>
      <c r="C16" s="223"/>
      <c r="D16" s="223"/>
      <c r="E16" s="224"/>
      <c r="F16" s="225"/>
      <c r="G16" s="227"/>
      <c r="H16" s="227"/>
      <c r="I16" s="227">
        <v>1</v>
      </c>
      <c r="J16" s="227"/>
      <c r="K16" s="227"/>
      <c r="L16" s="227"/>
      <c r="M16" s="227"/>
      <c r="N16" s="227"/>
      <c r="O16" s="230">
        <f t="shared" si="0"/>
        <v>1</v>
      </c>
    </row>
    <row r="17" spans="2:15" ht="17.100000000000001" customHeight="1" x14ac:dyDescent="0.2">
      <c r="B17" s="222" t="s">
        <v>229</v>
      </c>
      <c r="C17" s="223"/>
      <c r="D17" s="223"/>
      <c r="E17" s="224"/>
      <c r="F17" s="225"/>
      <c r="G17" s="227"/>
      <c r="H17" s="227"/>
      <c r="I17" s="227"/>
      <c r="J17" s="227"/>
      <c r="K17" s="227"/>
      <c r="L17" s="227"/>
      <c r="M17" s="227">
        <v>1</v>
      </c>
      <c r="N17" s="227"/>
      <c r="O17" s="230">
        <f t="shared" si="0"/>
        <v>1</v>
      </c>
    </row>
    <row r="18" spans="2:15" ht="17.100000000000001" customHeight="1" x14ac:dyDescent="0.2">
      <c r="B18" s="222" t="s">
        <v>309</v>
      </c>
      <c r="C18" s="223">
        <v>3</v>
      </c>
      <c r="D18" s="223"/>
      <c r="E18" s="224"/>
      <c r="F18" s="225"/>
      <c r="G18" s="227">
        <v>1</v>
      </c>
      <c r="H18" s="227">
        <v>1</v>
      </c>
      <c r="I18" s="227"/>
      <c r="J18" s="227"/>
      <c r="K18" s="227"/>
      <c r="L18" s="227">
        <v>1</v>
      </c>
      <c r="M18" s="227"/>
      <c r="N18" s="227">
        <v>2</v>
      </c>
      <c r="O18" s="230">
        <f t="shared" si="0"/>
        <v>8</v>
      </c>
    </row>
    <row r="19" spans="2:15" ht="17.100000000000001" customHeight="1" x14ac:dyDescent="0.2">
      <c r="B19" s="222" t="s">
        <v>332</v>
      </c>
      <c r="C19" s="223"/>
      <c r="D19" s="223"/>
      <c r="E19" s="224"/>
      <c r="F19" s="225"/>
      <c r="G19" s="227">
        <v>1</v>
      </c>
      <c r="H19" s="227"/>
      <c r="I19" s="227"/>
      <c r="J19" s="227"/>
      <c r="K19" s="227"/>
      <c r="L19" s="227"/>
      <c r="M19" s="227"/>
      <c r="N19" s="227"/>
      <c r="O19" s="230">
        <f t="shared" si="0"/>
        <v>1</v>
      </c>
    </row>
    <row r="20" spans="2:15" ht="17.100000000000001" customHeight="1" x14ac:dyDescent="0.2">
      <c r="B20" s="222" t="s">
        <v>230</v>
      </c>
      <c r="C20" s="223"/>
      <c r="D20" s="223"/>
      <c r="E20" s="224"/>
      <c r="F20" s="225"/>
      <c r="G20" s="227"/>
      <c r="H20" s="227"/>
      <c r="I20" s="227">
        <v>1</v>
      </c>
      <c r="J20" s="227">
        <v>1</v>
      </c>
      <c r="K20" s="227"/>
      <c r="L20" s="227"/>
      <c r="M20" s="227">
        <v>1</v>
      </c>
      <c r="N20" s="227"/>
      <c r="O20" s="230">
        <f t="shared" si="0"/>
        <v>3</v>
      </c>
    </row>
    <row r="21" spans="2:15" ht="17.100000000000001" customHeight="1" x14ac:dyDescent="0.2">
      <c r="B21" s="222" t="s">
        <v>308</v>
      </c>
      <c r="C21" s="223">
        <v>2</v>
      </c>
      <c r="D21" s="223"/>
      <c r="E21" s="224"/>
      <c r="F21" s="225">
        <v>1</v>
      </c>
      <c r="G21" s="227">
        <v>1</v>
      </c>
      <c r="H21" s="227">
        <v>2</v>
      </c>
      <c r="I21" s="227"/>
      <c r="J21" s="227">
        <v>1</v>
      </c>
      <c r="K21" s="227">
        <v>1</v>
      </c>
      <c r="L21" s="227">
        <v>2</v>
      </c>
      <c r="M21" s="227">
        <v>1</v>
      </c>
      <c r="N21" s="227">
        <v>1</v>
      </c>
      <c r="O21" s="230">
        <f t="shared" si="0"/>
        <v>12</v>
      </c>
    </row>
    <row r="22" spans="2:15" ht="16.5" customHeight="1" x14ac:dyDescent="0.2">
      <c r="B22" s="222" t="s">
        <v>296</v>
      </c>
      <c r="C22" s="223"/>
      <c r="D22" s="223">
        <v>1</v>
      </c>
      <c r="E22" s="224">
        <v>1</v>
      </c>
      <c r="F22" s="225"/>
      <c r="G22" s="227"/>
      <c r="H22" s="227"/>
      <c r="I22" s="227"/>
      <c r="J22" s="227"/>
      <c r="K22" s="227"/>
      <c r="L22" s="227"/>
      <c r="M22" s="227"/>
      <c r="N22" s="227"/>
      <c r="O22" s="230">
        <f t="shared" si="0"/>
        <v>2</v>
      </c>
    </row>
    <row r="23" spans="2:15" ht="17.100000000000001" customHeight="1" x14ac:dyDescent="0.2">
      <c r="B23" s="222" t="s">
        <v>252</v>
      </c>
      <c r="C23" s="223"/>
      <c r="D23" s="223">
        <v>2</v>
      </c>
      <c r="E23" s="224"/>
      <c r="F23" s="225"/>
      <c r="G23" s="227"/>
      <c r="H23" s="227"/>
      <c r="I23" s="227"/>
      <c r="J23" s="227"/>
      <c r="K23" s="227">
        <v>2</v>
      </c>
      <c r="L23" s="227"/>
      <c r="M23" s="227"/>
      <c r="N23" s="227"/>
      <c r="O23" s="230">
        <f t="shared" si="0"/>
        <v>4</v>
      </c>
    </row>
    <row r="24" spans="2:15" ht="17.100000000000001" customHeight="1" x14ac:dyDescent="0.2">
      <c r="B24" s="222" t="s">
        <v>231</v>
      </c>
      <c r="C24" s="223">
        <v>4</v>
      </c>
      <c r="D24" s="223">
        <v>2</v>
      </c>
      <c r="E24" s="224">
        <v>1</v>
      </c>
      <c r="F24" s="225">
        <v>1</v>
      </c>
      <c r="G24" s="227">
        <v>1</v>
      </c>
      <c r="H24" s="227"/>
      <c r="I24" s="227"/>
      <c r="J24" s="227"/>
      <c r="K24" s="227">
        <v>1</v>
      </c>
      <c r="L24" s="227">
        <v>1</v>
      </c>
      <c r="M24" s="227">
        <v>1</v>
      </c>
      <c r="N24" s="227">
        <v>1</v>
      </c>
      <c r="O24" s="230">
        <f t="shared" si="0"/>
        <v>13</v>
      </c>
    </row>
    <row r="25" spans="2:15" ht="17.100000000000001" customHeight="1" x14ac:dyDescent="0.2">
      <c r="B25" s="222" t="s">
        <v>370</v>
      </c>
      <c r="C25" s="223"/>
      <c r="D25" s="223"/>
      <c r="E25" s="224"/>
      <c r="F25" s="225"/>
      <c r="G25" s="227"/>
      <c r="H25" s="227"/>
      <c r="I25" s="227"/>
      <c r="J25" s="227">
        <v>1</v>
      </c>
      <c r="K25" s="227"/>
      <c r="L25" s="227"/>
      <c r="M25" s="227"/>
      <c r="N25" s="227"/>
      <c r="O25" s="230">
        <f t="shared" si="0"/>
        <v>1</v>
      </c>
    </row>
    <row r="26" spans="2:15" ht="17.100000000000001" customHeight="1" x14ac:dyDescent="0.2">
      <c r="B26" s="222" t="s">
        <v>329</v>
      </c>
      <c r="C26" s="223"/>
      <c r="D26" s="223"/>
      <c r="E26" s="224"/>
      <c r="F26" s="225">
        <v>1</v>
      </c>
      <c r="G26" s="227"/>
      <c r="H26" s="227"/>
      <c r="I26" s="227"/>
      <c r="J26" s="227"/>
      <c r="K26" s="227"/>
      <c r="L26" s="227"/>
      <c r="M26" s="227"/>
      <c r="N26" s="227"/>
      <c r="O26" s="230">
        <f t="shared" si="0"/>
        <v>1</v>
      </c>
    </row>
    <row r="27" spans="2:15" ht="17.100000000000001" customHeight="1" x14ac:dyDescent="0.2">
      <c r="B27" s="222" t="s">
        <v>232</v>
      </c>
      <c r="C27" s="223"/>
      <c r="D27" s="223"/>
      <c r="E27" s="224">
        <v>2</v>
      </c>
      <c r="F27" s="225"/>
      <c r="G27" s="227">
        <v>1</v>
      </c>
      <c r="H27" s="227"/>
      <c r="I27" s="227">
        <v>1</v>
      </c>
      <c r="J27" s="227"/>
      <c r="K27" s="227"/>
      <c r="L27" s="227"/>
      <c r="M27" s="227"/>
      <c r="N27" s="227"/>
      <c r="O27" s="230">
        <f t="shared" si="0"/>
        <v>4</v>
      </c>
    </row>
    <row r="28" spans="2:15" ht="17.100000000000001" customHeight="1" x14ac:dyDescent="0.2">
      <c r="B28" s="222" t="s">
        <v>233</v>
      </c>
      <c r="C28" s="223">
        <v>1</v>
      </c>
      <c r="D28" s="223"/>
      <c r="E28" s="224"/>
      <c r="F28" s="225"/>
      <c r="G28" s="227"/>
      <c r="H28" s="227">
        <v>1</v>
      </c>
      <c r="I28" s="227">
        <v>3</v>
      </c>
      <c r="J28" s="227"/>
      <c r="K28" s="227"/>
      <c r="L28" s="227"/>
      <c r="M28" s="227"/>
      <c r="N28" s="227"/>
      <c r="O28" s="230">
        <f t="shared" si="0"/>
        <v>5</v>
      </c>
    </row>
    <row r="29" spans="2:15" ht="17.100000000000001" customHeight="1" x14ac:dyDescent="0.2">
      <c r="B29" s="222" t="s">
        <v>234</v>
      </c>
      <c r="C29" s="223"/>
      <c r="D29" s="223"/>
      <c r="E29" s="224"/>
      <c r="F29" s="225"/>
      <c r="G29" s="227"/>
      <c r="H29" s="227"/>
      <c r="I29" s="227"/>
      <c r="J29" s="227"/>
      <c r="K29" s="227"/>
      <c r="L29" s="227">
        <v>1</v>
      </c>
      <c r="M29" s="227"/>
      <c r="N29" s="227"/>
      <c r="O29" s="230">
        <f t="shared" si="0"/>
        <v>1</v>
      </c>
    </row>
    <row r="30" spans="2:15" ht="17.100000000000001" customHeight="1" x14ac:dyDescent="0.2">
      <c r="B30" s="222" t="s">
        <v>367</v>
      </c>
      <c r="C30" s="223"/>
      <c r="D30" s="223"/>
      <c r="E30" s="224"/>
      <c r="F30" s="225"/>
      <c r="G30" s="227"/>
      <c r="H30" s="227"/>
      <c r="I30" s="227">
        <v>1</v>
      </c>
      <c r="J30" s="227"/>
      <c r="K30" s="227"/>
      <c r="L30" s="227"/>
      <c r="M30" s="227"/>
      <c r="N30" s="227"/>
      <c r="O30" s="230">
        <f t="shared" si="0"/>
        <v>1</v>
      </c>
    </row>
    <row r="31" spans="2:15" ht="17.100000000000001" customHeight="1" x14ac:dyDescent="0.2">
      <c r="B31" s="222" t="s">
        <v>235</v>
      </c>
      <c r="C31" s="223"/>
      <c r="D31" s="223">
        <v>1</v>
      </c>
      <c r="E31" s="224">
        <v>1</v>
      </c>
      <c r="F31" s="225">
        <v>1</v>
      </c>
      <c r="G31" s="227"/>
      <c r="H31" s="227">
        <v>2</v>
      </c>
      <c r="I31" s="227">
        <v>1</v>
      </c>
      <c r="J31" s="227"/>
      <c r="K31" s="227"/>
      <c r="L31" s="227"/>
      <c r="M31" s="227"/>
      <c r="N31" s="227"/>
      <c r="O31" s="230">
        <f t="shared" si="0"/>
        <v>6</v>
      </c>
    </row>
    <row r="32" spans="2:15" ht="17.100000000000001" customHeight="1" x14ac:dyDescent="0.2">
      <c r="B32" s="222" t="s">
        <v>236</v>
      </c>
      <c r="C32" s="223">
        <v>1</v>
      </c>
      <c r="D32" s="223"/>
      <c r="E32" s="224"/>
      <c r="F32" s="225"/>
      <c r="G32" s="227"/>
      <c r="H32" s="227"/>
      <c r="I32" s="227"/>
      <c r="J32" s="227"/>
      <c r="K32" s="227"/>
      <c r="L32" s="227"/>
      <c r="M32" s="227"/>
      <c r="N32" s="227"/>
      <c r="O32" s="230">
        <f t="shared" si="0"/>
        <v>1</v>
      </c>
    </row>
    <row r="33" spans="2:15" ht="17.100000000000001" customHeight="1" x14ac:dyDescent="0.2">
      <c r="B33" s="222" t="s">
        <v>277</v>
      </c>
      <c r="C33" s="223"/>
      <c r="D33" s="223"/>
      <c r="E33" s="224"/>
      <c r="F33" s="225"/>
      <c r="G33" s="227"/>
      <c r="H33" s="227"/>
      <c r="I33" s="227"/>
      <c r="J33" s="227"/>
      <c r="K33" s="227"/>
      <c r="L33" s="227">
        <v>1</v>
      </c>
      <c r="M33" s="227"/>
      <c r="N33" s="227"/>
      <c r="O33" s="230">
        <f t="shared" si="0"/>
        <v>1</v>
      </c>
    </row>
    <row r="34" spans="2:15" ht="17.100000000000001" customHeight="1" x14ac:dyDescent="0.2">
      <c r="B34" s="222" t="s">
        <v>373</v>
      </c>
      <c r="C34" s="223"/>
      <c r="D34" s="223"/>
      <c r="E34" s="224"/>
      <c r="F34" s="225"/>
      <c r="G34" s="227"/>
      <c r="H34" s="227"/>
      <c r="I34" s="227"/>
      <c r="J34" s="227"/>
      <c r="K34" s="227"/>
      <c r="L34" s="227">
        <v>1</v>
      </c>
      <c r="M34" s="227"/>
      <c r="N34" s="227"/>
      <c r="O34" s="230">
        <f t="shared" si="0"/>
        <v>1</v>
      </c>
    </row>
    <row r="35" spans="2:15" ht="17.100000000000001" customHeight="1" x14ac:dyDescent="0.2">
      <c r="B35" s="222" t="s">
        <v>318</v>
      </c>
      <c r="C35" s="223"/>
      <c r="D35" s="223">
        <v>1</v>
      </c>
      <c r="E35" s="224"/>
      <c r="F35" s="225"/>
      <c r="G35" s="227"/>
      <c r="H35" s="227"/>
      <c r="I35" s="227">
        <v>1</v>
      </c>
      <c r="J35" s="227"/>
      <c r="K35" s="227"/>
      <c r="L35" s="227"/>
      <c r="M35" s="227">
        <v>1</v>
      </c>
      <c r="N35" s="227"/>
      <c r="O35" s="230">
        <f t="shared" si="0"/>
        <v>3</v>
      </c>
    </row>
    <row r="36" spans="2:15" ht="17.100000000000001" customHeight="1" x14ac:dyDescent="0.2">
      <c r="B36" s="222" t="s">
        <v>237</v>
      </c>
      <c r="C36" s="223"/>
      <c r="D36" s="223">
        <v>1</v>
      </c>
      <c r="E36" s="224">
        <v>2</v>
      </c>
      <c r="F36" s="225">
        <v>1</v>
      </c>
      <c r="G36" s="227"/>
      <c r="H36" s="227">
        <v>1</v>
      </c>
      <c r="I36" s="227"/>
      <c r="J36" s="227"/>
      <c r="K36" s="227"/>
      <c r="L36" s="227">
        <v>1</v>
      </c>
      <c r="M36" s="227"/>
      <c r="N36" s="227"/>
      <c r="O36" s="230">
        <f t="shared" si="0"/>
        <v>6</v>
      </c>
    </row>
    <row r="37" spans="2:15" ht="17.100000000000001" customHeight="1" x14ac:dyDescent="0.2">
      <c r="B37" s="222" t="s">
        <v>238</v>
      </c>
      <c r="C37" s="223"/>
      <c r="D37" s="223"/>
      <c r="E37" s="224"/>
      <c r="F37" s="225"/>
      <c r="G37" s="227">
        <v>2</v>
      </c>
      <c r="H37" s="227">
        <v>2</v>
      </c>
      <c r="I37" s="227">
        <v>1</v>
      </c>
      <c r="J37" s="227">
        <v>1</v>
      </c>
      <c r="K37" s="227"/>
      <c r="L37" s="227"/>
      <c r="M37" s="227">
        <v>1</v>
      </c>
      <c r="N37" s="227">
        <v>1</v>
      </c>
      <c r="O37" s="230">
        <f t="shared" si="0"/>
        <v>8</v>
      </c>
    </row>
    <row r="38" spans="2:15" ht="17.100000000000001" customHeight="1" x14ac:dyDescent="0.2">
      <c r="B38" s="222" t="s">
        <v>368</v>
      </c>
      <c r="C38" s="223"/>
      <c r="D38" s="223"/>
      <c r="E38" s="224"/>
      <c r="F38" s="225"/>
      <c r="G38" s="227"/>
      <c r="H38" s="227"/>
      <c r="I38" s="227">
        <v>1</v>
      </c>
      <c r="J38" s="227"/>
      <c r="K38" s="227"/>
      <c r="L38" s="227"/>
      <c r="M38" s="227"/>
      <c r="N38" s="227"/>
      <c r="O38" s="230">
        <f t="shared" si="0"/>
        <v>1</v>
      </c>
    </row>
    <row r="39" spans="2:15" ht="17.100000000000001" customHeight="1" x14ac:dyDescent="0.2">
      <c r="B39" s="222" t="s">
        <v>371</v>
      </c>
      <c r="C39" s="223"/>
      <c r="D39" s="224"/>
      <c r="E39" s="223"/>
      <c r="F39" s="224"/>
      <c r="G39" s="224"/>
      <c r="H39" s="224"/>
      <c r="I39" s="223"/>
      <c r="J39" s="224">
        <v>1</v>
      </c>
      <c r="K39" s="223"/>
      <c r="L39" s="224"/>
      <c r="M39" s="223"/>
      <c r="N39" s="224"/>
      <c r="O39" s="230">
        <f t="shared" si="0"/>
        <v>1</v>
      </c>
    </row>
    <row r="40" spans="2:15" ht="17.100000000000001" customHeight="1" x14ac:dyDescent="0.2">
      <c r="B40" s="222" t="s">
        <v>278</v>
      </c>
      <c r="C40" s="223">
        <v>1</v>
      </c>
      <c r="D40" s="223"/>
      <c r="E40" s="224">
        <v>1</v>
      </c>
      <c r="F40" s="225"/>
      <c r="G40" s="227"/>
      <c r="H40" s="227">
        <v>1</v>
      </c>
      <c r="I40" s="227">
        <v>1</v>
      </c>
      <c r="J40" s="227"/>
      <c r="K40" s="227"/>
      <c r="L40" s="227"/>
      <c r="M40" s="227"/>
      <c r="N40" s="227"/>
      <c r="O40" s="230">
        <f t="shared" si="0"/>
        <v>4</v>
      </c>
    </row>
    <row r="41" spans="2:15" ht="17.100000000000001" customHeight="1" x14ac:dyDescent="0.2">
      <c r="B41" s="222" t="s">
        <v>297</v>
      </c>
      <c r="C41" s="223"/>
      <c r="D41" s="223"/>
      <c r="E41" s="224"/>
      <c r="F41" s="225"/>
      <c r="G41" s="227"/>
      <c r="H41" s="227"/>
      <c r="I41" s="227"/>
      <c r="J41" s="227"/>
      <c r="K41" s="227">
        <v>1</v>
      </c>
      <c r="L41" s="227"/>
      <c r="M41" s="227"/>
      <c r="N41" s="227"/>
      <c r="O41" s="230">
        <f t="shared" si="0"/>
        <v>1</v>
      </c>
    </row>
    <row r="42" spans="2:15" ht="17.100000000000001" customHeight="1" x14ac:dyDescent="0.2">
      <c r="B42" s="222" t="s">
        <v>327</v>
      </c>
      <c r="C42" s="223"/>
      <c r="D42" s="224">
        <v>1</v>
      </c>
      <c r="E42" s="223">
        <v>1</v>
      </c>
      <c r="F42" s="224"/>
      <c r="G42" s="224"/>
      <c r="H42" s="224"/>
      <c r="I42" s="223">
        <v>1</v>
      </c>
      <c r="J42" s="224"/>
      <c r="K42" s="223">
        <v>1</v>
      </c>
      <c r="L42" s="224"/>
      <c r="M42" s="223"/>
      <c r="N42" s="224"/>
      <c r="O42" s="230">
        <f t="shared" si="0"/>
        <v>4</v>
      </c>
    </row>
    <row r="43" spans="2:15" ht="17.100000000000001" customHeight="1" thickBot="1" x14ac:dyDescent="0.25">
      <c r="B43" s="440" t="s">
        <v>239</v>
      </c>
      <c r="C43" s="441"/>
      <c r="D43" s="442"/>
      <c r="E43" s="441"/>
      <c r="F43" s="442">
        <v>1</v>
      </c>
      <c r="G43" s="442">
        <v>2</v>
      </c>
      <c r="H43" s="442"/>
      <c r="I43" s="441"/>
      <c r="J43" s="442"/>
      <c r="K43" s="441">
        <v>1</v>
      </c>
      <c r="L43" s="442">
        <v>1</v>
      </c>
      <c r="M43" s="441">
        <v>1</v>
      </c>
      <c r="N43" s="442"/>
      <c r="O43" s="467">
        <f t="shared" si="0"/>
        <v>6</v>
      </c>
    </row>
    <row r="44" spans="2:15" ht="17.100000000000001" customHeight="1" x14ac:dyDescent="0.2">
      <c r="B44" s="453"/>
      <c r="C44" s="454"/>
      <c r="D44" s="455"/>
      <c r="E44" s="454"/>
      <c r="F44" s="455"/>
      <c r="G44" s="455"/>
      <c r="H44" s="455"/>
      <c r="I44" s="454"/>
      <c r="J44" s="455"/>
      <c r="K44" s="454"/>
      <c r="L44" s="455"/>
      <c r="M44" s="454"/>
      <c r="N44" s="455"/>
      <c r="O44" s="459"/>
    </row>
    <row r="45" spans="2:15" ht="17.100000000000001" customHeight="1" thickBot="1" x14ac:dyDescent="0.25">
      <c r="B45" s="460"/>
      <c r="C45" s="461"/>
      <c r="D45" s="462"/>
      <c r="E45" s="461"/>
      <c r="F45" s="462"/>
      <c r="G45" s="462"/>
      <c r="H45" s="462"/>
      <c r="I45" s="461"/>
      <c r="J45" s="462"/>
      <c r="K45" s="461"/>
      <c r="L45" s="462"/>
      <c r="M45" s="461"/>
      <c r="N45" s="462"/>
      <c r="O45" s="466"/>
    </row>
    <row r="46" spans="2:15" ht="17.100000000000001" customHeight="1" x14ac:dyDescent="0.2">
      <c r="B46" s="448" t="s">
        <v>285</v>
      </c>
      <c r="C46" s="468"/>
      <c r="D46" s="468"/>
      <c r="E46" s="469"/>
      <c r="F46" s="470"/>
      <c r="G46" s="450"/>
      <c r="H46" s="450"/>
      <c r="I46" s="450"/>
      <c r="J46" s="450"/>
      <c r="K46" s="450"/>
      <c r="L46" s="450"/>
      <c r="M46" s="450">
        <v>2</v>
      </c>
      <c r="N46" s="450"/>
      <c r="O46" s="471">
        <f t="shared" si="0"/>
        <v>2</v>
      </c>
    </row>
    <row r="47" spans="2:15" ht="17.100000000000001" customHeight="1" x14ac:dyDescent="0.2">
      <c r="B47" s="222" t="s">
        <v>240</v>
      </c>
      <c r="C47" s="223"/>
      <c r="D47" s="224"/>
      <c r="E47" s="223">
        <v>1</v>
      </c>
      <c r="F47" s="224"/>
      <c r="G47" s="224"/>
      <c r="H47" s="224"/>
      <c r="I47" s="223"/>
      <c r="J47" s="224"/>
      <c r="K47" s="223"/>
      <c r="L47" s="224">
        <v>1</v>
      </c>
      <c r="M47" s="223"/>
      <c r="N47" s="224"/>
      <c r="O47" s="230">
        <f t="shared" si="0"/>
        <v>2</v>
      </c>
    </row>
    <row r="48" spans="2:15" ht="17.100000000000001" customHeight="1" x14ac:dyDescent="0.2">
      <c r="B48" s="222" t="s">
        <v>369</v>
      </c>
      <c r="C48" s="223"/>
      <c r="D48" s="224"/>
      <c r="E48" s="223"/>
      <c r="F48" s="224"/>
      <c r="G48" s="224"/>
      <c r="H48" s="224"/>
      <c r="I48" s="223">
        <v>1</v>
      </c>
      <c r="J48" s="224"/>
      <c r="K48" s="223"/>
      <c r="L48" s="224"/>
      <c r="M48" s="223"/>
      <c r="N48" s="224"/>
      <c r="O48" s="230">
        <f t="shared" si="0"/>
        <v>1</v>
      </c>
    </row>
    <row r="49" spans="2:15" ht="17.100000000000001" customHeight="1" x14ac:dyDescent="0.2">
      <c r="B49" s="222" t="s">
        <v>374</v>
      </c>
      <c r="C49" s="223"/>
      <c r="D49" s="223"/>
      <c r="E49" s="224"/>
      <c r="F49" s="225"/>
      <c r="G49" s="227"/>
      <c r="H49" s="227"/>
      <c r="I49" s="227"/>
      <c r="J49" s="227"/>
      <c r="K49" s="227"/>
      <c r="L49" s="227"/>
      <c r="M49" s="227"/>
      <c r="N49" s="227">
        <v>1</v>
      </c>
      <c r="O49" s="230">
        <f t="shared" ref="O49:O67" si="1">SUM(C49:N49)</f>
        <v>1</v>
      </c>
    </row>
    <row r="50" spans="2:15" ht="17.100000000000001" customHeight="1" x14ac:dyDescent="0.2">
      <c r="B50" s="222" t="s">
        <v>241</v>
      </c>
      <c r="C50" s="223"/>
      <c r="D50" s="224"/>
      <c r="E50" s="223"/>
      <c r="F50" s="224"/>
      <c r="G50" s="224">
        <v>1</v>
      </c>
      <c r="H50" s="224"/>
      <c r="I50" s="223"/>
      <c r="J50" s="224">
        <v>2</v>
      </c>
      <c r="K50" s="223"/>
      <c r="L50" s="224"/>
      <c r="M50" s="223"/>
      <c r="N50" s="224"/>
      <c r="O50" s="230">
        <f t="shared" si="1"/>
        <v>3</v>
      </c>
    </row>
    <row r="51" spans="2:15" ht="17.100000000000001" customHeight="1" x14ac:dyDescent="0.2">
      <c r="B51" s="222" t="s">
        <v>365</v>
      </c>
      <c r="C51" s="223"/>
      <c r="D51" s="224"/>
      <c r="E51" s="223"/>
      <c r="F51" s="224"/>
      <c r="G51" s="224">
        <v>2</v>
      </c>
      <c r="H51" s="224">
        <v>1</v>
      </c>
      <c r="I51" s="223"/>
      <c r="J51" s="224"/>
      <c r="K51" s="223">
        <v>1</v>
      </c>
      <c r="L51" s="224">
        <v>1</v>
      </c>
      <c r="M51" s="223">
        <v>1</v>
      </c>
      <c r="N51" s="224">
        <v>2</v>
      </c>
      <c r="O51" s="230">
        <f t="shared" si="1"/>
        <v>8</v>
      </c>
    </row>
    <row r="52" spans="2:15" ht="17.100000000000001" customHeight="1" x14ac:dyDescent="0.2">
      <c r="B52" s="222" t="s">
        <v>279</v>
      </c>
      <c r="C52" s="223"/>
      <c r="D52" s="224"/>
      <c r="E52" s="223"/>
      <c r="F52" s="224">
        <v>1</v>
      </c>
      <c r="G52" s="224"/>
      <c r="H52" s="224"/>
      <c r="I52" s="223">
        <v>1</v>
      </c>
      <c r="J52" s="224"/>
      <c r="K52" s="223"/>
      <c r="L52" s="224"/>
      <c r="M52" s="223"/>
      <c r="N52" s="224"/>
      <c r="O52" s="230">
        <f t="shared" si="1"/>
        <v>2</v>
      </c>
    </row>
    <row r="53" spans="2:15" ht="17.100000000000001" customHeight="1" x14ac:dyDescent="0.2">
      <c r="B53" s="222" t="s">
        <v>242</v>
      </c>
      <c r="C53" s="223"/>
      <c r="D53" s="224"/>
      <c r="E53" s="223"/>
      <c r="F53" s="224"/>
      <c r="G53" s="224"/>
      <c r="H53" s="224">
        <v>2</v>
      </c>
      <c r="I53" s="223"/>
      <c r="J53" s="224">
        <v>1</v>
      </c>
      <c r="K53" s="223"/>
      <c r="L53" s="224"/>
      <c r="M53" s="223">
        <v>1</v>
      </c>
      <c r="N53" s="224">
        <v>1</v>
      </c>
      <c r="O53" s="230">
        <f t="shared" si="1"/>
        <v>5</v>
      </c>
    </row>
    <row r="54" spans="2:15" ht="17.100000000000001" customHeight="1" x14ac:dyDescent="0.2">
      <c r="B54" s="222" t="s">
        <v>372</v>
      </c>
      <c r="C54" s="223"/>
      <c r="D54" s="224"/>
      <c r="E54" s="223"/>
      <c r="F54" s="224"/>
      <c r="G54" s="224"/>
      <c r="H54" s="224"/>
      <c r="I54" s="223"/>
      <c r="J54" s="224">
        <v>3</v>
      </c>
      <c r="K54" s="223">
        <v>1</v>
      </c>
      <c r="L54" s="224"/>
      <c r="M54" s="223">
        <v>1</v>
      </c>
      <c r="N54" s="224"/>
      <c r="O54" s="230">
        <f t="shared" si="1"/>
        <v>5</v>
      </c>
    </row>
    <row r="55" spans="2:15" ht="17.100000000000001" customHeight="1" x14ac:dyDescent="0.2">
      <c r="B55" s="222" t="s">
        <v>366</v>
      </c>
      <c r="C55" s="223"/>
      <c r="D55" s="224"/>
      <c r="E55" s="223"/>
      <c r="F55" s="224"/>
      <c r="G55" s="224"/>
      <c r="H55" s="224">
        <v>1</v>
      </c>
      <c r="I55" s="223"/>
      <c r="J55" s="224"/>
      <c r="K55" s="223"/>
      <c r="L55" s="224"/>
      <c r="M55" s="223"/>
      <c r="N55" s="224"/>
      <c r="O55" s="230">
        <f t="shared" si="1"/>
        <v>1</v>
      </c>
    </row>
    <row r="56" spans="2:15" ht="17.100000000000001" customHeight="1" x14ac:dyDescent="0.2">
      <c r="B56" s="222" t="s">
        <v>280</v>
      </c>
      <c r="C56" s="223"/>
      <c r="D56" s="224">
        <v>1</v>
      </c>
      <c r="E56" s="223">
        <v>1</v>
      </c>
      <c r="F56" s="224">
        <v>1</v>
      </c>
      <c r="G56" s="224">
        <v>1</v>
      </c>
      <c r="H56" s="224"/>
      <c r="I56" s="223"/>
      <c r="J56" s="224"/>
      <c r="K56" s="223"/>
      <c r="L56" s="224"/>
      <c r="M56" s="223"/>
      <c r="N56" s="224"/>
      <c r="O56" s="230">
        <f t="shared" si="1"/>
        <v>4</v>
      </c>
    </row>
    <row r="57" spans="2:15" ht="17.100000000000001" customHeight="1" x14ac:dyDescent="0.2">
      <c r="B57" s="222" t="s">
        <v>375</v>
      </c>
      <c r="C57" s="223"/>
      <c r="D57" s="223"/>
      <c r="E57" s="224"/>
      <c r="F57" s="225"/>
      <c r="G57" s="227"/>
      <c r="H57" s="227"/>
      <c r="I57" s="227"/>
      <c r="J57" s="227"/>
      <c r="K57" s="227"/>
      <c r="L57" s="227"/>
      <c r="M57" s="227"/>
      <c r="N57" s="227">
        <v>1</v>
      </c>
      <c r="O57" s="230">
        <f t="shared" si="1"/>
        <v>1</v>
      </c>
    </row>
    <row r="58" spans="2:15" ht="17.100000000000001" customHeight="1" x14ac:dyDescent="0.2">
      <c r="B58" s="222" t="s">
        <v>243</v>
      </c>
      <c r="C58" s="223"/>
      <c r="D58" s="224"/>
      <c r="E58" s="223"/>
      <c r="F58" s="224"/>
      <c r="G58" s="224"/>
      <c r="H58" s="224"/>
      <c r="I58" s="223"/>
      <c r="J58" s="224">
        <v>1</v>
      </c>
      <c r="K58" s="223"/>
      <c r="L58" s="224">
        <v>1</v>
      </c>
      <c r="M58" s="223"/>
      <c r="N58" s="224">
        <v>1</v>
      </c>
      <c r="O58" s="230">
        <f t="shared" si="1"/>
        <v>3</v>
      </c>
    </row>
    <row r="59" spans="2:15" ht="17.100000000000001" customHeight="1" x14ac:dyDescent="0.2">
      <c r="B59" s="222" t="s">
        <v>310</v>
      </c>
      <c r="C59" s="223">
        <v>1</v>
      </c>
      <c r="D59" s="223"/>
      <c r="E59" s="224"/>
      <c r="F59" s="225"/>
      <c r="G59" s="227"/>
      <c r="H59" s="227"/>
      <c r="I59" s="227"/>
      <c r="J59" s="227"/>
      <c r="K59" s="227"/>
      <c r="L59" s="227"/>
      <c r="M59" s="227"/>
      <c r="N59" s="227"/>
      <c r="O59" s="230">
        <f t="shared" si="1"/>
        <v>1</v>
      </c>
    </row>
    <row r="60" spans="2:15" ht="17.100000000000001" customHeight="1" x14ac:dyDescent="0.2">
      <c r="B60" s="222" t="s">
        <v>333</v>
      </c>
      <c r="C60" s="223"/>
      <c r="D60" s="224"/>
      <c r="E60" s="223"/>
      <c r="F60" s="224"/>
      <c r="G60" s="224">
        <v>1</v>
      </c>
      <c r="H60" s="224"/>
      <c r="I60" s="223"/>
      <c r="J60" s="224"/>
      <c r="K60" s="223"/>
      <c r="L60" s="224"/>
      <c r="M60" s="223"/>
      <c r="N60" s="224"/>
      <c r="O60" s="230">
        <f t="shared" si="1"/>
        <v>1</v>
      </c>
    </row>
    <row r="61" spans="2:15" ht="17.100000000000001" customHeight="1" x14ac:dyDescent="0.2">
      <c r="B61" s="222" t="s">
        <v>244</v>
      </c>
      <c r="C61" s="223">
        <v>1</v>
      </c>
      <c r="D61" s="224"/>
      <c r="E61" s="223"/>
      <c r="F61" s="224">
        <v>1</v>
      </c>
      <c r="G61" s="224"/>
      <c r="H61" s="224"/>
      <c r="I61" s="223"/>
      <c r="J61" s="224"/>
      <c r="K61" s="223"/>
      <c r="L61" s="224">
        <v>1</v>
      </c>
      <c r="M61" s="223"/>
      <c r="N61" s="224">
        <v>1</v>
      </c>
      <c r="O61" s="230">
        <f t="shared" si="1"/>
        <v>4</v>
      </c>
    </row>
    <row r="62" spans="2:15" ht="17.100000000000001" customHeight="1" x14ac:dyDescent="0.2">
      <c r="B62" s="222" t="s">
        <v>245</v>
      </c>
      <c r="C62" s="223"/>
      <c r="D62" s="224">
        <v>2</v>
      </c>
      <c r="E62" s="223">
        <v>2</v>
      </c>
      <c r="F62" s="224">
        <v>2</v>
      </c>
      <c r="G62" s="224">
        <v>2</v>
      </c>
      <c r="H62" s="224">
        <v>1</v>
      </c>
      <c r="I62" s="223">
        <v>1</v>
      </c>
      <c r="J62" s="224"/>
      <c r="K62" s="223"/>
      <c r="L62" s="224"/>
      <c r="M62" s="223"/>
      <c r="N62" s="224"/>
      <c r="O62" s="230">
        <f t="shared" si="1"/>
        <v>10</v>
      </c>
    </row>
    <row r="63" spans="2:15" ht="17.100000000000001" customHeight="1" x14ac:dyDescent="0.2">
      <c r="B63" s="222" t="s">
        <v>246</v>
      </c>
      <c r="C63" s="223"/>
      <c r="D63" s="224"/>
      <c r="E63" s="223">
        <v>1</v>
      </c>
      <c r="F63" s="224"/>
      <c r="G63" s="224">
        <v>1</v>
      </c>
      <c r="H63" s="224"/>
      <c r="I63" s="223">
        <v>1</v>
      </c>
      <c r="J63" s="224">
        <v>3</v>
      </c>
      <c r="K63" s="223"/>
      <c r="L63" s="224"/>
      <c r="M63" s="223">
        <v>2</v>
      </c>
      <c r="N63" s="224"/>
      <c r="O63" s="230">
        <f t="shared" si="1"/>
        <v>8</v>
      </c>
    </row>
    <row r="64" spans="2:15" ht="17.100000000000001" customHeight="1" x14ac:dyDescent="0.2">
      <c r="B64" s="222" t="s">
        <v>247</v>
      </c>
      <c r="C64" s="223">
        <v>1</v>
      </c>
      <c r="D64" s="224"/>
      <c r="E64" s="223"/>
      <c r="F64" s="224"/>
      <c r="G64" s="224"/>
      <c r="H64" s="224"/>
      <c r="I64" s="223">
        <v>1</v>
      </c>
      <c r="J64" s="224"/>
      <c r="K64" s="223"/>
      <c r="L64" s="224"/>
      <c r="M64" s="223"/>
      <c r="N64" s="224"/>
      <c r="O64" s="230">
        <f t="shared" si="1"/>
        <v>2</v>
      </c>
    </row>
    <row r="65" spans="2:15" ht="17.100000000000001" customHeight="1" x14ac:dyDescent="0.2">
      <c r="B65" s="222" t="s">
        <v>248</v>
      </c>
      <c r="C65" s="223"/>
      <c r="D65" s="224"/>
      <c r="E65" s="223"/>
      <c r="F65" s="224"/>
      <c r="G65" s="224"/>
      <c r="H65" s="224"/>
      <c r="I65" s="223"/>
      <c r="J65" s="224"/>
      <c r="K65" s="223"/>
      <c r="L65" s="224">
        <v>1</v>
      </c>
      <c r="M65" s="223"/>
      <c r="N65" s="224"/>
      <c r="O65" s="230">
        <f t="shared" si="1"/>
        <v>1</v>
      </c>
    </row>
    <row r="66" spans="2:15" ht="17.100000000000001" customHeight="1" x14ac:dyDescent="0.2">
      <c r="B66" s="222" t="s">
        <v>249</v>
      </c>
      <c r="C66" s="223"/>
      <c r="D66" s="224">
        <v>2</v>
      </c>
      <c r="E66" s="223"/>
      <c r="F66" s="224">
        <v>1</v>
      </c>
      <c r="G66" s="224">
        <v>2</v>
      </c>
      <c r="H66" s="224">
        <v>1</v>
      </c>
      <c r="I66" s="223">
        <v>1</v>
      </c>
      <c r="J66" s="224">
        <v>2</v>
      </c>
      <c r="K66" s="223"/>
      <c r="L66" s="224">
        <v>1</v>
      </c>
      <c r="M66" s="223"/>
      <c r="N66" s="224"/>
      <c r="O66" s="230">
        <f t="shared" si="1"/>
        <v>10</v>
      </c>
    </row>
    <row r="67" spans="2:15" ht="16.5" customHeight="1" thickBot="1" x14ac:dyDescent="0.25">
      <c r="B67" s="231" t="s">
        <v>298</v>
      </c>
      <c r="C67" s="290"/>
      <c r="D67" s="290"/>
      <c r="E67" s="232"/>
      <c r="F67" s="233"/>
      <c r="G67" s="234"/>
      <c r="H67" s="234"/>
      <c r="I67" s="234"/>
      <c r="J67" s="234"/>
      <c r="K67" s="234"/>
      <c r="L67" s="234"/>
      <c r="M67" s="234">
        <v>1</v>
      </c>
      <c r="N67" s="234"/>
      <c r="O67" s="391">
        <f t="shared" si="1"/>
        <v>1</v>
      </c>
    </row>
    <row r="68" spans="2:15" ht="17.100000000000001" customHeight="1" thickBot="1" x14ac:dyDescent="0.25">
      <c r="B68" s="228" t="s">
        <v>0</v>
      </c>
      <c r="C68" s="229">
        <f>SUM(C15:C67)</f>
        <v>15</v>
      </c>
      <c r="D68" s="229">
        <f t="shared" ref="D68:N68" si="2">SUM(D15:D67)</f>
        <v>14</v>
      </c>
      <c r="E68" s="229">
        <f t="shared" si="2"/>
        <v>15</v>
      </c>
      <c r="F68" s="229">
        <f t="shared" si="2"/>
        <v>14</v>
      </c>
      <c r="G68" s="229">
        <f t="shared" si="2"/>
        <v>19</v>
      </c>
      <c r="H68" s="229">
        <f t="shared" si="2"/>
        <v>16</v>
      </c>
      <c r="I68" s="229">
        <f t="shared" si="2"/>
        <v>19</v>
      </c>
      <c r="J68" s="229">
        <f t="shared" si="2"/>
        <v>17</v>
      </c>
      <c r="K68" s="229">
        <f t="shared" si="2"/>
        <v>10</v>
      </c>
      <c r="L68" s="229">
        <f t="shared" si="2"/>
        <v>15</v>
      </c>
      <c r="M68" s="229">
        <f t="shared" si="2"/>
        <v>15</v>
      </c>
      <c r="N68" s="229">
        <f t="shared" si="2"/>
        <v>13</v>
      </c>
      <c r="O68" s="229">
        <f>SUM(O15:O67)</f>
        <v>182</v>
      </c>
    </row>
  </sheetData>
  <autoFilter ref="B14:O67">
    <sortState ref="B15:O68">
      <sortCondition ref="B14:B68"/>
    </sortState>
  </autoFilter>
  <mergeCells count="7">
    <mergeCell ref="A10:P10"/>
    <mergeCell ref="A11:P11"/>
    <mergeCell ref="A4:P4"/>
    <mergeCell ref="A5:P5"/>
    <mergeCell ref="A6:P6"/>
    <mergeCell ref="A8:P8"/>
    <mergeCell ref="A9:P9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4"/>
  <sheetViews>
    <sheetView workbookViewId="0">
      <selection activeCell="W110" sqref="W110"/>
    </sheetView>
  </sheetViews>
  <sheetFormatPr baseColWidth="10" defaultRowHeight="12.75" x14ac:dyDescent="0.2"/>
  <cols>
    <col min="1" max="1" width="1.5703125" style="217" customWidth="1"/>
    <col min="2" max="2" width="22.5703125" style="217" customWidth="1"/>
    <col min="3" max="3" width="4.7109375" style="217" customWidth="1"/>
    <col min="4" max="6" width="4.7109375" style="218" customWidth="1"/>
    <col min="7" max="7" width="4.7109375" style="219" customWidth="1"/>
    <col min="8" max="14" width="4.7109375" style="218" customWidth="1"/>
    <col min="15" max="15" width="7" style="217" customWidth="1"/>
    <col min="16" max="16" width="4.85546875" style="217" customWidth="1"/>
    <col min="17" max="17" width="3.7109375" style="217" customWidth="1"/>
    <col min="18" max="18" width="1.140625" style="217" customWidth="1"/>
    <col min="19" max="19" width="3.140625" style="217" hidden="1" customWidth="1"/>
    <col min="20" max="20" width="8.5703125" style="217" customWidth="1"/>
    <col min="21" max="21" width="1.7109375" style="217" hidden="1" customWidth="1"/>
    <col min="22" max="16384" width="11.42578125" style="217"/>
  </cols>
  <sheetData>
    <row r="3" spans="1:21" ht="21" customHeight="1" x14ac:dyDescent="0.2"/>
    <row r="4" spans="1:21" ht="17.25" customHeight="1" x14ac:dyDescent="0.25">
      <c r="A4" s="586" t="s">
        <v>115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281"/>
      <c r="S4" s="281"/>
      <c r="T4" s="281"/>
      <c r="U4" s="281"/>
    </row>
    <row r="5" spans="1:21" ht="18.75" customHeight="1" x14ac:dyDescent="0.3">
      <c r="A5" s="587" t="s">
        <v>18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282"/>
      <c r="S5" s="282"/>
      <c r="T5" s="282"/>
      <c r="U5" s="282"/>
    </row>
    <row r="6" spans="1:21" ht="18" customHeight="1" x14ac:dyDescent="0.25">
      <c r="A6" s="588" t="s">
        <v>405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392"/>
      <c r="S6" s="392"/>
      <c r="T6" s="392"/>
      <c r="U6" s="392"/>
    </row>
    <row r="7" spans="1:21" ht="8.25" customHeight="1" x14ac:dyDescent="0.2"/>
    <row r="8" spans="1:21" ht="15" x14ac:dyDescent="0.2">
      <c r="A8" s="589" t="s">
        <v>57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283"/>
      <c r="S8" s="283"/>
      <c r="T8" s="283"/>
      <c r="U8" s="283"/>
    </row>
    <row r="9" spans="1:21" ht="15" x14ac:dyDescent="0.2">
      <c r="A9" s="589" t="s">
        <v>185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283"/>
      <c r="S9" s="283"/>
      <c r="T9" s="283"/>
      <c r="U9" s="283"/>
    </row>
    <row r="10" spans="1:21" ht="15" x14ac:dyDescent="0.2">
      <c r="A10" s="584" t="s">
        <v>334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284"/>
      <c r="S10" s="284"/>
      <c r="T10" s="284"/>
      <c r="U10" s="284"/>
    </row>
    <row r="11" spans="1:21" ht="15" x14ac:dyDescent="0.3">
      <c r="A11" s="585" t="s">
        <v>14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285"/>
      <c r="S11" s="285"/>
      <c r="T11" s="285"/>
      <c r="U11" s="285"/>
    </row>
    <row r="12" spans="1:21" ht="15.75" customHeight="1" thickBot="1" x14ac:dyDescent="0.35">
      <c r="B12" s="272"/>
      <c r="C12" s="272"/>
      <c r="D12" s="272"/>
      <c r="E12" s="272"/>
      <c r="F12" s="272"/>
      <c r="G12" s="221"/>
      <c r="H12" s="272"/>
      <c r="I12" s="272"/>
      <c r="J12" s="272"/>
      <c r="K12" s="272"/>
      <c r="L12" s="272"/>
      <c r="M12" s="272"/>
      <c r="N12" s="272"/>
    </row>
    <row r="13" spans="1:21" ht="59.25" customHeight="1" x14ac:dyDescent="0.35">
      <c r="B13" s="286" t="s">
        <v>186</v>
      </c>
      <c r="C13" s="288" t="s">
        <v>136</v>
      </c>
      <c r="D13" s="288" t="s">
        <v>137</v>
      </c>
      <c r="E13" s="288" t="s">
        <v>138</v>
      </c>
      <c r="F13" s="288" t="s">
        <v>139</v>
      </c>
      <c r="G13" s="289" t="s">
        <v>140</v>
      </c>
      <c r="H13" s="288" t="s">
        <v>120</v>
      </c>
      <c r="I13" s="288" t="s">
        <v>141</v>
      </c>
      <c r="J13" s="288" t="s">
        <v>142</v>
      </c>
      <c r="K13" s="288" t="s">
        <v>143</v>
      </c>
      <c r="L13" s="288" t="s">
        <v>144</v>
      </c>
      <c r="M13" s="288" t="s">
        <v>145</v>
      </c>
      <c r="N13" s="288" t="s">
        <v>146</v>
      </c>
      <c r="O13" s="287" t="s">
        <v>0</v>
      </c>
    </row>
    <row r="14" spans="1:21" ht="17.100000000000001" customHeight="1" x14ac:dyDescent="0.2">
      <c r="B14" s="222" t="s">
        <v>228</v>
      </c>
      <c r="C14" s="223"/>
      <c r="D14" s="223"/>
      <c r="E14" s="224"/>
      <c r="F14" s="225"/>
      <c r="G14" s="226">
        <v>3</v>
      </c>
      <c r="H14" s="227"/>
      <c r="I14" s="227"/>
      <c r="J14" s="227">
        <v>1</v>
      </c>
      <c r="K14" s="227"/>
      <c r="L14" s="227"/>
      <c r="M14" s="227"/>
      <c r="N14" s="227"/>
      <c r="O14" s="230">
        <f>SUM(C14:N14)</f>
        <v>4</v>
      </c>
    </row>
    <row r="15" spans="1:21" ht="17.100000000000001" customHeight="1" x14ac:dyDescent="0.2">
      <c r="B15" s="222" t="s">
        <v>365</v>
      </c>
      <c r="C15" s="223"/>
      <c r="D15" s="223"/>
      <c r="E15" s="224"/>
      <c r="F15" s="225"/>
      <c r="G15" s="226"/>
      <c r="H15" s="227"/>
      <c r="I15" s="227"/>
      <c r="J15" s="227"/>
      <c r="K15" s="227"/>
      <c r="L15" s="227">
        <v>1</v>
      </c>
      <c r="M15" s="227"/>
      <c r="N15" s="227"/>
      <c r="O15" s="230">
        <f t="shared" ref="O15:O63" si="0">SUM(C15:N15)</f>
        <v>1</v>
      </c>
    </row>
    <row r="16" spans="1:21" ht="17.100000000000001" customHeight="1" x14ac:dyDescent="0.2">
      <c r="B16" s="222" t="s">
        <v>401</v>
      </c>
      <c r="C16" s="223"/>
      <c r="D16" s="223"/>
      <c r="E16" s="224"/>
      <c r="F16" s="225"/>
      <c r="G16" s="226"/>
      <c r="H16" s="227"/>
      <c r="I16" s="227"/>
      <c r="J16" s="227"/>
      <c r="K16" s="227"/>
      <c r="L16" s="227"/>
      <c r="M16" s="227"/>
      <c r="N16" s="227">
        <v>3</v>
      </c>
      <c r="O16" s="230">
        <f t="shared" si="0"/>
        <v>3</v>
      </c>
    </row>
    <row r="17" spans="2:15" ht="17.100000000000001" customHeight="1" x14ac:dyDescent="0.2">
      <c r="B17" s="222" t="s">
        <v>309</v>
      </c>
      <c r="C17" s="223"/>
      <c r="D17" s="223"/>
      <c r="E17" s="224"/>
      <c r="F17" s="225"/>
      <c r="G17" s="226"/>
      <c r="H17" s="227"/>
      <c r="I17" s="227">
        <v>1</v>
      </c>
      <c r="J17" s="227"/>
      <c r="K17" s="227"/>
      <c r="L17" s="227"/>
      <c r="M17" s="227"/>
      <c r="N17" s="227"/>
      <c r="O17" s="230">
        <f t="shared" si="0"/>
        <v>1</v>
      </c>
    </row>
    <row r="18" spans="2:15" ht="17.100000000000001" customHeight="1" x14ac:dyDescent="0.2">
      <c r="B18" s="222" t="s">
        <v>250</v>
      </c>
      <c r="C18" s="223"/>
      <c r="D18" s="223">
        <v>1</v>
      </c>
      <c r="E18" s="224"/>
      <c r="F18" s="225"/>
      <c r="G18" s="226"/>
      <c r="H18" s="227"/>
      <c r="I18" s="227"/>
      <c r="J18" s="227"/>
      <c r="K18" s="227"/>
      <c r="L18" s="227"/>
      <c r="M18" s="227"/>
      <c r="N18" s="227"/>
      <c r="O18" s="230">
        <f t="shared" si="0"/>
        <v>1</v>
      </c>
    </row>
    <row r="19" spans="2:15" ht="17.100000000000001" customHeight="1" x14ac:dyDescent="0.2">
      <c r="B19" s="222" t="s">
        <v>230</v>
      </c>
      <c r="C19" s="223"/>
      <c r="D19" s="223"/>
      <c r="E19" s="224">
        <v>2</v>
      </c>
      <c r="F19" s="225"/>
      <c r="G19" s="226"/>
      <c r="H19" s="227"/>
      <c r="I19" s="227">
        <v>1</v>
      </c>
      <c r="J19" s="227"/>
      <c r="K19" s="227">
        <v>1</v>
      </c>
      <c r="L19" s="227"/>
      <c r="M19" s="227"/>
      <c r="N19" s="227">
        <v>1</v>
      </c>
      <c r="O19" s="230">
        <f t="shared" si="0"/>
        <v>5</v>
      </c>
    </row>
    <row r="20" spans="2:15" ht="17.100000000000001" customHeight="1" x14ac:dyDescent="0.2">
      <c r="B20" s="222" t="s">
        <v>386</v>
      </c>
      <c r="C20" s="223"/>
      <c r="D20" s="223"/>
      <c r="E20" s="224"/>
      <c r="F20" s="225"/>
      <c r="G20" s="226"/>
      <c r="H20" s="227"/>
      <c r="I20" s="227"/>
      <c r="J20" s="227">
        <v>1</v>
      </c>
      <c r="K20" s="227">
        <v>3</v>
      </c>
      <c r="L20" s="227"/>
      <c r="M20" s="227"/>
      <c r="N20" s="227"/>
      <c r="O20" s="230">
        <f t="shared" si="0"/>
        <v>4</v>
      </c>
    </row>
    <row r="21" spans="2:15" ht="17.100000000000001" customHeight="1" x14ac:dyDescent="0.2">
      <c r="B21" s="222" t="s">
        <v>281</v>
      </c>
      <c r="C21" s="223"/>
      <c r="D21" s="223"/>
      <c r="E21" s="224"/>
      <c r="F21" s="225"/>
      <c r="G21" s="226"/>
      <c r="H21" s="227"/>
      <c r="I21" s="227"/>
      <c r="J21" s="227"/>
      <c r="K21" s="227"/>
      <c r="L21" s="227"/>
      <c r="M21" s="227">
        <v>1</v>
      </c>
      <c r="N21" s="227"/>
      <c r="O21" s="230">
        <f t="shared" si="0"/>
        <v>1</v>
      </c>
    </row>
    <row r="22" spans="2:15" ht="17.100000000000001" customHeight="1" x14ac:dyDescent="0.2">
      <c r="B22" s="222" t="s">
        <v>399</v>
      </c>
      <c r="C22" s="223"/>
      <c r="D22" s="223"/>
      <c r="E22" s="224"/>
      <c r="F22" s="225"/>
      <c r="G22" s="226"/>
      <c r="H22" s="227"/>
      <c r="I22" s="227"/>
      <c r="J22" s="227"/>
      <c r="K22" s="227"/>
      <c r="L22" s="227"/>
      <c r="M22" s="227">
        <v>2</v>
      </c>
      <c r="N22" s="227"/>
      <c r="O22" s="230">
        <f t="shared" si="0"/>
        <v>2</v>
      </c>
    </row>
    <row r="23" spans="2:15" ht="17.100000000000001" customHeight="1" x14ac:dyDescent="0.2">
      <c r="B23" s="222" t="s">
        <v>251</v>
      </c>
      <c r="C23" s="223"/>
      <c r="D23" s="223"/>
      <c r="E23" s="224">
        <v>1</v>
      </c>
      <c r="F23" s="225"/>
      <c r="G23" s="226"/>
      <c r="H23" s="227"/>
      <c r="I23" s="227"/>
      <c r="J23" s="227"/>
      <c r="K23" s="227"/>
      <c r="L23" s="227"/>
      <c r="M23" s="227"/>
      <c r="N23" s="227"/>
      <c r="O23" s="230">
        <f t="shared" si="0"/>
        <v>1</v>
      </c>
    </row>
    <row r="24" spans="2:15" ht="17.100000000000001" customHeight="1" x14ac:dyDescent="0.2">
      <c r="B24" s="222" t="s">
        <v>252</v>
      </c>
      <c r="C24" s="223">
        <v>4</v>
      </c>
      <c r="D24" s="223">
        <v>7</v>
      </c>
      <c r="E24" s="224">
        <v>3</v>
      </c>
      <c r="F24" s="225">
        <v>4</v>
      </c>
      <c r="G24" s="226">
        <v>5</v>
      </c>
      <c r="H24" s="227">
        <v>7</v>
      </c>
      <c r="I24" s="227">
        <v>7</v>
      </c>
      <c r="J24" s="227">
        <v>4</v>
      </c>
      <c r="K24" s="227">
        <v>8</v>
      </c>
      <c r="L24" s="227">
        <v>2</v>
      </c>
      <c r="M24" s="227">
        <v>2</v>
      </c>
      <c r="N24" s="227">
        <v>10</v>
      </c>
      <c r="O24" s="230">
        <f t="shared" si="0"/>
        <v>63</v>
      </c>
    </row>
    <row r="25" spans="2:15" ht="17.100000000000001" customHeight="1" x14ac:dyDescent="0.2">
      <c r="B25" s="222" t="s">
        <v>253</v>
      </c>
      <c r="C25" s="223">
        <v>1</v>
      </c>
      <c r="D25" s="223">
        <v>1</v>
      </c>
      <c r="E25" s="224"/>
      <c r="F25" s="225">
        <v>3</v>
      </c>
      <c r="G25" s="226">
        <v>1</v>
      </c>
      <c r="H25" s="227">
        <v>1</v>
      </c>
      <c r="I25" s="227"/>
      <c r="J25" s="227">
        <v>1</v>
      </c>
      <c r="K25" s="227"/>
      <c r="L25" s="227">
        <v>1</v>
      </c>
      <c r="M25" s="227">
        <v>2</v>
      </c>
      <c r="N25" s="227"/>
      <c r="O25" s="230">
        <f t="shared" si="0"/>
        <v>11</v>
      </c>
    </row>
    <row r="26" spans="2:15" ht="16.5" customHeight="1" x14ac:dyDescent="0.2">
      <c r="B26" s="222" t="s">
        <v>231</v>
      </c>
      <c r="C26" s="223">
        <v>1</v>
      </c>
      <c r="D26" s="223"/>
      <c r="E26" s="224"/>
      <c r="F26" s="225"/>
      <c r="G26" s="226"/>
      <c r="H26" s="227">
        <v>1</v>
      </c>
      <c r="I26" s="227"/>
      <c r="J26" s="227"/>
      <c r="K26" s="227"/>
      <c r="L26" s="227"/>
      <c r="M26" s="227"/>
      <c r="N26" s="227"/>
      <c r="O26" s="230">
        <f t="shared" si="0"/>
        <v>2</v>
      </c>
    </row>
    <row r="27" spans="2:15" ht="17.100000000000001" customHeight="1" x14ac:dyDescent="0.2">
      <c r="B27" s="222" t="s">
        <v>387</v>
      </c>
      <c r="C27" s="223"/>
      <c r="D27" s="223"/>
      <c r="E27" s="224"/>
      <c r="F27" s="225"/>
      <c r="G27" s="226"/>
      <c r="H27" s="227"/>
      <c r="I27" s="227"/>
      <c r="J27" s="227">
        <v>1</v>
      </c>
      <c r="K27" s="227"/>
      <c r="L27" s="227"/>
      <c r="M27" s="227"/>
      <c r="N27" s="227"/>
      <c r="O27" s="230">
        <f t="shared" si="0"/>
        <v>1</v>
      </c>
    </row>
    <row r="28" spans="2:15" ht="17.100000000000001" customHeight="1" x14ac:dyDescent="0.2">
      <c r="B28" s="222" t="s">
        <v>254</v>
      </c>
      <c r="C28" s="223">
        <v>1</v>
      </c>
      <c r="D28" s="223"/>
      <c r="E28" s="224"/>
      <c r="F28" s="225"/>
      <c r="G28" s="226"/>
      <c r="H28" s="227"/>
      <c r="I28" s="227"/>
      <c r="J28" s="227"/>
      <c r="K28" s="227"/>
      <c r="L28" s="227"/>
      <c r="M28" s="227"/>
      <c r="N28" s="227"/>
      <c r="O28" s="230">
        <f t="shared" si="0"/>
        <v>1</v>
      </c>
    </row>
    <row r="29" spans="2:15" ht="17.100000000000001" customHeight="1" x14ac:dyDescent="0.2">
      <c r="B29" s="222" t="s">
        <v>311</v>
      </c>
      <c r="C29" s="223">
        <v>1</v>
      </c>
      <c r="D29" s="223"/>
      <c r="E29" s="224"/>
      <c r="F29" s="225"/>
      <c r="G29" s="226"/>
      <c r="H29" s="227"/>
      <c r="I29" s="227"/>
      <c r="J29" s="227"/>
      <c r="K29" s="227"/>
      <c r="L29" s="227"/>
      <c r="M29" s="227">
        <v>1</v>
      </c>
      <c r="N29" s="227"/>
      <c r="O29" s="230">
        <f t="shared" si="0"/>
        <v>2</v>
      </c>
    </row>
    <row r="30" spans="2:15" ht="17.100000000000001" customHeight="1" x14ac:dyDescent="0.2">
      <c r="B30" s="222" t="s">
        <v>384</v>
      </c>
      <c r="C30" s="223"/>
      <c r="D30" s="223"/>
      <c r="E30" s="224"/>
      <c r="F30" s="225"/>
      <c r="G30" s="226"/>
      <c r="H30" s="227"/>
      <c r="I30" s="227">
        <v>2</v>
      </c>
      <c r="J30" s="227"/>
      <c r="K30" s="227"/>
      <c r="L30" s="227"/>
      <c r="M30" s="227"/>
      <c r="N30" s="227"/>
      <c r="O30" s="230">
        <f t="shared" si="0"/>
        <v>2</v>
      </c>
    </row>
    <row r="31" spans="2:15" ht="17.100000000000001" customHeight="1" x14ac:dyDescent="0.2">
      <c r="B31" s="222" t="s">
        <v>390</v>
      </c>
      <c r="C31" s="223"/>
      <c r="D31" s="223"/>
      <c r="E31" s="224"/>
      <c r="F31" s="225"/>
      <c r="G31" s="226"/>
      <c r="H31" s="227"/>
      <c r="I31" s="227"/>
      <c r="J31" s="227"/>
      <c r="K31" s="227">
        <v>1</v>
      </c>
      <c r="L31" s="227"/>
      <c r="M31" s="227"/>
      <c r="N31" s="227"/>
      <c r="O31" s="230">
        <f t="shared" si="0"/>
        <v>1</v>
      </c>
    </row>
    <row r="32" spans="2:15" ht="17.100000000000001" customHeight="1" x14ac:dyDescent="0.2">
      <c r="B32" s="222" t="s">
        <v>328</v>
      </c>
      <c r="C32" s="223"/>
      <c r="D32" s="223"/>
      <c r="E32" s="224"/>
      <c r="F32" s="225"/>
      <c r="G32" s="226"/>
      <c r="H32" s="227">
        <v>1</v>
      </c>
      <c r="I32" s="227"/>
      <c r="J32" s="227"/>
      <c r="K32" s="227"/>
      <c r="L32" s="227"/>
      <c r="M32" s="227"/>
      <c r="N32" s="227"/>
      <c r="O32" s="230">
        <f t="shared" si="0"/>
        <v>1</v>
      </c>
    </row>
    <row r="33" spans="2:15" ht="17.100000000000001" customHeight="1" x14ac:dyDescent="0.2">
      <c r="B33" s="222" t="s">
        <v>328</v>
      </c>
      <c r="C33" s="223"/>
      <c r="D33" s="223"/>
      <c r="E33" s="224">
        <v>1</v>
      </c>
      <c r="F33" s="225"/>
      <c r="G33" s="226"/>
      <c r="H33" s="227"/>
      <c r="I33" s="227"/>
      <c r="J33" s="227"/>
      <c r="K33" s="227"/>
      <c r="L33" s="227"/>
      <c r="M33" s="227"/>
      <c r="N33" s="227"/>
      <c r="O33" s="230">
        <f t="shared" si="0"/>
        <v>1</v>
      </c>
    </row>
    <row r="34" spans="2:15" ht="17.100000000000001" customHeight="1" x14ac:dyDescent="0.2">
      <c r="B34" s="222" t="s">
        <v>286</v>
      </c>
      <c r="C34" s="223">
        <v>1</v>
      </c>
      <c r="D34" s="223"/>
      <c r="E34" s="224"/>
      <c r="F34" s="225"/>
      <c r="G34" s="226"/>
      <c r="H34" s="227"/>
      <c r="I34" s="227"/>
      <c r="J34" s="227">
        <v>1</v>
      </c>
      <c r="K34" s="227"/>
      <c r="L34" s="227"/>
      <c r="M34" s="227"/>
      <c r="N34" s="227"/>
      <c r="O34" s="230">
        <f t="shared" si="0"/>
        <v>2</v>
      </c>
    </row>
    <row r="35" spans="2:15" ht="17.100000000000001" customHeight="1" x14ac:dyDescent="0.2">
      <c r="B35" s="222" t="s">
        <v>233</v>
      </c>
      <c r="C35" s="223">
        <v>1</v>
      </c>
      <c r="D35" s="223"/>
      <c r="E35" s="224"/>
      <c r="F35" s="225"/>
      <c r="G35" s="226"/>
      <c r="H35" s="227"/>
      <c r="I35" s="227"/>
      <c r="J35" s="227"/>
      <c r="K35" s="227"/>
      <c r="L35" s="227">
        <v>1</v>
      </c>
      <c r="M35" s="227"/>
      <c r="N35" s="227"/>
      <c r="O35" s="230">
        <f t="shared" si="0"/>
        <v>2</v>
      </c>
    </row>
    <row r="36" spans="2:15" ht="17.100000000000001" customHeight="1" x14ac:dyDescent="0.2">
      <c r="B36" s="222" t="s">
        <v>255</v>
      </c>
      <c r="C36" s="223"/>
      <c r="D36" s="223"/>
      <c r="E36" s="224">
        <v>1</v>
      </c>
      <c r="F36" s="225"/>
      <c r="G36" s="226"/>
      <c r="H36" s="227"/>
      <c r="I36" s="227"/>
      <c r="J36" s="227"/>
      <c r="K36" s="227"/>
      <c r="L36" s="227"/>
      <c r="M36" s="227"/>
      <c r="N36" s="227"/>
      <c r="O36" s="230">
        <f t="shared" si="0"/>
        <v>1</v>
      </c>
    </row>
    <row r="37" spans="2:15" ht="17.100000000000001" customHeight="1" x14ac:dyDescent="0.2">
      <c r="B37" s="222" t="s">
        <v>256</v>
      </c>
      <c r="C37" s="223"/>
      <c r="D37" s="223"/>
      <c r="E37" s="224"/>
      <c r="F37" s="225"/>
      <c r="G37" s="226"/>
      <c r="H37" s="227"/>
      <c r="I37" s="227"/>
      <c r="J37" s="227">
        <v>1</v>
      </c>
      <c r="K37" s="227"/>
      <c r="L37" s="227"/>
      <c r="M37" s="227"/>
      <c r="N37" s="227"/>
      <c r="O37" s="230">
        <f t="shared" si="0"/>
        <v>1</v>
      </c>
    </row>
    <row r="38" spans="2:15" ht="17.100000000000001" customHeight="1" x14ac:dyDescent="0.2">
      <c r="B38" s="222" t="s">
        <v>257</v>
      </c>
      <c r="C38" s="223"/>
      <c r="D38" s="223"/>
      <c r="E38" s="224"/>
      <c r="F38" s="225">
        <v>3</v>
      </c>
      <c r="G38" s="226">
        <v>1</v>
      </c>
      <c r="H38" s="227"/>
      <c r="I38" s="227"/>
      <c r="J38" s="227"/>
      <c r="K38" s="227">
        <v>1</v>
      </c>
      <c r="L38" s="227"/>
      <c r="M38" s="227"/>
      <c r="N38" s="227"/>
      <c r="O38" s="230">
        <f t="shared" si="0"/>
        <v>5</v>
      </c>
    </row>
    <row r="39" spans="2:15" ht="17.100000000000001" customHeight="1" x14ac:dyDescent="0.2">
      <c r="B39" s="222" t="s">
        <v>258</v>
      </c>
      <c r="C39" s="223"/>
      <c r="D39" s="223"/>
      <c r="E39" s="224"/>
      <c r="F39" s="225"/>
      <c r="G39" s="226">
        <v>1</v>
      </c>
      <c r="H39" s="227"/>
      <c r="I39" s="227">
        <v>1</v>
      </c>
      <c r="J39" s="227"/>
      <c r="K39" s="227"/>
      <c r="L39" s="227"/>
      <c r="M39" s="227"/>
      <c r="N39" s="227"/>
      <c r="O39" s="230">
        <f t="shared" si="0"/>
        <v>2</v>
      </c>
    </row>
    <row r="40" spans="2:15" ht="17.100000000000001" customHeight="1" x14ac:dyDescent="0.2">
      <c r="B40" s="222" t="s">
        <v>259</v>
      </c>
      <c r="C40" s="223"/>
      <c r="D40" s="223"/>
      <c r="E40" s="224"/>
      <c r="F40" s="225"/>
      <c r="G40" s="226">
        <v>1</v>
      </c>
      <c r="H40" s="227"/>
      <c r="I40" s="227"/>
      <c r="J40" s="227">
        <v>1</v>
      </c>
      <c r="K40" s="227"/>
      <c r="L40" s="227"/>
      <c r="M40" s="227"/>
      <c r="N40" s="227"/>
      <c r="O40" s="230">
        <f t="shared" si="0"/>
        <v>2</v>
      </c>
    </row>
    <row r="41" spans="2:15" ht="17.100000000000001" customHeight="1" x14ac:dyDescent="0.2">
      <c r="B41" s="222" t="s">
        <v>377</v>
      </c>
      <c r="C41" s="223"/>
      <c r="D41" s="223"/>
      <c r="E41" s="224"/>
      <c r="F41" s="225"/>
      <c r="G41" s="226"/>
      <c r="H41" s="227">
        <v>1</v>
      </c>
      <c r="I41" s="227"/>
      <c r="J41" s="227"/>
      <c r="K41" s="227"/>
      <c r="L41" s="227"/>
      <c r="M41" s="227"/>
      <c r="N41" s="227"/>
      <c r="O41" s="230">
        <f t="shared" si="0"/>
        <v>1</v>
      </c>
    </row>
    <row r="42" spans="2:15" ht="17.100000000000001" customHeight="1" thickBot="1" x14ac:dyDescent="0.25">
      <c r="B42" s="440" t="s">
        <v>302</v>
      </c>
      <c r="C42" s="441"/>
      <c r="D42" s="441"/>
      <c r="E42" s="442"/>
      <c r="F42" s="443"/>
      <c r="G42" s="444"/>
      <c r="H42" s="445"/>
      <c r="I42" s="445"/>
      <c r="J42" s="445">
        <v>3</v>
      </c>
      <c r="K42" s="445"/>
      <c r="L42" s="445"/>
      <c r="M42" s="445"/>
      <c r="N42" s="445"/>
      <c r="O42" s="467">
        <f t="shared" si="0"/>
        <v>3</v>
      </c>
    </row>
    <row r="43" spans="2:15" ht="17.100000000000001" customHeight="1" x14ac:dyDescent="0.2">
      <c r="B43" s="453"/>
      <c r="C43" s="454"/>
      <c r="D43" s="454"/>
      <c r="E43" s="455"/>
      <c r="F43" s="456"/>
      <c r="G43" s="457"/>
      <c r="H43" s="458"/>
      <c r="I43" s="458"/>
      <c r="J43" s="458"/>
      <c r="K43" s="458"/>
      <c r="L43" s="458"/>
      <c r="M43" s="458"/>
      <c r="N43" s="458"/>
      <c r="O43" s="459"/>
    </row>
    <row r="44" spans="2:15" ht="17.100000000000001" customHeight="1" thickBot="1" x14ac:dyDescent="0.25">
      <c r="B44" s="460"/>
      <c r="C44" s="461"/>
      <c r="D44" s="461"/>
      <c r="E44" s="462"/>
      <c r="F44" s="463"/>
      <c r="G44" s="464"/>
      <c r="H44" s="465"/>
      <c r="I44" s="465"/>
      <c r="J44" s="465"/>
      <c r="K44" s="465"/>
      <c r="L44" s="465"/>
      <c r="M44" s="465"/>
      <c r="N44" s="465"/>
      <c r="O44" s="466"/>
    </row>
    <row r="45" spans="2:15" ht="17.100000000000001" customHeight="1" x14ac:dyDescent="0.2">
      <c r="B45" s="448" t="s">
        <v>260</v>
      </c>
      <c r="C45" s="468"/>
      <c r="D45" s="468"/>
      <c r="E45" s="469"/>
      <c r="F45" s="470">
        <v>1</v>
      </c>
      <c r="G45" s="449"/>
      <c r="H45" s="450"/>
      <c r="I45" s="450"/>
      <c r="J45" s="450"/>
      <c r="K45" s="450"/>
      <c r="L45" s="450"/>
      <c r="M45" s="450"/>
      <c r="N45" s="450"/>
      <c r="O45" s="471">
        <f t="shared" si="0"/>
        <v>1</v>
      </c>
    </row>
    <row r="46" spans="2:15" ht="17.100000000000001" customHeight="1" x14ac:dyDescent="0.2">
      <c r="B46" s="222" t="s">
        <v>398</v>
      </c>
      <c r="C46" s="223"/>
      <c r="D46" s="223"/>
      <c r="E46" s="224"/>
      <c r="F46" s="225"/>
      <c r="G46" s="226"/>
      <c r="H46" s="227"/>
      <c r="I46" s="227"/>
      <c r="J46" s="227"/>
      <c r="K46" s="227"/>
      <c r="L46" s="227">
        <v>1</v>
      </c>
      <c r="M46" s="227"/>
      <c r="N46" s="227"/>
      <c r="O46" s="230">
        <f t="shared" si="0"/>
        <v>1</v>
      </c>
    </row>
    <row r="47" spans="2:15" ht="17.100000000000001" customHeight="1" x14ac:dyDescent="0.2">
      <c r="B47" s="222" t="s">
        <v>261</v>
      </c>
      <c r="C47" s="223"/>
      <c r="D47" s="223"/>
      <c r="E47" s="224"/>
      <c r="F47" s="225"/>
      <c r="G47" s="226">
        <v>1</v>
      </c>
      <c r="H47" s="227"/>
      <c r="I47" s="227"/>
      <c r="J47" s="227"/>
      <c r="K47" s="227"/>
      <c r="L47" s="227">
        <v>1</v>
      </c>
      <c r="M47" s="227"/>
      <c r="N47" s="227"/>
      <c r="O47" s="230">
        <f t="shared" si="0"/>
        <v>2</v>
      </c>
    </row>
    <row r="48" spans="2:15" ht="17.100000000000001" customHeight="1" x14ac:dyDescent="0.2">
      <c r="B48" s="222" t="s">
        <v>262</v>
      </c>
      <c r="C48" s="223"/>
      <c r="D48" s="223"/>
      <c r="E48" s="224"/>
      <c r="F48" s="225"/>
      <c r="G48" s="226"/>
      <c r="H48" s="227"/>
      <c r="I48" s="227">
        <v>1</v>
      </c>
      <c r="J48" s="227"/>
      <c r="K48" s="227">
        <v>1</v>
      </c>
      <c r="L48" s="227"/>
      <c r="M48" s="227"/>
      <c r="N48" s="227">
        <v>1</v>
      </c>
      <c r="O48" s="230">
        <f t="shared" si="0"/>
        <v>3</v>
      </c>
    </row>
    <row r="49" spans="2:15" ht="17.100000000000001" customHeight="1" x14ac:dyDescent="0.2">
      <c r="B49" s="222" t="s">
        <v>263</v>
      </c>
      <c r="C49" s="223">
        <v>1</v>
      </c>
      <c r="D49" s="223"/>
      <c r="E49" s="224"/>
      <c r="F49" s="225"/>
      <c r="G49" s="226"/>
      <c r="H49" s="227"/>
      <c r="I49" s="227"/>
      <c r="J49" s="227"/>
      <c r="K49" s="227"/>
      <c r="L49" s="227"/>
      <c r="M49" s="227">
        <v>1</v>
      </c>
      <c r="N49" s="227"/>
      <c r="O49" s="230">
        <f t="shared" si="0"/>
        <v>2</v>
      </c>
    </row>
    <row r="50" spans="2:15" ht="17.100000000000001" customHeight="1" x14ac:dyDescent="0.2">
      <c r="B50" s="222" t="s">
        <v>394</v>
      </c>
      <c r="C50" s="223"/>
      <c r="D50" s="223"/>
      <c r="E50" s="224"/>
      <c r="F50" s="225"/>
      <c r="G50" s="226"/>
      <c r="H50" s="227"/>
      <c r="I50" s="227"/>
      <c r="J50" s="227"/>
      <c r="K50" s="227"/>
      <c r="L50" s="227">
        <v>1</v>
      </c>
      <c r="M50" s="227"/>
      <c r="N50" s="227"/>
      <c r="O50" s="230">
        <f t="shared" si="0"/>
        <v>1</v>
      </c>
    </row>
    <row r="51" spans="2:15" ht="17.100000000000001" customHeight="1" x14ac:dyDescent="0.2">
      <c r="B51" s="222" t="s">
        <v>378</v>
      </c>
      <c r="C51" s="223"/>
      <c r="D51" s="223"/>
      <c r="E51" s="224"/>
      <c r="F51" s="225"/>
      <c r="G51" s="226"/>
      <c r="H51" s="227">
        <v>1</v>
      </c>
      <c r="I51" s="227"/>
      <c r="J51" s="227">
        <v>1</v>
      </c>
      <c r="K51" s="227">
        <v>1</v>
      </c>
      <c r="L51" s="227"/>
      <c r="M51" s="227">
        <v>1</v>
      </c>
      <c r="N51" s="227"/>
      <c r="O51" s="230">
        <f t="shared" si="0"/>
        <v>4</v>
      </c>
    </row>
    <row r="52" spans="2:15" ht="17.100000000000001" customHeight="1" x14ac:dyDescent="0.2">
      <c r="B52" s="222" t="s">
        <v>392</v>
      </c>
      <c r="C52" s="223"/>
      <c r="D52" s="223"/>
      <c r="E52" s="224"/>
      <c r="F52" s="225"/>
      <c r="G52" s="226"/>
      <c r="H52" s="227"/>
      <c r="I52" s="227"/>
      <c r="J52" s="227"/>
      <c r="K52" s="227">
        <v>1</v>
      </c>
      <c r="L52" s="227">
        <v>1</v>
      </c>
      <c r="M52" s="227"/>
      <c r="N52" s="227"/>
      <c r="O52" s="230">
        <f t="shared" si="0"/>
        <v>2</v>
      </c>
    </row>
    <row r="53" spans="2:15" ht="17.100000000000001" customHeight="1" x14ac:dyDescent="0.2">
      <c r="B53" s="222" t="s">
        <v>287</v>
      </c>
      <c r="C53" s="223"/>
      <c r="D53" s="223"/>
      <c r="E53" s="224"/>
      <c r="F53" s="225"/>
      <c r="G53" s="226"/>
      <c r="H53" s="227">
        <v>2</v>
      </c>
      <c r="I53" s="227"/>
      <c r="J53" s="227"/>
      <c r="K53" s="227"/>
      <c r="L53" s="227"/>
      <c r="M53" s="227"/>
      <c r="N53" s="227"/>
      <c r="O53" s="230">
        <f t="shared" si="0"/>
        <v>2</v>
      </c>
    </row>
    <row r="54" spans="2:15" ht="17.100000000000001" customHeight="1" x14ac:dyDescent="0.2">
      <c r="B54" s="222" t="s">
        <v>400</v>
      </c>
      <c r="C54" s="223"/>
      <c r="D54" s="223"/>
      <c r="E54" s="224"/>
      <c r="F54" s="225"/>
      <c r="G54" s="226"/>
      <c r="H54" s="227"/>
      <c r="I54" s="227"/>
      <c r="J54" s="227"/>
      <c r="K54" s="227"/>
      <c r="L54" s="227"/>
      <c r="M54" s="227">
        <v>1</v>
      </c>
      <c r="N54" s="227"/>
      <c r="O54" s="230">
        <f t="shared" si="0"/>
        <v>1</v>
      </c>
    </row>
    <row r="55" spans="2:15" ht="17.100000000000001" customHeight="1" x14ac:dyDescent="0.2">
      <c r="B55" s="222" t="s">
        <v>300</v>
      </c>
      <c r="C55" s="223"/>
      <c r="D55" s="223">
        <v>1</v>
      </c>
      <c r="E55" s="224">
        <v>1</v>
      </c>
      <c r="F55" s="225"/>
      <c r="G55" s="226"/>
      <c r="H55" s="227"/>
      <c r="I55" s="227"/>
      <c r="J55" s="227"/>
      <c r="K55" s="227"/>
      <c r="L55" s="227"/>
      <c r="M55" s="227"/>
      <c r="N55" s="227"/>
      <c r="O55" s="230">
        <f t="shared" si="0"/>
        <v>2</v>
      </c>
    </row>
    <row r="56" spans="2:15" ht="17.100000000000001" customHeight="1" x14ac:dyDescent="0.2">
      <c r="B56" s="222" t="s">
        <v>312</v>
      </c>
      <c r="C56" s="223">
        <v>1</v>
      </c>
      <c r="D56" s="223"/>
      <c r="E56" s="224"/>
      <c r="F56" s="225"/>
      <c r="G56" s="226"/>
      <c r="H56" s="227"/>
      <c r="I56" s="227"/>
      <c r="J56" s="227"/>
      <c r="K56" s="227"/>
      <c r="L56" s="227"/>
      <c r="M56" s="227"/>
      <c r="N56" s="227"/>
      <c r="O56" s="230">
        <f t="shared" si="0"/>
        <v>1</v>
      </c>
    </row>
    <row r="57" spans="2:15" ht="17.100000000000001" customHeight="1" x14ac:dyDescent="0.2">
      <c r="B57" s="222" t="s">
        <v>395</v>
      </c>
      <c r="C57" s="223"/>
      <c r="D57" s="223"/>
      <c r="E57" s="224"/>
      <c r="F57" s="225"/>
      <c r="G57" s="226"/>
      <c r="H57" s="227"/>
      <c r="I57" s="227"/>
      <c r="J57" s="227"/>
      <c r="K57" s="227"/>
      <c r="L57" s="227">
        <v>1</v>
      </c>
      <c r="M57" s="227"/>
      <c r="N57" s="227"/>
      <c r="O57" s="230">
        <f t="shared" si="0"/>
        <v>1</v>
      </c>
    </row>
    <row r="58" spans="2:15" ht="17.100000000000001" customHeight="1" x14ac:dyDescent="0.2">
      <c r="B58" s="222" t="s">
        <v>391</v>
      </c>
      <c r="C58" s="223"/>
      <c r="D58" s="223"/>
      <c r="E58" s="224"/>
      <c r="F58" s="225"/>
      <c r="G58" s="226"/>
      <c r="H58" s="227"/>
      <c r="I58" s="227"/>
      <c r="J58" s="227"/>
      <c r="K58" s="227">
        <v>1</v>
      </c>
      <c r="L58" s="227"/>
      <c r="M58" s="227"/>
      <c r="N58" s="227"/>
      <c r="O58" s="230">
        <f t="shared" si="0"/>
        <v>1</v>
      </c>
    </row>
    <row r="59" spans="2:15" ht="17.100000000000001" customHeight="1" x14ac:dyDescent="0.2">
      <c r="B59" s="222" t="s">
        <v>313</v>
      </c>
      <c r="C59" s="223">
        <v>1</v>
      </c>
      <c r="D59" s="223"/>
      <c r="E59" s="224"/>
      <c r="F59" s="225"/>
      <c r="G59" s="226"/>
      <c r="H59" s="227"/>
      <c r="I59" s="227"/>
      <c r="J59" s="227"/>
      <c r="K59" s="227"/>
      <c r="L59" s="227"/>
      <c r="M59" s="227"/>
      <c r="N59" s="227"/>
      <c r="O59" s="230">
        <f t="shared" si="0"/>
        <v>1</v>
      </c>
    </row>
    <row r="60" spans="2:15" ht="17.100000000000001" customHeight="1" x14ac:dyDescent="0.2">
      <c r="B60" s="222" t="s">
        <v>396</v>
      </c>
      <c r="C60" s="223"/>
      <c r="D60" s="223"/>
      <c r="E60" s="224"/>
      <c r="F60" s="225"/>
      <c r="G60" s="226"/>
      <c r="H60" s="227"/>
      <c r="I60" s="227"/>
      <c r="J60" s="227"/>
      <c r="K60" s="227"/>
      <c r="L60" s="227">
        <v>1</v>
      </c>
      <c r="M60" s="227"/>
      <c r="N60" s="227"/>
      <c r="O60" s="230">
        <f t="shared" si="0"/>
        <v>1</v>
      </c>
    </row>
    <row r="61" spans="2:15" ht="17.100000000000001" customHeight="1" x14ac:dyDescent="0.2">
      <c r="B61" s="222" t="s">
        <v>402</v>
      </c>
      <c r="C61" s="225"/>
      <c r="D61" s="226"/>
      <c r="E61" s="225"/>
      <c r="F61" s="226"/>
      <c r="G61" s="225"/>
      <c r="H61" s="226"/>
      <c r="I61" s="225"/>
      <c r="J61" s="226"/>
      <c r="K61" s="225"/>
      <c r="L61" s="226"/>
      <c r="M61" s="225"/>
      <c r="N61" s="226">
        <v>1</v>
      </c>
      <c r="O61" s="230">
        <f t="shared" si="0"/>
        <v>1</v>
      </c>
    </row>
    <row r="62" spans="2:15" ht="17.100000000000001" customHeight="1" x14ac:dyDescent="0.2">
      <c r="B62" s="222" t="s">
        <v>403</v>
      </c>
      <c r="C62" s="225"/>
      <c r="D62" s="226"/>
      <c r="E62" s="225"/>
      <c r="F62" s="226"/>
      <c r="G62" s="225"/>
      <c r="H62" s="226"/>
      <c r="I62" s="225"/>
      <c r="J62" s="226"/>
      <c r="K62" s="225"/>
      <c r="L62" s="226"/>
      <c r="M62" s="225"/>
      <c r="N62" s="226">
        <v>1</v>
      </c>
      <c r="O62" s="230">
        <f t="shared" si="0"/>
        <v>1</v>
      </c>
    </row>
    <row r="63" spans="2:15" ht="17.100000000000001" customHeight="1" x14ac:dyDescent="0.2">
      <c r="B63" s="222" t="s">
        <v>389</v>
      </c>
      <c r="C63" s="225"/>
      <c r="D63" s="226"/>
      <c r="E63" s="225"/>
      <c r="F63" s="226"/>
      <c r="G63" s="225"/>
      <c r="H63" s="226"/>
      <c r="I63" s="225"/>
      <c r="J63" s="226">
        <v>1</v>
      </c>
      <c r="K63" s="225"/>
      <c r="L63" s="226"/>
      <c r="M63" s="225"/>
      <c r="N63" s="226"/>
      <c r="O63" s="230">
        <f t="shared" si="0"/>
        <v>1</v>
      </c>
    </row>
    <row r="64" spans="2:15" ht="17.100000000000001" customHeight="1" x14ac:dyDescent="0.2">
      <c r="B64" s="222" t="s">
        <v>319</v>
      </c>
      <c r="C64" s="223"/>
      <c r="D64" s="223">
        <v>1</v>
      </c>
      <c r="E64" s="224"/>
      <c r="F64" s="225"/>
      <c r="G64" s="226"/>
      <c r="H64" s="227"/>
      <c r="I64" s="227"/>
      <c r="J64" s="227"/>
      <c r="K64" s="227"/>
      <c r="L64" s="227"/>
      <c r="M64" s="227"/>
      <c r="N64" s="227"/>
      <c r="O64" s="230">
        <f t="shared" ref="O64:O93" si="1">SUM(C64:N64)</f>
        <v>1</v>
      </c>
    </row>
    <row r="65" spans="2:15" ht="17.100000000000001" customHeight="1" x14ac:dyDescent="0.2">
      <c r="B65" s="222" t="s">
        <v>264</v>
      </c>
      <c r="C65" s="225"/>
      <c r="D65" s="226">
        <v>1</v>
      </c>
      <c r="E65" s="225">
        <v>1</v>
      </c>
      <c r="F65" s="226">
        <v>1</v>
      </c>
      <c r="G65" s="225"/>
      <c r="H65" s="226"/>
      <c r="I65" s="225"/>
      <c r="J65" s="226"/>
      <c r="K65" s="225"/>
      <c r="L65" s="226"/>
      <c r="M65" s="225"/>
      <c r="N65" s="226"/>
      <c r="O65" s="230">
        <f t="shared" si="1"/>
        <v>3</v>
      </c>
    </row>
    <row r="66" spans="2:15" ht="17.100000000000001" customHeight="1" x14ac:dyDescent="0.2">
      <c r="B66" s="222" t="s">
        <v>294</v>
      </c>
      <c r="C66" s="225"/>
      <c r="D66" s="226"/>
      <c r="E66" s="225"/>
      <c r="F66" s="226"/>
      <c r="G66" s="225"/>
      <c r="H66" s="226"/>
      <c r="I66" s="225"/>
      <c r="J66" s="226"/>
      <c r="K66" s="225"/>
      <c r="L66" s="226"/>
      <c r="M66" s="225"/>
      <c r="N66" s="226">
        <v>1</v>
      </c>
      <c r="O66" s="230">
        <f t="shared" si="1"/>
        <v>1</v>
      </c>
    </row>
    <row r="67" spans="2:15" ht="17.100000000000001" customHeight="1" x14ac:dyDescent="0.2">
      <c r="B67" s="222" t="s">
        <v>379</v>
      </c>
      <c r="C67" s="225"/>
      <c r="D67" s="226"/>
      <c r="E67" s="225"/>
      <c r="F67" s="226"/>
      <c r="G67" s="225"/>
      <c r="H67" s="226">
        <v>1</v>
      </c>
      <c r="I67" s="225"/>
      <c r="J67" s="226"/>
      <c r="K67" s="225"/>
      <c r="L67" s="226"/>
      <c r="M67" s="225"/>
      <c r="N67" s="226"/>
      <c r="O67" s="230">
        <f t="shared" si="1"/>
        <v>1</v>
      </c>
    </row>
    <row r="68" spans="2:15" ht="17.100000000000001" customHeight="1" x14ac:dyDescent="0.2">
      <c r="B68" s="222" t="s">
        <v>314</v>
      </c>
      <c r="C68" s="223">
        <v>1</v>
      </c>
      <c r="D68" s="223"/>
      <c r="E68" s="224"/>
      <c r="F68" s="225"/>
      <c r="G68" s="226"/>
      <c r="H68" s="227"/>
      <c r="I68" s="227"/>
      <c r="J68" s="227"/>
      <c r="K68" s="227"/>
      <c r="L68" s="227"/>
      <c r="M68" s="227"/>
      <c r="N68" s="227"/>
      <c r="O68" s="230">
        <f t="shared" si="1"/>
        <v>1</v>
      </c>
    </row>
    <row r="69" spans="2:15" ht="17.100000000000001" customHeight="1" x14ac:dyDescent="0.2">
      <c r="B69" s="222" t="s">
        <v>320</v>
      </c>
      <c r="C69" s="223"/>
      <c r="D69" s="223">
        <v>1</v>
      </c>
      <c r="E69" s="224"/>
      <c r="F69" s="225"/>
      <c r="G69" s="226"/>
      <c r="H69" s="227"/>
      <c r="I69" s="227"/>
      <c r="J69" s="227"/>
      <c r="K69" s="227"/>
      <c r="L69" s="227"/>
      <c r="M69" s="227"/>
      <c r="N69" s="227"/>
      <c r="O69" s="230">
        <f t="shared" si="1"/>
        <v>1</v>
      </c>
    </row>
    <row r="70" spans="2:15" ht="17.100000000000001" customHeight="1" x14ac:dyDescent="0.2">
      <c r="B70" s="222" t="s">
        <v>381</v>
      </c>
      <c r="C70" s="223"/>
      <c r="D70" s="223"/>
      <c r="E70" s="224"/>
      <c r="F70" s="225"/>
      <c r="G70" s="226"/>
      <c r="H70" s="227"/>
      <c r="I70" s="227">
        <v>1</v>
      </c>
      <c r="J70" s="227"/>
      <c r="K70" s="227"/>
      <c r="L70" s="227"/>
      <c r="M70" s="227"/>
      <c r="N70" s="227"/>
      <c r="O70" s="230">
        <f t="shared" si="1"/>
        <v>1</v>
      </c>
    </row>
    <row r="71" spans="2:15" ht="17.100000000000001" customHeight="1" x14ac:dyDescent="0.2">
      <c r="B71" s="222" t="s">
        <v>284</v>
      </c>
      <c r="C71" s="225"/>
      <c r="D71" s="226"/>
      <c r="E71" s="225"/>
      <c r="F71" s="226"/>
      <c r="G71" s="225"/>
      <c r="H71" s="226"/>
      <c r="I71" s="225">
        <v>1</v>
      </c>
      <c r="J71" s="226"/>
      <c r="K71" s="225"/>
      <c r="L71" s="226"/>
      <c r="M71" s="225"/>
      <c r="N71" s="226"/>
      <c r="O71" s="230">
        <f t="shared" si="1"/>
        <v>1</v>
      </c>
    </row>
    <row r="72" spans="2:15" ht="17.100000000000001" customHeight="1" x14ac:dyDescent="0.2">
      <c r="B72" s="222" t="s">
        <v>330</v>
      </c>
      <c r="C72" s="223"/>
      <c r="D72" s="223"/>
      <c r="E72" s="224"/>
      <c r="F72" s="225">
        <v>1</v>
      </c>
      <c r="G72" s="226"/>
      <c r="H72" s="227"/>
      <c r="I72" s="227"/>
      <c r="J72" s="227"/>
      <c r="K72" s="227"/>
      <c r="L72" s="227">
        <v>1</v>
      </c>
      <c r="M72" s="227"/>
      <c r="N72" s="227"/>
      <c r="O72" s="230">
        <f t="shared" si="1"/>
        <v>2</v>
      </c>
    </row>
    <row r="73" spans="2:15" ht="17.100000000000001" customHeight="1" x14ac:dyDescent="0.2">
      <c r="B73" s="222" t="s">
        <v>382</v>
      </c>
      <c r="C73" s="223"/>
      <c r="D73" s="223"/>
      <c r="E73" s="224"/>
      <c r="F73" s="225"/>
      <c r="G73" s="226"/>
      <c r="H73" s="227"/>
      <c r="I73" s="227">
        <v>1</v>
      </c>
      <c r="J73" s="227"/>
      <c r="K73" s="227"/>
      <c r="L73" s="227"/>
      <c r="M73" s="227"/>
      <c r="N73" s="227"/>
      <c r="O73" s="230">
        <f t="shared" si="1"/>
        <v>1</v>
      </c>
    </row>
    <row r="74" spans="2:15" ht="17.100000000000001" customHeight="1" x14ac:dyDescent="0.2">
      <c r="B74" s="222" t="s">
        <v>388</v>
      </c>
      <c r="C74" s="223"/>
      <c r="D74" s="223"/>
      <c r="E74" s="224"/>
      <c r="F74" s="225"/>
      <c r="G74" s="226"/>
      <c r="H74" s="227"/>
      <c r="I74" s="227"/>
      <c r="J74" s="227">
        <v>1</v>
      </c>
      <c r="K74" s="227"/>
      <c r="L74" s="227"/>
      <c r="M74" s="227"/>
      <c r="N74" s="227"/>
      <c r="O74" s="230">
        <f t="shared" si="1"/>
        <v>1</v>
      </c>
    </row>
    <row r="75" spans="2:15" ht="17.100000000000001" customHeight="1" x14ac:dyDescent="0.2">
      <c r="B75" s="222" t="s">
        <v>265</v>
      </c>
      <c r="C75" s="225"/>
      <c r="D75" s="226">
        <v>2</v>
      </c>
      <c r="E75" s="225">
        <v>3</v>
      </c>
      <c r="F75" s="226"/>
      <c r="G75" s="225"/>
      <c r="H75" s="226"/>
      <c r="I75" s="225"/>
      <c r="J75" s="226"/>
      <c r="K75" s="225"/>
      <c r="L75" s="226"/>
      <c r="M75" s="225"/>
      <c r="N75" s="226"/>
      <c r="O75" s="230">
        <f t="shared" si="1"/>
        <v>5</v>
      </c>
    </row>
    <row r="76" spans="2:15" ht="17.100000000000001" customHeight="1" x14ac:dyDescent="0.2">
      <c r="B76" s="222" t="s">
        <v>266</v>
      </c>
      <c r="C76" s="225">
        <v>1</v>
      </c>
      <c r="D76" s="226">
        <v>1</v>
      </c>
      <c r="E76" s="225">
        <v>2</v>
      </c>
      <c r="F76" s="226"/>
      <c r="G76" s="225"/>
      <c r="H76" s="226">
        <v>1</v>
      </c>
      <c r="I76" s="225">
        <v>1</v>
      </c>
      <c r="J76" s="226">
        <v>1</v>
      </c>
      <c r="K76" s="225"/>
      <c r="L76" s="226">
        <v>1</v>
      </c>
      <c r="M76" s="225"/>
      <c r="N76" s="226"/>
      <c r="O76" s="230">
        <f t="shared" si="1"/>
        <v>8</v>
      </c>
    </row>
    <row r="77" spans="2:15" ht="17.100000000000001" customHeight="1" x14ac:dyDescent="0.2">
      <c r="B77" s="222" t="s">
        <v>267</v>
      </c>
      <c r="C77" s="225"/>
      <c r="D77" s="226"/>
      <c r="E77" s="225"/>
      <c r="F77" s="226"/>
      <c r="G77" s="225"/>
      <c r="H77" s="226"/>
      <c r="I77" s="225"/>
      <c r="J77" s="226"/>
      <c r="K77" s="225">
        <v>1</v>
      </c>
      <c r="L77" s="226"/>
      <c r="M77" s="225"/>
      <c r="N77" s="226"/>
      <c r="O77" s="230">
        <f t="shared" si="1"/>
        <v>1</v>
      </c>
    </row>
    <row r="78" spans="2:15" ht="17.100000000000001" customHeight="1" x14ac:dyDescent="0.2">
      <c r="B78" s="222" t="s">
        <v>383</v>
      </c>
      <c r="C78" s="225"/>
      <c r="D78" s="226"/>
      <c r="E78" s="225"/>
      <c r="F78" s="226"/>
      <c r="G78" s="225"/>
      <c r="H78" s="226"/>
      <c r="I78" s="225">
        <v>1</v>
      </c>
      <c r="J78" s="226"/>
      <c r="K78" s="225"/>
      <c r="L78" s="226"/>
      <c r="M78" s="225"/>
      <c r="N78" s="226"/>
      <c r="O78" s="230">
        <f t="shared" si="1"/>
        <v>1</v>
      </c>
    </row>
    <row r="79" spans="2:15" ht="17.100000000000001" customHeight="1" x14ac:dyDescent="0.2">
      <c r="B79" s="222" t="s">
        <v>397</v>
      </c>
      <c r="C79" s="225"/>
      <c r="D79" s="226"/>
      <c r="E79" s="225"/>
      <c r="F79" s="226"/>
      <c r="G79" s="225"/>
      <c r="H79" s="226"/>
      <c r="I79" s="225"/>
      <c r="J79" s="226"/>
      <c r="K79" s="225"/>
      <c r="L79" s="226">
        <v>1</v>
      </c>
      <c r="M79" s="225"/>
      <c r="N79" s="226"/>
      <c r="O79" s="230">
        <f t="shared" si="1"/>
        <v>1</v>
      </c>
    </row>
    <row r="80" spans="2:15" ht="17.100000000000001" customHeight="1" x14ac:dyDescent="0.2">
      <c r="B80" s="222" t="s">
        <v>299</v>
      </c>
      <c r="C80" s="225">
        <v>1</v>
      </c>
      <c r="D80" s="226"/>
      <c r="E80" s="225"/>
      <c r="F80" s="226"/>
      <c r="G80" s="225"/>
      <c r="H80" s="226"/>
      <c r="I80" s="225"/>
      <c r="J80" s="226"/>
      <c r="K80" s="225">
        <v>1</v>
      </c>
      <c r="L80" s="226"/>
      <c r="M80" s="225"/>
      <c r="N80" s="226"/>
      <c r="O80" s="230">
        <f t="shared" si="1"/>
        <v>2</v>
      </c>
    </row>
    <row r="81" spans="2:15" ht="17.100000000000001" customHeight="1" x14ac:dyDescent="0.2">
      <c r="B81" s="222" t="s">
        <v>385</v>
      </c>
      <c r="C81" s="225"/>
      <c r="D81" s="226"/>
      <c r="E81" s="225"/>
      <c r="F81" s="226"/>
      <c r="G81" s="225"/>
      <c r="H81" s="226"/>
      <c r="I81" s="225">
        <v>1</v>
      </c>
      <c r="J81" s="226"/>
      <c r="K81" s="225"/>
      <c r="L81" s="226"/>
      <c r="M81" s="225"/>
      <c r="N81" s="226">
        <v>1</v>
      </c>
      <c r="O81" s="230">
        <f t="shared" si="1"/>
        <v>2</v>
      </c>
    </row>
    <row r="82" spans="2:15" ht="17.100000000000001" customHeight="1" x14ac:dyDescent="0.2">
      <c r="B82" s="222" t="s">
        <v>268</v>
      </c>
      <c r="C82" s="225">
        <v>2</v>
      </c>
      <c r="D82" s="226"/>
      <c r="E82" s="225">
        <v>1</v>
      </c>
      <c r="F82" s="226"/>
      <c r="G82" s="225"/>
      <c r="H82" s="226"/>
      <c r="I82" s="225">
        <v>1</v>
      </c>
      <c r="J82" s="226"/>
      <c r="K82" s="225">
        <v>1</v>
      </c>
      <c r="L82" s="226">
        <v>1</v>
      </c>
      <c r="M82" s="225"/>
      <c r="N82" s="226"/>
      <c r="O82" s="230">
        <f t="shared" si="1"/>
        <v>6</v>
      </c>
    </row>
    <row r="83" spans="2:15" ht="17.100000000000001" customHeight="1" x14ac:dyDescent="0.2">
      <c r="B83" s="222" t="s">
        <v>376</v>
      </c>
      <c r="C83" s="225"/>
      <c r="D83" s="226"/>
      <c r="E83" s="225"/>
      <c r="F83" s="226"/>
      <c r="G83" s="225">
        <v>1</v>
      </c>
      <c r="H83" s="226"/>
      <c r="I83" s="225"/>
      <c r="J83" s="226"/>
      <c r="K83" s="225"/>
      <c r="L83" s="226"/>
      <c r="M83" s="225"/>
      <c r="N83" s="226"/>
      <c r="O83" s="230">
        <f t="shared" si="1"/>
        <v>1</v>
      </c>
    </row>
    <row r="84" spans="2:15" ht="17.100000000000001" customHeight="1" x14ac:dyDescent="0.2">
      <c r="B84" s="222" t="s">
        <v>282</v>
      </c>
      <c r="C84" s="225"/>
      <c r="D84" s="226">
        <v>1</v>
      </c>
      <c r="E84" s="225">
        <v>1</v>
      </c>
      <c r="F84" s="226"/>
      <c r="G84" s="225"/>
      <c r="H84" s="226"/>
      <c r="I84" s="225"/>
      <c r="J84" s="226"/>
      <c r="K84" s="225"/>
      <c r="L84" s="226"/>
      <c r="M84" s="225"/>
      <c r="N84" s="226"/>
      <c r="O84" s="230">
        <f t="shared" si="1"/>
        <v>2</v>
      </c>
    </row>
    <row r="85" spans="2:15" ht="17.100000000000001" customHeight="1" x14ac:dyDescent="0.2">
      <c r="B85" s="222" t="s">
        <v>404</v>
      </c>
      <c r="C85" s="225"/>
      <c r="D85" s="226"/>
      <c r="E85" s="225"/>
      <c r="F85" s="226"/>
      <c r="G85" s="225"/>
      <c r="H85" s="226"/>
      <c r="I85" s="225"/>
      <c r="J85" s="226"/>
      <c r="K85" s="225"/>
      <c r="L85" s="226"/>
      <c r="M85" s="225"/>
      <c r="N85" s="226">
        <v>1</v>
      </c>
      <c r="O85" s="230">
        <f t="shared" si="1"/>
        <v>1</v>
      </c>
    </row>
    <row r="86" spans="2:15" ht="17.100000000000001" customHeight="1" x14ac:dyDescent="0.2">
      <c r="B86" s="222" t="s">
        <v>269</v>
      </c>
      <c r="C86" s="225"/>
      <c r="D86" s="226"/>
      <c r="E86" s="225">
        <v>1</v>
      </c>
      <c r="F86" s="226"/>
      <c r="G86" s="225"/>
      <c r="H86" s="226"/>
      <c r="I86" s="225"/>
      <c r="J86" s="226"/>
      <c r="K86" s="225"/>
      <c r="L86" s="226"/>
      <c r="M86" s="225"/>
      <c r="N86" s="226"/>
      <c r="O86" s="230">
        <f t="shared" si="1"/>
        <v>1</v>
      </c>
    </row>
    <row r="87" spans="2:15" ht="17.100000000000001" customHeight="1" thickBot="1" x14ac:dyDescent="0.25">
      <c r="B87" s="440" t="s">
        <v>380</v>
      </c>
      <c r="C87" s="443"/>
      <c r="D87" s="444"/>
      <c r="E87" s="443"/>
      <c r="F87" s="444"/>
      <c r="G87" s="443"/>
      <c r="H87" s="444">
        <v>2</v>
      </c>
      <c r="I87" s="443"/>
      <c r="J87" s="444"/>
      <c r="K87" s="443"/>
      <c r="L87" s="444"/>
      <c r="M87" s="443"/>
      <c r="N87" s="444"/>
      <c r="O87" s="467">
        <f t="shared" si="1"/>
        <v>2</v>
      </c>
    </row>
    <row r="88" spans="2:15" ht="17.100000000000001" customHeight="1" x14ac:dyDescent="0.2">
      <c r="B88" s="453"/>
      <c r="C88" s="456"/>
      <c r="D88" s="457"/>
      <c r="E88" s="456"/>
      <c r="F88" s="457"/>
      <c r="G88" s="456"/>
      <c r="H88" s="457"/>
      <c r="I88" s="456"/>
      <c r="J88" s="457"/>
      <c r="K88" s="456"/>
      <c r="L88" s="457"/>
      <c r="M88" s="456"/>
      <c r="N88" s="457"/>
      <c r="O88" s="459"/>
    </row>
    <row r="89" spans="2:15" ht="17.100000000000001" customHeight="1" thickBot="1" x14ac:dyDescent="0.25">
      <c r="B89" s="460"/>
      <c r="C89" s="463"/>
      <c r="D89" s="464"/>
      <c r="E89" s="463"/>
      <c r="F89" s="464"/>
      <c r="G89" s="463"/>
      <c r="H89" s="464"/>
      <c r="I89" s="463"/>
      <c r="J89" s="464"/>
      <c r="K89" s="463"/>
      <c r="L89" s="464"/>
      <c r="M89" s="463"/>
      <c r="N89" s="464"/>
      <c r="O89" s="466"/>
    </row>
    <row r="90" spans="2:15" ht="16.5" customHeight="1" x14ac:dyDescent="0.2">
      <c r="B90" s="448" t="s">
        <v>393</v>
      </c>
      <c r="C90" s="470"/>
      <c r="D90" s="449"/>
      <c r="E90" s="470"/>
      <c r="F90" s="449"/>
      <c r="G90" s="470"/>
      <c r="H90" s="449"/>
      <c r="I90" s="470"/>
      <c r="J90" s="449"/>
      <c r="K90" s="470">
        <v>1</v>
      </c>
      <c r="L90" s="449"/>
      <c r="M90" s="470"/>
      <c r="N90" s="449"/>
      <c r="O90" s="471">
        <f t="shared" si="1"/>
        <v>1</v>
      </c>
    </row>
    <row r="91" spans="2:15" ht="17.100000000000001" customHeight="1" x14ac:dyDescent="0.2">
      <c r="B91" s="222" t="s">
        <v>270</v>
      </c>
      <c r="C91" s="225"/>
      <c r="D91" s="226"/>
      <c r="E91" s="225"/>
      <c r="F91" s="226">
        <v>1</v>
      </c>
      <c r="G91" s="225"/>
      <c r="H91" s="226"/>
      <c r="I91" s="225"/>
      <c r="J91" s="226"/>
      <c r="K91" s="225"/>
      <c r="L91" s="226"/>
      <c r="M91" s="225"/>
      <c r="N91" s="226"/>
      <c r="O91" s="230">
        <f t="shared" si="1"/>
        <v>1</v>
      </c>
    </row>
    <row r="92" spans="2:15" ht="17.100000000000001" customHeight="1" x14ac:dyDescent="0.2">
      <c r="B92" s="222" t="s">
        <v>227</v>
      </c>
      <c r="C92" s="223"/>
      <c r="D92" s="223">
        <v>2</v>
      </c>
      <c r="E92" s="224"/>
      <c r="F92" s="225"/>
      <c r="G92" s="226"/>
      <c r="H92" s="227"/>
      <c r="I92" s="227"/>
      <c r="J92" s="227"/>
      <c r="K92" s="227"/>
      <c r="L92" s="227">
        <v>1</v>
      </c>
      <c r="M92" s="227"/>
      <c r="N92" s="227"/>
      <c r="O92" s="230">
        <f t="shared" si="1"/>
        <v>3</v>
      </c>
    </row>
    <row r="93" spans="2:15" ht="23.25" customHeight="1" thickBot="1" x14ac:dyDescent="0.25">
      <c r="B93" s="231" t="s">
        <v>283</v>
      </c>
      <c r="C93" s="233"/>
      <c r="D93" s="393"/>
      <c r="E93" s="233"/>
      <c r="F93" s="393"/>
      <c r="G93" s="233">
        <v>1</v>
      </c>
      <c r="H93" s="393"/>
      <c r="I93" s="233"/>
      <c r="J93" s="393"/>
      <c r="K93" s="233"/>
      <c r="L93" s="393"/>
      <c r="M93" s="233"/>
      <c r="N93" s="393"/>
      <c r="O93" s="230">
        <f t="shared" si="1"/>
        <v>1</v>
      </c>
    </row>
    <row r="94" spans="2:15" ht="17.100000000000001" customHeight="1" thickBot="1" x14ac:dyDescent="0.25">
      <c r="B94" s="437" t="s">
        <v>0</v>
      </c>
      <c r="C94" s="438">
        <f>SUM(C7:C93)</f>
        <v>18</v>
      </c>
      <c r="D94" s="438">
        <f t="shared" ref="D94:N94" si="2">SUM(D7:D93)</f>
        <v>19</v>
      </c>
      <c r="E94" s="438">
        <f t="shared" si="2"/>
        <v>18</v>
      </c>
      <c r="F94" s="438">
        <f t="shared" si="2"/>
        <v>14</v>
      </c>
      <c r="G94" s="438">
        <f t="shared" si="2"/>
        <v>15</v>
      </c>
      <c r="H94" s="438">
        <f t="shared" si="2"/>
        <v>18</v>
      </c>
      <c r="I94" s="438">
        <f t="shared" si="2"/>
        <v>20</v>
      </c>
      <c r="J94" s="438">
        <f t="shared" si="2"/>
        <v>18</v>
      </c>
      <c r="K94" s="438">
        <f t="shared" si="2"/>
        <v>22</v>
      </c>
      <c r="L94" s="438">
        <f t="shared" si="2"/>
        <v>16</v>
      </c>
      <c r="M94" s="438">
        <f t="shared" si="2"/>
        <v>11</v>
      </c>
      <c r="N94" s="438">
        <f t="shared" si="2"/>
        <v>20</v>
      </c>
      <c r="O94" s="439">
        <f>SUM(C94:N94)</f>
        <v>209</v>
      </c>
    </row>
  </sheetData>
  <autoFilter ref="B13:O94">
    <sortState ref="B14:O95">
      <sortCondition ref="B13:B95"/>
    </sortState>
  </autoFilter>
  <mergeCells count="7">
    <mergeCell ref="A4:Q4"/>
    <mergeCell ref="A5:Q5"/>
    <mergeCell ref="A9:Q9"/>
    <mergeCell ref="A10:Q10"/>
    <mergeCell ref="A11:Q11"/>
    <mergeCell ref="A8:Q8"/>
    <mergeCell ref="A6:Q6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U64"/>
  <sheetViews>
    <sheetView workbookViewId="0">
      <selection activeCell="U12" sqref="U12"/>
    </sheetView>
  </sheetViews>
  <sheetFormatPr baseColWidth="10" defaultColWidth="11.42578125" defaultRowHeight="12.75" x14ac:dyDescent="0.2"/>
  <cols>
    <col min="1" max="1" width="3.140625" customWidth="1"/>
    <col min="2" max="2" width="24.140625" style="5" customWidth="1"/>
    <col min="3" max="3" width="4.7109375" style="5" customWidth="1"/>
    <col min="4" max="4" width="4.85546875" style="5" customWidth="1"/>
    <col min="5" max="5" width="4.7109375" style="5" customWidth="1"/>
    <col min="6" max="6" width="3.28515625" style="5" customWidth="1"/>
    <col min="7" max="7" width="3.85546875" style="5" customWidth="1"/>
    <col min="8" max="8" width="3.7109375" style="5" customWidth="1"/>
    <col min="9" max="9" width="4.7109375" style="5" customWidth="1"/>
    <col min="10" max="11" width="4.7109375" style="5" hidden="1" customWidth="1"/>
    <col min="12" max="12" width="4" style="5" hidden="1" customWidth="1"/>
    <col min="13" max="13" width="1.85546875" style="5" hidden="1" customWidth="1"/>
    <col min="14" max="14" width="12.28515625" style="5" customWidth="1"/>
    <col min="15" max="15" width="10.42578125" customWidth="1"/>
    <col min="16" max="16" width="0.5703125" hidden="1" customWidth="1"/>
    <col min="17" max="17" width="10.5703125" customWidth="1"/>
    <col min="18" max="18" width="4.140625" hidden="1" customWidth="1"/>
    <col min="19" max="19" width="1.5703125" customWidth="1"/>
    <col min="20" max="20" width="2.7109375" customWidth="1"/>
  </cols>
  <sheetData>
    <row r="1" spans="1:18" ht="14.1" customHeight="1" x14ac:dyDescent="0.2"/>
    <row r="2" spans="1:18" ht="14.1" customHeight="1" x14ac:dyDescent="0.2"/>
    <row r="3" spans="1:18" ht="14.1" customHeight="1" x14ac:dyDescent="0.2"/>
    <row r="4" spans="1:18" ht="14.1" customHeight="1" x14ac:dyDescent="0.2">
      <c r="A4" s="502" t="s">
        <v>13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</row>
    <row r="5" spans="1:18" ht="14.1" customHeight="1" x14ac:dyDescent="0.2">
      <c r="A5" s="504" t="s">
        <v>18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</row>
    <row r="6" spans="1:18" ht="14.1" customHeight="1" x14ac:dyDescent="0.2">
      <c r="A6" s="503" t="s">
        <v>73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</row>
    <row r="7" spans="1:18" ht="14.1" customHeight="1" x14ac:dyDescent="0.2"/>
    <row r="8" spans="1:18" ht="14.1" customHeight="1" x14ac:dyDescent="0.3">
      <c r="A8" s="511" t="s">
        <v>57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</row>
    <row r="9" spans="1:18" ht="14.1" customHeight="1" x14ac:dyDescent="0.3">
      <c r="A9" s="511" t="s">
        <v>7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</row>
    <row r="10" spans="1:18" ht="14.1" customHeight="1" x14ac:dyDescent="0.3">
      <c r="A10" s="510" t="s">
        <v>105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</row>
    <row r="11" spans="1:18" ht="14.1" customHeight="1" x14ac:dyDescent="0.3">
      <c r="A11" s="11"/>
      <c r="B11" s="25"/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5"/>
    </row>
    <row r="12" spans="1:18" ht="18.75" customHeight="1" thickBot="1" x14ac:dyDescent="0.25">
      <c r="A12" s="509" t="s">
        <v>42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</row>
    <row r="13" spans="1:18" s="16" customFormat="1" ht="22.5" customHeight="1" thickBot="1" x14ac:dyDescent="0.35">
      <c r="A13" s="21"/>
      <c r="B13" s="54" t="s">
        <v>10</v>
      </c>
      <c r="C13" s="55" t="s">
        <v>91</v>
      </c>
      <c r="D13" s="55" t="s">
        <v>92</v>
      </c>
      <c r="E13" s="55" t="s">
        <v>93</v>
      </c>
      <c r="F13" s="55" t="s">
        <v>94</v>
      </c>
      <c r="G13" s="55" t="s">
        <v>95</v>
      </c>
      <c r="H13" s="55" t="s">
        <v>96</v>
      </c>
      <c r="I13" s="55" t="s">
        <v>97</v>
      </c>
      <c r="J13" s="55" t="s">
        <v>98</v>
      </c>
      <c r="K13" s="55" t="s">
        <v>99</v>
      </c>
      <c r="L13" s="55" t="s">
        <v>100</v>
      </c>
      <c r="M13" s="55" t="s">
        <v>101</v>
      </c>
      <c r="N13" s="56" t="s">
        <v>0</v>
      </c>
      <c r="O13" s="530" t="s">
        <v>69</v>
      </c>
      <c r="P13" s="22"/>
      <c r="Q13" s="22"/>
    </row>
    <row r="14" spans="1:18" s="16" customFormat="1" ht="17.100000000000001" customHeight="1" thickBot="1" x14ac:dyDescent="0.25">
      <c r="A14" s="21"/>
      <c r="B14" s="532" t="s">
        <v>66</v>
      </c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90"/>
      <c r="O14" s="530"/>
      <c r="P14" s="22"/>
      <c r="Q14" s="22"/>
    </row>
    <row r="15" spans="1:18" s="16" customFormat="1" ht="17.100000000000001" customHeight="1" thickBot="1" x14ac:dyDescent="0.25">
      <c r="A15" s="21"/>
      <c r="B15" s="57" t="s">
        <v>48</v>
      </c>
      <c r="C15" s="58">
        <v>0</v>
      </c>
      <c r="D15" s="47">
        <v>3</v>
      </c>
      <c r="E15" s="47">
        <v>4</v>
      </c>
      <c r="F15" s="47">
        <v>9</v>
      </c>
      <c r="G15" s="47">
        <v>1</v>
      </c>
      <c r="H15" s="47">
        <v>8</v>
      </c>
      <c r="I15" s="47"/>
      <c r="J15" s="47"/>
      <c r="K15" s="47"/>
      <c r="L15" s="47"/>
      <c r="M15" s="47"/>
      <c r="N15" s="35">
        <f>SUM(C15:M15)</f>
        <v>25</v>
      </c>
      <c r="O15" s="530"/>
      <c r="P15" s="22"/>
      <c r="Q15" s="22"/>
    </row>
    <row r="16" spans="1:18" s="16" customFormat="1" ht="17.100000000000001" customHeight="1" thickBot="1" x14ac:dyDescent="0.25">
      <c r="A16" s="21"/>
      <c r="B16" s="57" t="s">
        <v>50</v>
      </c>
      <c r="C16" s="58">
        <v>0</v>
      </c>
      <c r="D16" s="47">
        <v>0</v>
      </c>
      <c r="E16" s="47"/>
      <c r="F16" s="47">
        <v>7</v>
      </c>
      <c r="G16" s="47">
        <v>11</v>
      </c>
      <c r="H16" s="47">
        <v>4</v>
      </c>
      <c r="I16" s="47"/>
      <c r="J16" s="47"/>
      <c r="K16" s="47"/>
      <c r="L16" s="47"/>
      <c r="M16" s="47"/>
      <c r="N16" s="35">
        <f>SUM(C16:M16)</f>
        <v>22</v>
      </c>
      <c r="O16" s="530"/>
      <c r="P16" s="22"/>
      <c r="Q16" s="22"/>
    </row>
    <row r="17" spans="1:17" s="16" customFormat="1" ht="17.100000000000001" customHeight="1" thickBot="1" x14ac:dyDescent="0.25">
      <c r="A17" s="21"/>
      <c r="B17" s="57" t="s">
        <v>51</v>
      </c>
      <c r="C17" s="58">
        <v>0</v>
      </c>
      <c r="D17" s="47">
        <v>1</v>
      </c>
      <c r="E17" s="47">
        <v>2</v>
      </c>
      <c r="F17" s="47"/>
      <c r="G17" s="47">
        <v>1</v>
      </c>
      <c r="H17" s="47"/>
      <c r="I17" s="47"/>
      <c r="J17" s="47"/>
      <c r="K17" s="47"/>
      <c r="L17" s="47"/>
      <c r="M17" s="47"/>
      <c r="N17" s="35">
        <f>SUM(C17:M17)</f>
        <v>4</v>
      </c>
      <c r="O17" s="530"/>
      <c r="P17" s="22"/>
      <c r="Q17" s="22"/>
    </row>
    <row r="18" spans="1:17" s="16" customFormat="1" ht="17.100000000000001" customHeight="1" thickBot="1" x14ac:dyDescent="0.25">
      <c r="A18" s="21"/>
      <c r="B18" s="57" t="s">
        <v>49</v>
      </c>
      <c r="C18" s="58">
        <v>32</v>
      </c>
      <c r="D18" s="47">
        <v>28</v>
      </c>
      <c r="E18" s="47">
        <v>42</v>
      </c>
      <c r="F18" s="47">
        <v>34</v>
      </c>
      <c r="G18" s="47">
        <v>23</v>
      </c>
      <c r="H18" s="47">
        <v>23</v>
      </c>
      <c r="I18" s="47"/>
      <c r="J18" s="47"/>
      <c r="K18" s="47"/>
      <c r="L18" s="47"/>
      <c r="M18" s="47"/>
      <c r="N18" s="35">
        <f t="shared" ref="N18:N25" si="0">SUM(C18:M18)</f>
        <v>182</v>
      </c>
      <c r="O18" s="530"/>
      <c r="P18" s="22"/>
      <c r="Q18" s="22"/>
    </row>
    <row r="19" spans="1:17" s="16" customFormat="1" ht="17.100000000000001" customHeight="1" thickBot="1" x14ac:dyDescent="0.25">
      <c r="A19" s="21"/>
      <c r="B19" s="59" t="s">
        <v>0</v>
      </c>
      <c r="C19" s="48">
        <f t="shared" ref="C19:M19" si="1">SUM(C15:C18)</f>
        <v>32</v>
      </c>
      <c r="D19" s="48">
        <f t="shared" si="1"/>
        <v>32</v>
      </c>
      <c r="E19" s="48">
        <f t="shared" si="1"/>
        <v>48</v>
      </c>
      <c r="F19" s="48">
        <f t="shared" si="1"/>
        <v>50</v>
      </c>
      <c r="G19" s="48">
        <f t="shared" si="1"/>
        <v>36</v>
      </c>
      <c r="H19" s="48">
        <f t="shared" si="1"/>
        <v>35</v>
      </c>
      <c r="I19" s="48">
        <f t="shared" si="1"/>
        <v>0</v>
      </c>
      <c r="J19" s="48">
        <f t="shared" si="1"/>
        <v>0</v>
      </c>
      <c r="K19" s="48">
        <f t="shared" si="1"/>
        <v>0</v>
      </c>
      <c r="L19" s="48">
        <f t="shared" si="1"/>
        <v>0</v>
      </c>
      <c r="M19" s="48">
        <f t="shared" si="1"/>
        <v>0</v>
      </c>
      <c r="N19" s="35">
        <f t="shared" si="0"/>
        <v>233</v>
      </c>
      <c r="O19" s="60">
        <f>(100000/9884371)*(N19/6)*12</f>
        <v>4.7145134475425907</v>
      </c>
      <c r="P19" s="22"/>
      <c r="Q19" s="22"/>
    </row>
    <row r="20" spans="1:17" s="16" customFormat="1" ht="17.100000000000001" customHeight="1" thickBot="1" x14ac:dyDescent="0.25">
      <c r="A20" s="21"/>
      <c r="B20" s="49" t="s">
        <v>54</v>
      </c>
      <c r="C20" s="48">
        <v>24</v>
      </c>
      <c r="D20" s="23">
        <v>13</v>
      </c>
      <c r="E20" s="23">
        <v>18</v>
      </c>
      <c r="F20" s="23">
        <v>12</v>
      </c>
      <c r="G20" s="23">
        <v>5</v>
      </c>
      <c r="H20" s="23">
        <v>7</v>
      </c>
      <c r="I20" s="23"/>
      <c r="J20" s="23"/>
      <c r="K20" s="23"/>
      <c r="L20" s="23"/>
      <c r="M20" s="23"/>
      <c r="N20" s="35">
        <f>SUM(C20:M20)</f>
        <v>79</v>
      </c>
      <c r="O20" s="60">
        <f t="shared" ref="O20:O25" si="2">(100000/9884371)*(N20/6)*12</f>
        <v>1.5984831002397621</v>
      </c>
      <c r="P20" s="22"/>
      <c r="Q20" s="22"/>
    </row>
    <row r="21" spans="1:17" s="16" customFormat="1" ht="17.100000000000001" customHeight="1" thickBot="1" x14ac:dyDescent="0.25">
      <c r="A21" s="21"/>
      <c r="B21" s="49" t="s">
        <v>81</v>
      </c>
      <c r="C21" s="48">
        <v>0</v>
      </c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  <c r="N21" s="35">
        <f t="shared" si="0"/>
        <v>1</v>
      </c>
      <c r="O21" s="60">
        <f t="shared" si="2"/>
        <v>2.0233963294174206E-2</v>
      </c>
      <c r="P21" s="22"/>
      <c r="Q21" s="22"/>
    </row>
    <row r="22" spans="1:17" s="16" customFormat="1" ht="17.100000000000001" customHeight="1" thickBot="1" x14ac:dyDescent="0.25">
      <c r="A22" s="21"/>
      <c r="B22" s="49" t="s">
        <v>40</v>
      </c>
      <c r="C22" s="48">
        <v>0</v>
      </c>
      <c r="D22" s="23">
        <v>0</v>
      </c>
      <c r="E22" s="23"/>
      <c r="F22" s="23"/>
      <c r="G22" s="23">
        <v>3</v>
      </c>
      <c r="H22" s="23"/>
      <c r="I22" s="23"/>
      <c r="J22" s="23"/>
      <c r="K22" s="23"/>
      <c r="L22" s="23"/>
      <c r="M22" s="23"/>
      <c r="N22" s="35">
        <f t="shared" si="0"/>
        <v>3</v>
      </c>
      <c r="O22" s="60">
        <f t="shared" si="2"/>
        <v>6.0701889882522619E-2</v>
      </c>
      <c r="P22" s="22"/>
      <c r="Q22" s="22"/>
    </row>
    <row r="23" spans="1:17" s="16" customFormat="1" ht="17.100000000000001" customHeight="1" thickBot="1" x14ac:dyDescent="0.25">
      <c r="A23" s="21"/>
      <c r="B23" s="49" t="s">
        <v>88</v>
      </c>
      <c r="C23" s="61"/>
      <c r="D23" s="37"/>
      <c r="E23" s="37">
        <v>3</v>
      </c>
      <c r="F23" s="37"/>
      <c r="G23" s="37">
        <v>6</v>
      </c>
      <c r="H23" s="37">
        <v>2</v>
      </c>
      <c r="I23" s="37"/>
      <c r="J23" s="37"/>
      <c r="K23" s="37"/>
      <c r="L23" s="37"/>
      <c r="M23" s="37"/>
      <c r="N23" s="35">
        <f t="shared" si="0"/>
        <v>11</v>
      </c>
      <c r="O23" s="60">
        <f t="shared" si="2"/>
        <v>0.22257359623591624</v>
      </c>
      <c r="P23" s="22"/>
      <c r="Q23" s="22"/>
    </row>
    <row r="24" spans="1:17" s="16" customFormat="1" ht="17.100000000000001" customHeight="1" thickBot="1" x14ac:dyDescent="0.25">
      <c r="A24" s="21"/>
      <c r="B24" s="49" t="s">
        <v>89</v>
      </c>
      <c r="C24" s="61">
        <v>1</v>
      </c>
      <c r="D24" s="37"/>
      <c r="E24" s="37">
        <v>3</v>
      </c>
      <c r="F24" s="37"/>
      <c r="G24" s="37">
        <v>3</v>
      </c>
      <c r="H24" s="37"/>
      <c r="I24" s="37"/>
      <c r="J24" s="37"/>
      <c r="K24" s="37"/>
      <c r="L24" s="37"/>
      <c r="M24" s="37"/>
      <c r="N24" s="35">
        <f t="shared" si="0"/>
        <v>7</v>
      </c>
      <c r="O24" s="60">
        <f t="shared" si="2"/>
        <v>0.14163774305921945</v>
      </c>
      <c r="P24" s="22"/>
      <c r="Q24" s="22"/>
    </row>
    <row r="25" spans="1:17" s="16" customFormat="1" ht="17.100000000000001" customHeight="1" thickBot="1" x14ac:dyDescent="0.25">
      <c r="A25" s="21"/>
      <c r="B25" s="62" t="s">
        <v>53</v>
      </c>
      <c r="C25" s="63">
        <v>10</v>
      </c>
      <c r="D25" s="34">
        <v>8</v>
      </c>
      <c r="E25" s="34">
        <v>12</v>
      </c>
      <c r="F25" s="34">
        <v>10</v>
      </c>
      <c r="G25" s="34">
        <v>8</v>
      </c>
      <c r="H25" s="34">
        <v>8</v>
      </c>
      <c r="I25" s="34"/>
      <c r="J25" s="34"/>
      <c r="K25" s="34"/>
      <c r="L25" s="34"/>
      <c r="M25" s="34"/>
      <c r="N25" s="35">
        <f t="shared" si="0"/>
        <v>56</v>
      </c>
      <c r="O25" s="60">
        <f t="shared" si="2"/>
        <v>1.1331019444737556</v>
      </c>
      <c r="P25" s="22"/>
      <c r="Q25" s="22"/>
    </row>
    <row r="26" spans="1:17" s="16" customFormat="1" ht="18" customHeight="1" thickBot="1" x14ac:dyDescent="0.25">
      <c r="A26" s="21"/>
      <c r="B26" s="64" t="s">
        <v>0</v>
      </c>
      <c r="C26" s="43">
        <f t="shared" ref="C26:N26" si="3">SUM(C19:C25)</f>
        <v>67</v>
      </c>
      <c r="D26" s="43">
        <f t="shared" si="3"/>
        <v>54</v>
      </c>
      <c r="E26" s="43">
        <f t="shared" si="3"/>
        <v>84</v>
      </c>
      <c r="F26" s="43">
        <f t="shared" si="3"/>
        <v>72</v>
      </c>
      <c r="G26" s="43">
        <f t="shared" si="3"/>
        <v>61</v>
      </c>
      <c r="H26" s="43">
        <f t="shared" si="3"/>
        <v>52</v>
      </c>
      <c r="I26" s="65">
        <f t="shared" si="3"/>
        <v>0</v>
      </c>
      <c r="J26" s="65">
        <f t="shared" si="3"/>
        <v>0</v>
      </c>
      <c r="K26" s="65">
        <f t="shared" si="3"/>
        <v>0</v>
      </c>
      <c r="L26" s="65">
        <f t="shared" si="3"/>
        <v>0</v>
      </c>
      <c r="M26" s="65">
        <f t="shared" si="3"/>
        <v>0</v>
      </c>
      <c r="N26" s="65">
        <f t="shared" si="3"/>
        <v>390</v>
      </c>
      <c r="O26" s="22"/>
      <c r="P26" s="22"/>
      <c r="Q26" s="22"/>
    </row>
    <row r="27" spans="1:17" s="16" customFormat="1" ht="15.95" customHeight="1" thickBot="1" x14ac:dyDescent="0.25">
      <c r="A27" s="21"/>
      <c r="B27" s="32"/>
      <c r="C27" s="32"/>
      <c r="D27" s="66"/>
      <c r="E27" s="67"/>
      <c r="F27" s="527" t="s">
        <v>70</v>
      </c>
      <c r="G27" s="528"/>
      <c r="H27" s="528"/>
      <c r="I27" s="528"/>
      <c r="J27" s="528"/>
      <c r="K27" s="528"/>
      <c r="L27" s="528"/>
      <c r="M27" s="528"/>
      <c r="N27" s="529"/>
      <c r="O27" s="60">
        <f>(100000/9884371)*(N26/6)*12</f>
        <v>7.8912456847279397</v>
      </c>
      <c r="P27" s="22"/>
      <c r="Q27" s="22"/>
    </row>
    <row r="28" spans="1:17" s="16" customFormat="1" ht="15.95" customHeight="1" x14ac:dyDescent="0.2">
      <c r="A28" s="24"/>
      <c r="B28" s="28"/>
      <c r="C28" s="28"/>
      <c r="D28" s="27"/>
      <c r="E28" s="26"/>
      <c r="F28" s="26"/>
      <c r="G28" s="26"/>
      <c r="H28" s="26"/>
      <c r="I28" s="31"/>
      <c r="J28" s="31"/>
      <c r="K28" s="31"/>
      <c r="L28" s="31"/>
      <c r="M28" s="31"/>
      <c r="N28" s="31"/>
      <c r="O28" s="30"/>
    </row>
    <row r="29" spans="1:17" ht="18.75" customHeight="1" thickBot="1" x14ac:dyDescent="0.35">
      <c r="A29" s="11"/>
      <c r="B29" s="509" t="s">
        <v>67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</row>
    <row r="30" spans="1:17" ht="21.75" customHeight="1" thickBot="1" x14ac:dyDescent="0.35">
      <c r="B30" s="54" t="s">
        <v>10</v>
      </c>
      <c r="C30" s="55" t="s">
        <v>91</v>
      </c>
      <c r="D30" s="55" t="s">
        <v>92</v>
      </c>
      <c r="E30" s="55" t="s">
        <v>93</v>
      </c>
      <c r="F30" s="55" t="s">
        <v>94</v>
      </c>
      <c r="G30" s="55" t="s">
        <v>95</v>
      </c>
      <c r="H30" s="55" t="s">
        <v>96</v>
      </c>
      <c r="I30" s="55" t="s">
        <v>97</v>
      </c>
      <c r="J30" s="55" t="s">
        <v>98</v>
      </c>
      <c r="K30" s="55" t="s">
        <v>99</v>
      </c>
      <c r="L30" s="55" t="s">
        <v>100</v>
      </c>
      <c r="M30" s="55" t="s">
        <v>101</v>
      </c>
      <c r="N30" s="56" t="s">
        <v>0</v>
      </c>
      <c r="O30" s="51" t="s">
        <v>68</v>
      </c>
    </row>
    <row r="31" spans="1:17" ht="17.100000000000001" customHeight="1" thickBot="1" x14ac:dyDescent="0.25">
      <c r="B31" s="68" t="s">
        <v>52</v>
      </c>
      <c r="C31" s="69">
        <v>2</v>
      </c>
      <c r="D31" s="70">
        <v>2</v>
      </c>
      <c r="E31" s="70">
        <v>1</v>
      </c>
      <c r="F31" s="70"/>
      <c r="G31" s="70"/>
      <c r="H31" s="70">
        <v>2</v>
      </c>
      <c r="I31" s="70"/>
      <c r="J31" s="70"/>
      <c r="K31" s="70"/>
      <c r="L31" s="70"/>
      <c r="M31" s="70"/>
      <c r="N31" s="71">
        <f>SUM(C31:M31)</f>
        <v>7</v>
      </c>
      <c r="O31" s="60">
        <f>(100000/9884371)*(N31/6)*12</f>
        <v>0.14163774305921945</v>
      </c>
    </row>
    <row r="32" spans="1:17" ht="17.100000000000001" customHeight="1" thickBot="1" x14ac:dyDescent="0.25">
      <c r="B32" s="72" t="s">
        <v>85</v>
      </c>
      <c r="C32" s="73"/>
      <c r="D32" s="29"/>
      <c r="E32" s="29">
        <v>1</v>
      </c>
      <c r="F32" s="29">
        <v>2</v>
      </c>
      <c r="G32" s="29">
        <v>1</v>
      </c>
      <c r="H32" s="29"/>
      <c r="I32" s="29"/>
      <c r="J32" s="29"/>
      <c r="K32" s="29"/>
      <c r="L32" s="29"/>
      <c r="M32" s="29"/>
      <c r="N32" s="46">
        <f t="shared" ref="N32:N38" si="4">SUM(C32:M32)</f>
        <v>4</v>
      </c>
      <c r="O32" s="60">
        <f t="shared" ref="O32:O41" si="5">(100000/9884371)*(N32/6)*12</f>
        <v>8.0935853176696826E-2</v>
      </c>
    </row>
    <row r="33" spans="1:21" ht="17.100000000000001" customHeight="1" thickBot="1" x14ac:dyDescent="0.25">
      <c r="B33" s="49" t="s">
        <v>44</v>
      </c>
      <c r="C33" s="48">
        <v>12</v>
      </c>
      <c r="D33" s="23">
        <v>11</v>
      </c>
      <c r="E33" s="23">
        <v>8</v>
      </c>
      <c r="F33" s="23">
        <v>9</v>
      </c>
      <c r="G33" s="23">
        <v>9</v>
      </c>
      <c r="H33" s="23">
        <v>6</v>
      </c>
      <c r="I33" s="23"/>
      <c r="J33" s="23"/>
      <c r="K33" s="23"/>
      <c r="L33" s="23"/>
      <c r="M33" s="23"/>
      <c r="N33" s="46">
        <f t="shared" si="4"/>
        <v>55</v>
      </c>
      <c r="O33" s="60">
        <f t="shared" si="5"/>
        <v>1.1128679811795812</v>
      </c>
    </row>
    <row r="34" spans="1:21" ht="17.100000000000001" hidden="1" customHeight="1" thickBot="1" x14ac:dyDescent="0.25">
      <c r="B34" s="49" t="s">
        <v>43</v>
      </c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46"/>
      <c r="O34" s="60">
        <f t="shared" si="5"/>
        <v>0</v>
      </c>
    </row>
    <row r="35" spans="1:21" ht="17.100000000000001" customHeight="1" thickBot="1" x14ac:dyDescent="0.25">
      <c r="B35" s="74" t="s">
        <v>56</v>
      </c>
      <c r="C35" s="75">
        <v>1</v>
      </c>
      <c r="D35" s="23">
        <v>1</v>
      </c>
      <c r="E35" s="23">
        <v>3</v>
      </c>
      <c r="F35" s="23">
        <v>3</v>
      </c>
      <c r="G35" s="23">
        <v>1</v>
      </c>
      <c r="H35" s="23">
        <v>2</v>
      </c>
      <c r="I35" s="23"/>
      <c r="J35" s="23"/>
      <c r="K35" s="23"/>
      <c r="L35" s="23"/>
      <c r="M35" s="23"/>
      <c r="N35" s="46">
        <f t="shared" si="4"/>
        <v>11</v>
      </c>
      <c r="O35" s="60">
        <f t="shared" si="5"/>
        <v>0.22257359623591624</v>
      </c>
    </row>
    <row r="36" spans="1:21" ht="17.100000000000001" customHeight="1" thickBot="1" x14ac:dyDescent="0.25">
      <c r="B36" s="49" t="s">
        <v>45</v>
      </c>
      <c r="C36" s="48">
        <v>49</v>
      </c>
      <c r="D36" s="23">
        <v>43</v>
      </c>
      <c r="E36" s="23">
        <v>53</v>
      </c>
      <c r="F36" s="23">
        <v>69</v>
      </c>
      <c r="G36" s="23">
        <v>48</v>
      </c>
      <c r="H36" s="23">
        <v>45</v>
      </c>
      <c r="I36" s="23"/>
      <c r="J36" s="23"/>
      <c r="K36" s="23"/>
      <c r="L36" s="23"/>
      <c r="M36" s="23"/>
      <c r="N36" s="46">
        <f t="shared" si="4"/>
        <v>307</v>
      </c>
      <c r="O36" s="60">
        <f t="shared" si="5"/>
        <v>6.211826731311481</v>
      </c>
    </row>
    <row r="37" spans="1:21" ht="17.100000000000001" customHeight="1" thickBot="1" x14ac:dyDescent="0.25">
      <c r="B37" s="49" t="s">
        <v>86</v>
      </c>
      <c r="C37" s="48">
        <v>1</v>
      </c>
      <c r="D37" s="23"/>
      <c r="E37" s="23"/>
      <c r="F37" s="23">
        <v>1</v>
      </c>
      <c r="G37" s="23">
        <v>3</v>
      </c>
      <c r="H37" s="23">
        <v>1</v>
      </c>
      <c r="I37" s="23"/>
      <c r="J37" s="23"/>
      <c r="K37" s="23"/>
      <c r="L37" s="23"/>
      <c r="M37" s="23"/>
      <c r="N37" s="46">
        <f>SUM(C37:M37)</f>
        <v>6</v>
      </c>
      <c r="O37" s="60">
        <f t="shared" si="5"/>
        <v>0.12140377976504524</v>
      </c>
    </row>
    <row r="38" spans="1:21" ht="17.100000000000001" customHeight="1" thickBot="1" x14ac:dyDescent="0.25">
      <c r="B38" s="49" t="s">
        <v>104</v>
      </c>
      <c r="C38" s="48">
        <v>12</v>
      </c>
      <c r="D38" s="23">
        <v>7</v>
      </c>
      <c r="E38" s="23">
        <v>8</v>
      </c>
      <c r="F38" s="23">
        <v>7</v>
      </c>
      <c r="G38" s="23">
        <v>19</v>
      </c>
      <c r="H38" s="23">
        <v>9</v>
      </c>
      <c r="I38" s="23"/>
      <c r="J38" s="23"/>
      <c r="K38" s="23"/>
      <c r="L38" s="23"/>
      <c r="M38" s="23"/>
      <c r="N38" s="46">
        <f t="shared" si="4"/>
        <v>62</v>
      </c>
      <c r="O38" s="60">
        <f t="shared" si="5"/>
        <v>1.2545057242388009</v>
      </c>
    </row>
    <row r="39" spans="1:21" ht="17.100000000000001" customHeight="1" thickBot="1" x14ac:dyDescent="0.25">
      <c r="B39" s="98" t="s">
        <v>87</v>
      </c>
      <c r="C39" s="99"/>
      <c r="D39" s="100"/>
      <c r="E39" s="100"/>
      <c r="F39" s="100"/>
      <c r="G39" s="100">
        <v>11</v>
      </c>
      <c r="H39" s="100"/>
      <c r="I39" s="100"/>
      <c r="J39" s="100"/>
      <c r="K39" s="100"/>
      <c r="L39" s="100"/>
      <c r="M39" s="100"/>
      <c r="N39" s="101">
        <f>SUM(C39:M39)</f>
        <v>11</v>
      </c>
      <c r="O39" s="60">
        <f t="shared" si="5"/>
        <v>0.22257359623591624</v>
      </c>
    </row>
    <row r="40" spans="1:21" ht="17.100000000000001" customHeight="1" thickBot="1" x14ac:dyDescent="0.25">
      <c r="B40" s="102" t="s">
        <v>55</v>
      </c>
      <c r="C40" s="103"/>
      <c r="D40" s="104"/>
      <c r="E40" s="104">
        <v>7</v>
      </c>
      <c r="F40" s="104"/>
      <c r="G40" s="104"/>
      <c r="H40" s="104">
        <v>1</v>
      </c>
      <c r="I40" s="104"/>
      <c r="J40" s="104"/>
      <c r="K40" s="104"/>
      <c r="L40" s="104"/>
      <c r="M40" s="104"/>
      <c r="N40" s="41">
        <f>SUM(C40:M40)</f>
        <v>8</v>
      </c>
      <c r="O40" s="60">
        <f t="shared" si="5"/>
        <v>0.16187170635339365</v>
      </c>
    </row>
    <row r="41" spans="1:21" ht="17.100000000000001" customHeight="1" thickBot="1" x14ac:dyDescent="0.25">
      <c r="B41" s="105" t="s">
        <v>90</v>
      </c>
      <c r="C41" s="106"/>
      <c r="D41" s="107"/>
      <c r="E41" s="107"/>
      <c r="F41" s="107"/>
      <c r="G41" s="107">
        <v>1</v>
      </c>
      <c r="H41" s="107"/>
      <c r="I41" s="107"/>
      <c r="J41" s="107"/>
      <c r="K41" s="107"/>
      <c r="L41" s="107"/>
      <c r="M41" s="107"/>
      <c r="N41" s="50">
        <f>SUM(C41:M41)</f>
        <v>1</v>
      </c>
      <c r="O41" s="60">
        <f t="shared" si="5"/>
        <v>2.0233963294174206E-2</v>
      </c>
    </row>
    <row r="42" spans="1:21" ht="18" customHeight="1" thickBot="1" x14ac:dyDescent="0.25">
      <c r="B42" s="76" t="s">
        <v>0</v>
      </c>
      <c r="C42" s="77">
        <f>SUM(C31:C41)</f>
        <v>77</v>
      </c>
      <c r="D42" s="77">
        <f t="shared" ref="D42:N42" si="6">SUM(D31:D41)</f>
        <v>64</v>
      </c>
      <c r="E42" s="77">
        <f t="shared" si="6"/>
        <v>81</v>
      </c>
      <c r="F42" s="77">
        <f t="shared" si="6"/>
        <v>91</v>
      </c>
      <c r="G42" s="77">
        <f t="shared" si="6"/>
        <v>93</v>
      </c>
      <c r="H42" s="77">
        <f t="shared" si="6"/>
        <v>66</v>
      </c>
      <c r="I42" s="78">
        <f t="shared" si="6"/>
        <v>0</v>
      </c>
      <c r="J42" s="78">
        <f t="shared" si="6"/>
        <v>0</v>
      </c>
      <c r="K42" s="78">
        <f t="shared" si="6"/>
        <v>0</v>
      </c>
      <c r="L42" s="78">
        <f t="shared" si="6"/>
        <v>0</v>
      </c>
      <c r="M42" s="78">
        <f t="shared" si="6"/>
        <v>0</v>
      </c>
      <c r="N42" s="78">
        <f t="shared" si="6"/>
        <v>472</v>
      </c>
      <c r="O42" s="42"/>
    </row>
    <row r="43" spans="1:21" ht="15.75" customHeight="1" thickBot="1" x14ac:dyDescent="0.25">
      <c r="B43" s="79"/>
      <c r="C43" s="79"/>
      <c r="D43" s="80"/>
      <c r="E43" s="81"/>
      <c r="F43" s="527" t="s">
        <v>70</v>
      </c>
      <c r="G43" s="528"/>
      <c r="H43" s="528"/>
      <c r="I43" s="528"/>
      <c r="J43" s="528"/>
      <c r="K43" s="528"/>
      <c r="L43" s="528"/>
      <c r="M43" s="528"/>
      <c r="N43" s="529"/>
      <c r="O43" s="60">
        <f>(100000/9884371)*(N42/6)*12</f>
        <v>9.5504306748502259</v>
      </c>
    </row>
    <row r="44" spans="1:21" ht="24.95" customHeight="1" thickBot="1" x14ac:dyDescent="0.25">
      <c r="B44" s="509" t="s">
        <v>84</v>
      </c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</row>
    <row r="45" spans="1:21" ht="24" customHeight="1" thickBot="1" x14ac:dyDescent="0.35">
      <c r="B45" s="82" t="s">
        <v>10</v>
      </c>
      <c r="C45" s="83" t="s">
        <v>91</v>
      </c>
      <c r="D45" s="83" t="s">
        <v>92</v>
      </c>
      <c r="E45" s="83" t="s">
        <v>93</v>
      </c>
      <c r="F45" s="83" t="s">
        <v>94</v>
      </c>
      <c r="G45" s="83" t="s">
        <v>95</v>
      </c>
      <c r="H45" s="83" t="s">
        <v>96</v>
      </c>
      <c r="I45" s="83" t="s">
        <v>97</v>
      </c>
      <c r="J45" s="83" t="s">
        <v>98</v>
      </c>
      <c r="K45" s="83" t="s">
        <v>99</v>
      </c>
      <c r="L45" s="83" t="s">
        <v>100</v>
      </c>
      <c r="M45" s="83" t="s">
        <v>101</v>
      </c>
      <c r="N45" s="84" t="s">
        <v>0</v>
      </c>
      <c r="O45" s="595"/>
      <c r="P45" s="595"/>
      <c r="Q45" s="595"/>
      <c r="R45" s="595"/>
      <c r="S45" s="595"/>
    </row>
    <row r="46" spans="1:21" ht="15" customHeight="1" x14ac:dyDescent="0.2">
      <c r="B46" s="85" t="s">
        <v>82</v>
      </c>
      <c r="C46" s="86">
        <v>17</v>
      </c>
      <c r="D46" s="70">
        <v>18</v>
      </c>
      <c r="E46" s="70">
        <v>10</v>
      </c>
      <c r="F46" s="70">
        <v>25</v>
      </c>
      <c r="G46" s="70">
        <v>13</v>
      </c>
      <c r="H46" s="70">
        <v>21</v>
      </c>
      <c r="I46" s="70"/>
      <c r="J46" s="70"/>
      <c r="K46" s="70"/>
      <c r="L46" s="70"/>
      <c r="M46" s="70"/>
      <c r="N46" s="71">
        <f>SUM(C46:M46)</f>
        <v>104</v>
      </c>
    </row>
    <row r="47" spans="1:21" ht="15" customHeight="1" x14ac:dyDescent="0.2">
      <c r="B47" s="74" t="s">
        <v>83</v>
      </c>
      <c r="C47" s="75"/>
      <c r="D47" s="23">
        <v>2</v>
      </c>
      <c r="E47" s="23">
        <v>1</v>
      </c>
      <c r="F47" s="23"/>
      <c r="G47" s="23">
        <v>1</v>
      </c>
      <c r="H47" s="23"/>
      <c r="I47" s="23"/>
      <c r="J47" s="23"/>
      <c r="K47" s="23"/>
      <c r="L47" s="23"/>
      <c r="M47" s="23"/>
      <c r="N47" s="44">
        <f>SUM(C47:M47)</f>
        <v>4</v>
      </c>
    </row>
    <row r="48" spans="1:21" ht="15" customHeight="1" thickBot="1" x14ac:dyDescent="0.25">
      <c r="A48" s="42"/>
      <c r="B48" s="87" t="s">
        <v>102</v>
      </c>
      <c r="C48" s="88"/>
      <c r="D48" s="34">
        <v>1</v>
      </c>
      <c r="E48" s="34">
        <v>1</v>
      </c>
      <c r="F48" s="34">
        <v>2</v>
      </c>
      <c r="G48" s="34"/>
      <c r="H48" s="34"/>
      <c r="I48" s="34"/>
      <c r="J48" s="34"/>
      <c r="K48" s="34"/>
      <c r="L48" s="34"/>
      <c r="M48" s="34"/>
      <c r="N48" s="45">
        <f>SUM(C48:M48)</f>
        <v>4</v>
      </c>
      <c r="O48" s="42"/>
      <c r="P48" s="42"/>
      <c r="Q48" s="42"/>
      <c r="R48" s="42"/>
      <c r="S48" s="42"/>
      <c r="T48" s="42"/>
      <c r="U48" s="42"/>
    </row>
    <row r="49" spans="1:21" ht="16.5" customHeight="1" thickBot="1" x14ac:dyDescent="0.25">
      <c r="A49" s="42"/>
      <c r="B49" s="89" t="s">
        <v>0</v>
      </c>
      <c r="C49" s="90">
        <f>SUM(C46:C48)</f>
        <v>17</v>
      </c>
      <c r="D49" s="90">
        <f t="shared" ref="D49:N49" si="7">SUM(D46:D48)</f>
        <v>21</v>
      </c>
      <c r="E49" s="90">
        <f t="shared" si="7"/>
        <v>12</v>
      </c>
      <c r="F49" s="90">
        <f t="shared" si="7"/>
        <v>27</v>
      </c>
      <c r="G49" s="90">
        <f t="shared" si="7"/>
        <v>14</v>
      </c>
      <c r="H49" s="90">
        <f t="shared" si="7"/>
        <v>21</v>
      </c>
      <c r="I49" s="90">
        <f t="shared" si="7"/>
        <v>0</v>
      </c>
      <c r="J49" s="90">
        <f t="shared" si="7"/>
        <v>0</v>
      </c>
      <c r="K49" s="90">
        <f t="shared" si="7"/>
        <v>0</v>
      </c>
      <c r="L49" s="90">
        <f t="shared" si="7"/>
        <v>0</v>
      </c>
      <c r="M49" s="90">
        <f t="shared" si="7"/>
        <v>0</v>
      </c>
      <c r="N49" s="90">
        <f t="shared" si="7"/>
        <v>112</v>
      </c>
      <c r="O49" s="42"/>
      <c r="P49" s="42"/>
      <c r="Q49" s="42"/>
      <c r="R49" s="42"/>
      <c r="S49" s="42"/>
      <c r="T49" s="42"/>
      <c r="U49" s="42"/>
    </row>
    <row r="50" spans="1:21" ht="15.75" customHeight="1" thickBot="1" x14ac:dyDescent="0.25">
      <c r="A50" s="42"/>
      <c r="B50" s="79"/>
      <c r="C50" s="79"/>
      <c r="D50" s="91"/>
      <c r="E50" s="81"/>
      <c r="F50" s="527" t="s">
        <v>70</v>
      </c>
      <c r="G50" s="528"/>
      <c r="H50" s="528"/>
      <c r="I50" s="528"/>
      <c r="J50" s="528"/>
      <c r="K50" s="528"/>
      <c r="L50" s="528"/>
      <c r="M50" s="528"/>
      <c r="N50" s="529"/>
      <c r="O50" s="596">
        <f>(100000/9884371)*(N46/6)*12</f>
        <v>2.1043321825941175</v>
      </c>
      <c r="P50" s="597">
        <f>(100000/9755954)*(O50/8)*12</f>
        <v>3.2354583405079365E-2</v>
      </c>
      <c r="Q50" s="597">
        <f>(100000/9755954)*(P50/8)*12</f>
        <v>4.9745903996286831E-4</v>
      </c>
      <c r="R50" s="597">
        <f>(100000/9755954)*(Q50/8)*12</f>
        <v>7.6485452877730092E-6</v>
      </c>
      <c r="S50" s="598">
        <f>(100000/9755954)*(R50/8)*12</f>
        <v>1.175981142557613E-7</v>
      </c>
      <c r="T50" s="92"/>
      <c r="U50" s="42"/>
    </row>
    <row r="51" spans="1:21" ht="15.75" customHeight="1" x14ac:dyDescent="0.2">
      <c r="A51" s="42"/>
      <c r="B51" s="79"/>
      <c r="C51" s="79"/>
      <c r="D51" s="91"/>
      <c r="E51" s="91"/>
      <c r="F51" s="91"/>
      <c r="G51" s="91"/>
      <c r="H51" s="79"/>
      <c r="I51" s="108"/>
      <c r="J51" s="108"/>
      <c r="K51" s="108"/>
      <c r="L51" s="108"/>
      <c r="M51" s="108"/>
      <c r="N51" s="108"/>
      <c r="O51" s="110"/>
      <c r="P51" s="110"/>
      <c r="Q51" s="110"/>
      <c r="R51" s="110"/>
      <c r="S51" s="110"/>
      <c r="T51" s="109"/>
      <c r="U51" s="42"/>
    </row>
    <row r="52" spans="1:21" ht="15.75" customHeight="1" x14ac:dyDescent="0.2">
      <c r="A52" s="42"/>
      <c r="B52" s="79"/>
      <c r="C52" s="79"/>
      <c r="D52" s="91"/>
      <c r="E52" s="91"/>
      <c r="F52" s="91"/>
      <c r="G52" s="91"/>
      <c r="H52" s="79"/>
      <c r="I52" s="108"/>
      <c r="J52" s="108"/>
      <c r="K52" s="108"/>
      <c r="L52" s="108"/>
      <c r="M52" s="108"/>
      <c r="N52" s="108"/>
      <c r="O52" s="110"/>
      <c r="P52" s="110"/>
      <c r="Q52" s="110"/>
      <c r="R52" s="110"/>
      <c r="S52" s="110"/>
      <c r="T52" s="109"/>
      <c r="U52" s="42"/>
    </row>
    <row r="53" spans="1:21" ht="15.75" customHeight="1" x14ac:dyDescent="0.2">
      <c r="A53" s="42"/>
      <c r="B53" s="79"/>
      <c r="C53" s="79"/>
      <c r="D53" s="91"/>
      <c r="E53" s="91"/>
      <c r="F53" s="91"/>
      <c r="G53" s="91"/>
      <c r="H53" s="79"/>
      <c r="I53" s="108"/>
      <c r="J53" s="108"/>
      <c r="K53" s="108"/>
      <c r="L53" s="108"/>
      <c r="M53" s="108"/>
      <c r="N53" s="108"/>
      <c r="O53" s="110"/>
      <c r="P53" s="110"/>
      <c r="Q53" s="110"/>
      <c r="R53" s="110"/>
      <c r="S53" s="110"/>
      <c r="T53" s="109"/>
      <c r="U53" s="42"/>
    </row>
    <row r="54" spans="1:21" ht="15.75" customHeight="1" x14ac:dyDescent="0.2">
      <c r="A54" s="42"/>
      <c r="B54" s="79"/>
      <c r="C54" s="79"/>
      <c r="D54" s="91"/>
      <c r="E54" s="91"/>
      <c r="F54" s="91"/>
      <c r="G54" s="91"/>
      <c r="H54" s="79"/>
      <c r="I54" s="108"/>
      <c r="J54" s="108"/>
      <c r="K54" s="108"/>
      <c r="L54" s="108"/>
      <c r="M54" s="108"/>
      <c r="N54" s="108"/>
      <c r="O54" s="110"/>
      <c r="P54" s="110"/>
      <c r="Q54" s="110"/>
      <c r="R54" s="110"/>
      <c r="S54" s="110"/>
      <c r="T54" s="109"/>
      <c r="U54" s="42"/>
    </row>
    <row r="55" spans="1:21" ht="15.75" customHeight="1" x14ac:dyDescent="0.2">
      <c r="A55" s="42"/>
      <c r="B55" s="79"/>
      <c r="C55" s="79"/>
      <c r="D55" s="91"/>
      <c r="E55" s="91"/>
      <c r="F55" s="91"/>
      <c r="G55" s="91"/>
      <c r="H55" s="79"/>
      <c r="I55" s="108"/>
      <c r="J55" s="108"/>
      <c r="K55" s="108"/>
      <c r="L55" s="108"/>
      <c r="M55" s="108"/>
      <c r="N55" s="108"/>
      <c r="O55" s="110"/>
      <c r="P55" s="110"/>
      <c r="Q55" s="110"/>
      <c r="R55" s="110"/>
      <c r="S55" s="110"/>
      <c r="T55" s="109"/>
      <c r="U55" s="42"/>
    </row>
    <row r="56" spans="1:21" ht="24.95" customHeight="1" thickBot="1" x14ac:dyDescent="0.4">
      <c r="A56" s="42"/>
      <c r="B56" s="599" t="s">
        <v>47</v>
      </c>
      <c r="C56" s="599"/>
      <c r="D56" s="599"/>
      <c r="E56" s="599"/>
      <c r="F56" s="599"/>
      <c r="G56" s="599"/>
      <c r="H56" s="599"/>
      <c r="I56" s="599"/>
      <c r="J56" s="599"/>
      <c r="K56" s="599"/>
      <c r="L56" s="599"/>
      <c r="M56" s="599"/>
      <c r="N56" s="599"/>
      <c r="O56" s="599"/>
      <c r="P56" s="599"/>
      <c r="Q56" s="599"/>
      <c r="R56" s="599"/>
      <c r="S56" s="599"/>
      <c r="T56" s="42"/>
      <c r="U56" s="42"/>
    </row>
    <row r="57" spans="1:21" ht="24" customHeight="1" thickBot="1" x14ac:dyDescent="0.35">
      <c r="A57" s="42"/>
      <c r="B57" s="54" t="s">
        <v>10</v>
      </c>
      <c r="C57" s="55" t="s">
        <v>91</v>
      </c>
      <c r="D57" s="55" t="s">
        <v>92</v>
      </c>
      <c r="E57" s="55" t="s">
        <v>93</v>
      </c>
      <c r="F57" s="55" t="s">
        <v>94</v>
      </c>
      <c r="G57" s="55" t="s">
        <v>95</v>
      </c>
      <c r="H57" s="55" t="s">
        <v>96</v>
      </c>
      <c r="I57" s="55" t="s">
        <v>97</v>
      </c>
      <c r="J57" s="55" t="s">
        <v>98</v>
      </c>
      <c r="K57" s="55" t="s">
        <v>99</v>
      </c>
      <c r="L57" s="55" t="s">
        <v>100</v>
      </c>
      <c r="M57" s="55" t="s">
        <v>101</v>
      </c>
      <c r="N57" s="52" t="s">
        <v>0</v>
      </c>
      <c r="O57" s="600"/>
      <c r="P57" s="600"/>
      <c r="Q57" s="600"/>
      <c r="R57" s="600"/>
      <c r="S57" s="600"/>
      <c r="T57" s="42"/>
      <c r="U57" s="42"/>
    </row>
    <row r="58" spans="1:21" ht="18" customHeight="1" thickBot="1" x14ac:dyDescent="0.25">
      <c r="A58" s="42"/>
      <c r="B58" s="93" t="s">
        <v>47</v>
      </c>
      <c r="C58" s="94">
        <v>30</v>
      </c>
      <c r="D58" s="95">
        <v>32</v>
      </c>
      <c r="E58" s="95">
        <v>30</v>
      </c>
      <c r="F58" s="96">
        <v>39</v>
      </c>
      <c r="G58" s="96">
        <v>53</v>
      </c>
      <c r="H58" s="96">
        <v>33</v>
      </c>
      <c r="I58" s="96"/>
      <c r="J58" s="96"/>
      <c r="K58" s="96"/>
      <c r="L58" s="96"/>
      <c r="M58" s="96"/>
      <c r="N58" s="38">
        <f>SUM(C58:M58)</f>
        <v>217</v>
      </c>
      <c r="O58" s="42"/>
      <c r="P58" s="42"/>
      <c r="Q58" s="42"/>
      <c r="R58" s="42"/>
      <c r="S58" s="42"/>
      <c r="T58" s="42"/>
      <c r="U58" s="42"/>
    </row>
    <row r="59" spans="1:21" ht="17.25" customHeight="1" thickBot="1" x14ac:dyDescent="0.25">
      <c r="A59" s="42"/>
      <c r="B59" s="79"/>
      <c r="C59" s="79"/>
      <c r="D59" s="80"/>
      <c r="E59" s="81"/>
      <c r="F59" s="527" t="s">
        <v>70</v>
      </c>
      <c r="G59" s="528"/>
      <c r="H59" s="528"/>
      <c r="I59" s="528"/>
      <c r="J59" s="528"/>
      <c r="K59" s="528"/>
      <c r="L59" s="528"/>
      <c r="M59" s="528"/>
      <c r="N59" s="529"/>
      <c r="O59" s="591">
        <f>(100000/9884371)*(N58/6)*12</f>
        <v>4.3907700348358025</v>
      </c>
      <c r="P59" s="592">
        <f>(100000/9755954)*(O59/8)*12</f>
        <v>6.7509082681752125E-2</v>
      </c>
      <c r="Q59" s="592">
        <f>(100000/9755954)*(P59/8)*12</f>
        <v>1.0379674199225233E-3</v>
      </c>
      <c r="R59" s="592">
        <f>(100000/9755954)*(Q59/8)*12</f>
        <v>1.5958983917757147E-5</v>
      </c>
      <c r="S59" s="593">
        <f>(100000/9755954)*(R59/8)*12</f>
        <v>2.4537298839904047E-7</v>
      </c>
      <c r="T59" s="42"/>
      <c r="U59" s="42"/>
    </row>
    <row r="60" spans="1:21" ht="14.1" customHeight="1" thickBot="1" x14ac:dyDescent="0.25">
      <c r="A60" s="42"/>
      <c r="B60" s="79"/>
      <c r="C60" s="79"/>
      <c r="D60" s="79"/>
      <c r="E60" s="91"/>
      <c r="F60" s="79"/>
      <c r="G60" s="79"/>
      <c r="H60" s="79"/>
      <c r="I60" s="79"/>
      <c r="J60" s="79"/>
      <c r="K60" s="79"/>
      <c r="L60" s="79"/>
      <c r="M60" s="79"/>
      <c r="N60" s="79"/>
      <c r="O60" s="42"/>
      <c r="P60" s="42"/>
      <c r="Q60" s="42"/>
      <c r="R60" s="42"/>
      <c r="S60" s="42"/>
      <c r="T60" s="42"/>
      <c r="U60" s="42"/>
    </row>
    <row r="61" spans="1:21" ht="18" customHeight="1" thickBot="1" x14ac:dyDescent="0.25">
      <c r="A61" s="42"/>
      <c r="B61" s="79"/>
      <c r="C61" s="79"/>
      <c r="D61" s="91"/>
      <c r="E61" s="97"/>
      <c r="F61" s="527" t="s">
        <v>103</v>
      </c>
      <c r="G61" s="528"/>
      <c r="H61" s="528"/>
      <c r="I61" s="528"/>
      <c r="J61" s="528"/>
      <c r="K61" s="528"/>
      <c r="L61" s="528"/>
      <c r="M61" s="528"/>
      <c r="N61" s="529"/>
      <c r="O61" s="594">
        <f>(100000/9884371)*(1378/6)*12</f>
        <v>27.882401419372052</v>
      </c>
      <c r="P61" s="594">
        <f>(100000/9755954)*(O61/8)*12</f>
        <v>0.42869823011730152</v>
      </c>
      <c r="Q61" s="594">
        <f>(100000/9755954)*(P61/8)*12</f>
        <v>6.5913322795080036E-3</v>
      </c>
      <c r="R61" s="594">
        <f>(100000/9755954)*(Q61/8)*12</f>
        <v>1.0134322506299238E-4</v>
      </c>
      <c r="S61" s="594">
        <f>(100000/9755954)*(R61/8)*12</f>
        <v>1.5581750138888375E-6</v>
      </c>
      <c r="T61" s="42"/>
      <c r="U61" s="42"/>
    </row>
    <row r="62" spans="1:21" x14ac:dyDescent="0.2">
      <c r="A62" s="42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42"/>
      <c r="P62" s="42"/>
      <c r="Q62" s="42"/>
      <c r="R62" s="42"/>
      <c r="S62" s="42"/>
      <c r="T62" s="42"/>
      <c r="U62" s="42"/>
    </row>
    <row r="63" spans="1:21" x14ac:dyDescent="0.2">
      <c r="A63" s="42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42"/>
      <c r="P63" s="42"/>
      <c r="Q63" s="42"/>
      <c r="R63" s="42"/>
      <c r="S63" s="42"/>
      <c r="T63" s="42"/>
      <c r="U63" s="42"/>
    </row>
    <row r="64" spans="1:21" x14ac:dyDescent="0.2">
      <c r="A64" s="42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42"/>
      <c r="P64" s="42"/>
      <c r="Q64" s="42"/>
      <c r="R64" s="42"/>
      <c r="S64" s="42"/>
      <c r="T64" s="42"/>
      <c r="U64" s="42"/>
    </row>
  </sheetData>
  <mergeCells count="22">
    <mergeCell ref="O59:S59"/>
    <mergeCell ref="O61:S61"/>
    <mergeCell ref="F27:N27"/>
    <mergeCell ref="F43:N43"/>
    <mergeCell ref="F61:N61"/>
    <mergeCell ref="F50:N50"/>
    <mergeCell ref="F59:N59"/>
    <mergeCell ref="B44:R44"/>
    <mergeCell ref="O45:S45"/>
    <mergeCell ref="O50:S50"/>
    <mergeCell ref="B56:S56"/>
    <mergeCell ref="O57:S57"/>
    <mergeCell ref="O13:O18"/>
    <mergeCell ref="B14:N14"/>
    <mergeCell ref="B29:O29"/>
    <mergeCell ref="A9:Q9"/>
    <mergeCell ref="A10:Q10"/>
    <mergeCell ref="A4:Q4"/>
    <mergeCell ref="A5:Q5"/>
    <mergeCell ref="A6:Q6"/>
    <mergeCell ref="A8:Q8"/>
    <mergeCell ref="A12:R12"/>
  </mergeCells>
  <phoneticPr fontId="0" type="noConversion"/>
  <pageMargins left="0.59055118110236227" right="0.39370078740157483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7"/>
  <sheetViews>
    <sheetView workbookViewId="0">
      <selection activeCell="B14" sqref="B14"/>
    </sheetView>
  </sheetViews>
  <sheetFormatPr baseColWidth="10" defaultColWidth="11.42578125" defaultRowHeight="12.75" x14ac:dyDescent="0.2"/>
  <cols>
    <col min="1" max="1" width="6.5703125" customWidth="1"/>
    <col min="2" max="2" width="10.28515625" customWidth="1"/>
    <col min="3" max="3" width="19.5703125" customWidth="1"/>
    <col min="4" max="4" width="13.28515625" customWidth="1"/>
    <col min="5" max="5" width="17.42578125" customWidth="1"/>
    <col min="8" max="8" width="5.5703125" customWidth="1"/>
  </cols>
  <sheetData>
    <row r="5" spans="1:8" ht="12.75" customHeight="1" x14ac:dyDescent="0.25">
      <c r="A5" s="514" t="s">
        <v>13</v>
      </c>
      <c r="B5" s="514"/>
      <c r="C5" s="514"/>
      <c r="D5" s="514"/>
      <c r="E5" s="514"/>
      <c r="F5" s="514"/>
      <c r="G5" s="514"/>
    </row>
    <row r="6" spans="1:8" ht="21" customHeight="1" x14ac:dyDescent="0.3">
      <c r="A6" s="526" t="s">
        <v>18</v>
      </c>
      <c r="B6" s="526"/>
      <c r="C6" s="526"/>
      <c r="D6" s="526"/>
      <c r="E6" s="526"/>
      <c r="F6" s="526"/>
      <c r="G6" s="526"/>
    </row>
    <row r="7" spans="1:8" ht="16.5" customHeight="1" x14ac:dyDescent="0.25">
      <c r="A7" s="516" t="s">
        <v>405</v>
      </c>
      <c r="B7" s="516"/>
      <c r="C7" s="516"/>
      <c r="D7" s="516"/>
      <c r="E7" s="516"/>
      <c r="F7" s="516"/>
      <c r="G7" s="516"/>
    </row>
    <row r="8" spans="1:8" ht="15.75" x14ac:dyDescent="0.25">
      <c r="D8" s="1"/>
    </row>
    <row r="10" spans="1:8" ht="15" x14ac:dyDescent="0.25">
      <c r="A10" s="513"/>
      <c r="B10" s="513"/>
      <c r="C10" s="513"/>
      <c r="D10" s="513"/>
      <c r="E10" s="513"/>
      <c r="F10" s="513"/>
      <c r="G10" s="513"/>
    </row>
    <row r="11" spans="1:8" ht="15" x14ac:dyDescent="0.3">
      <c r="C11" s="139"/>
      <c r="D11" s="140" t="s">
        <v>57</v>
      </c>
      <c r="E11" s="139"/>
      <c r="F11" s="141"/>
    </row>
    <row r="12" spans="1:8" ht="15" x14ac:dyDescent="0.2">
      <c r="C12" s="501" t="s">
        <v>334</v>
      </c>
      <c r="D12" s="501"/>
      <c r="E12" s="501"/>
      <c r="F12" s="141"/>
    </row>
    <row r="13" spans="1:8" ht="15" x14ac:dyDescent="0.3">
      <c r="C13" s="512" t="s">
        <v>12</v>
      </c>
      <c r="D13" s="512"/>
      <c r="E13" s="512"/>
      <c r="F13" s="2"/>
    </row>
    <row r="14" spans="1:8" ht="15.75" thickBot="1" x14ac:dyDescent="0.35">
      <c r="C14" s="130"/>
      <c r="D14" s="130"/>
      <c r="E14" s="130"/>
      <c r="F14" s="2"/>
    </row>
    <row r="15" spans="1:8" ht="17.100000000000001" customHeight="1" x14ac:dyDescent="0.3">
      <c r="C15" s="266" t="s">
        <v>16</v>
      </c>
      <c r="D15" s="520" t="s">
        <v>8</v>
      </c>
      <c r="E15" s="521"/>
    </row>
    <row r="16" spans="1:8" ht="18" customHeight="1" thickBot="1" x14ac:dyDescent="0.35">
      <c r="C16" s="267" t="s">
        <v>122</v>
      </c>
      <c r="D16" s="522">
        <v>1808</v>
      </c>
      <c r="E16" s="523"/>
      <c r="F16" s="142"/>
      <c r="G16" s="116"/>
      <c r="H16" s="8"/>
    </row>
    <row r="17" spans="1:8" ht="15.75" hidden="1" thickBot="1" x14ac:dyDescent="0.35">
      <c r="C17" s="276" t="s">
        <v>9</v>
      </c>
      <c r="D17" s="524">
        <v>2036</v>
      </c>
      <c r="E17" s="525"/>
      <c r="F17" s="142"/>
      <c r="G17" s="116"/>
      <c r="H17" s="8"/>
    </row>
    <row r="20" spans="1:8" x14ac:dyDescent="0.2">
      <c r="A20" s="6"/>
    </row>
    <row r="26" spans="1:8" x14ac:dyDescent="0.2">
      <c r="A26" s="6"/>
    </row>
    <row r="27" spans="1:8" x14ac:dyDescent="0.2">
      <c r="A27" s="7"/>
    </row>
    <row r="28" spans="1:8" x14ac:dyDescent="0.2">
      <c r="A28" s="7"/>
    </row>
    <row r="46" spans="3:4" ht="15" x14ac:dyDescent="0.3">
      <c r="C46" s="11"/>
      <c r="D46" s="11"/>
    </row>
    <row r="57" spans="1:1" ht="14.25" x14ac:dyDescent="0.3">
      <c r="A57" s="17"/>
    </row>
  </sheetData>
  <mergeCells count="9">
    <mergeCell ref="D15:E15"/>
    <mergeCell ref="D16:E16"/>
    <mergeCell ref="D17:E17"/>
    <mergeCell ref="A5:G5"/>
    <mergeCell ref="A6:G6"/>
    <mergeCell ref="A7:G7"/>
    <mergeCell ref="A10:G10"/>
    <mergeCell ref="C12:E12"/>
    <mergeCell ref="C13:E13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78"/>
  <sheetViews>
    <sheetView topLeftCell="A58" zoomScale="115" zoomScaleNormal="115" workbookViewId="0">
      <selection activeCell="L4" sqref="L4"/>
    </sheetView>
  </sheetViews>
  <sheetFormatPr baseColWidth="10" defaultColWidth="11.42578125" defaultRowHeight="12.75" x14ac:dyDescent="0.2"/>
  <cols>
    <col min="1" max="1" width="3.5703125" customWidth="1"/>
    <col min="2" max="2" width="24" style="5" customWidth="1"/>
    <col min="3" max="14" width="4.28515625" style="5" customWidth="1"/>
    <col min="15" max="15" width="6.28515625" style="5" customWidth="1"/>
    <col min="16" max="16" width="10.42578125" customWidth="1"/>
    <col min="17" max="17" width="6.85546875" customWidth="1"/>
  </cols>
  <sheetData>
    <row r="1" spans="1:17" ht="14.1" customHeight="1" x14ac:dyDescent="0.2"/>
    <row r="2" spans="1:17" ht="14.1" customHeight="1" x14ac:dyDescent="0.2"/>
    <row r="3" spans="1:17" ht="14.1" customHeight="1" x14ac:dyDescent="0.2"/>
    <row r="4" spans="1:17" ht="14.1" customHeight="1" x14ac:dyDescent="0.2"/>
    <row r="5" spans="1:17" ht="14.1" customHeight="1" x14ac:dyDescent="0.2">
      <c r="A5" s="502" t="s">
        <v>13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</row>
    <row r="6" spans="1:17" ht="14.1" customHeight="1" x14ac:dyDescent="0.2">
      <c r="A6" s="504" t="s">
        <v>18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</row>
    <row r="7" spans="1:17" ht="14.1" customHeight="1" x14ac:dyDescent="0.2">
      <c r="A7" s="503" t="s">
        <v>405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</row>
    <row r="8" spans="1:17" ht="14.1" customHeight="1" x14ac:dyDescent="0.2"/>
    <row r="9" spans="1:17" ht="14.1" customHeight="1" x14ac:dyDescent="0.3">
      <c r="A9" s="511" t="s">
        <v>57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</row>
    <row r="10" spans="1:17" ht="14.1" customHeight="1" x14ac:dyDescent="0.3">
      <c r="A10" s="511" t="s">
        <v>7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</row>
    <row r="11" spans="1:17" ht="14.1" customHeight="1" x14ac:dyDescent="0.3">
      <c r="A11" s="510" t="s">
        <v>335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</row>
    <row r="12" spans="1:17" ht="14.1" customHeight="1" x14ac:dyDescent="0.3">
      <c r="A12" s="11"/>
      <c r="B12" s="25"/>
      <c r="C12" s="25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5"/>
    </row>
    <row r="13" spans="1:17" ht="18.75" customHeight="1" thickBot="1" x14ac:dyDescent="0.25">
      <c r="A13" s="509" t="s">
        <v>42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</row>
    <row r="14" spans="1:17" s="16" customFormat="1" ht="22.5" customHeight="1" thickBot="1" x14ac:dyDescent="0.35">
      <c r="A14" s="21"/>
      <c r="B14" s="54" t="s">
        <v>10</v>
      </c>
      <c r="C14" s="55" t="s">
        <v>91</v>
      </c>
      <c r="D14" s="55" t="s">
        <v>92</v>
      </c>
      <c r="E14" s="55" t="s">
        <v>93</v>
      </c>
      <c r="F14" s="55" t="s">
        <v>94</v>
      </c>
      <c r="G14" s="55" t="s">
        <v>95</v>
      </c>
      <c r="H14" s="55" t="s">
        <v>96</v>
      </c>
      <c r="I14" s="55" t="s">
        <v>131</v>
      </c>
      <c r="J14" s="55" t="s">
        <v>97</v>
      </c>
      <c r="K14" s="55" t="s">
        <v>98</v>
      </c>
      <c r="L14" s="55" t="s">
        <v>99</v>
      </c>
      <c r="M14" s="55" t="s">
        <v>100</v>
      </c>
      <c r="N14" s="55" t="s">
        <v>101</v>
      </c>
      <c r="O14" s="56" t="s">
        <v>0</v>
      </c>
      <c r="P14" s="530" t="s">
        <v>69</v>
      </c>
    </row>
    <row r="15" spans="1:17" s="16" customFormat="1" ht="17.100000000000001" customHeight="1" thickBot="1" x14ac:dyDescent="0.25">
      <c r="A15" s="21"/>
      <c r="B15" s="532" t="s">
        <v>66</v>
      </c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4"/>
      <c r="P15" s="530"/>
    </row>
    <row r="16" spans="1:17" s="16" customFormat="1" ht="17.100000000000001" customHeight="1" thickBot="1" x14ac:dyDescent="0.25">
      <c r="A16" s="21"/>
      <c r="B16" s="57" t="s">
        <v>48</v>
      </c>
      <c r="C16" s="238">
        <v>7</v>
      </c>
      <c r="D16" s="239"/>
      <c r="E16" s="239"/>
      <c r="F16" s="239"/>
      <c r="G16" s="239"/>
      <c r="H16" s="239"/>
      <c r="I16" s="239">
        <v>6</v>
      </c>
      <c r="J16" s="239">
        <v>3</v>
      </c>
      <c r="K16" s="239">
        <v>3</v>
      </c>
      <c r="L16" s="239">
        <v>6</v>
      </c>
      <c r="M16" s="239">
        <v>4</v>
      </c>
      <c r="N16" s="122">
        <v>7</v>
      </c>
      <c r="O16" s="143">
        <f>SUM(C16:N16)</f>
        <v>36</v>
      </c>
      <c r="P16" s="531"/>
    </row>
    <row r="17" spans="1:17" s="16" customFormat="1" ht="17.100000000000001" customHeight="1" thickBot="1" x14ac:dyDescent="0.25">
      <c r="A17" s="21"/>
      <c r="B17" s="57" t="s">
        <v>50</v>
      </c>
      <c r="C17" s="238">
        <v>5</v>
      </c>
      <c r="D17" s="239"/>
      <c r="E17" s="239"/>
      <c r="F17" s="239"/>
      <c r="G17" s="239"/>
      <c r="H17" s="239"/>
      <c r="I17" s="239">
        <v>2</v>
      </c>
      <c r="J17" s="239">
        <v>3</v>
      </c>
      <c r="K17" s="239">
        <v>3</v>
      </c>
      <c r="L17" s="239">
        <v>6</v>
      </c>
      <c r="M17" s="239">
        <v>4</v>
      </c>
      <c r="N17" s="122">
        <v>1</v>
      </c>
      <c r="O17" s="143">
        <f t="shared" ref="O17:O27" si="0">SUM(C17:N17)</f>
        <v>24</v>
      </c>
      <c r="P17" s="531"/>
    </row>
    <row r="18" spans="1:17" s="16" customFormat="1" ht="17.100000000000001" customHeight="1" thickBot="1" x14ac:dyDescent="0.25">
      <c r="A18" s="21"/>
      <c r="B18" s="57" t="s">
        <v>51</v>
      </c>
      <c r="C18" s="238">
        <v>1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22"/>
      <c r="O18" s="143">
        <f t="shared" si="0"/>
        <v>1</v>
      </c>
      <c r="P18" s="531"/>
    </row>
    <row r="19" spans="1:17" s="16" customFormat="1" ht="17.100000000000001" customHeight="1" thickBot="1" x14ac:dyDescent="0.25">
      <c r="A19" s="21"/>
      <c r="B19" s="57" t="s">
        <v>49</v>
      </c>
      <c r="C19" s="238">
        <v>17</v>
      </c>
      <c r="D19" s="239">
        <v>12</v>
      </c>
      <c r="E19" s="239">
        <v>28</v>
      </c>
      <c r="F19" s="239">
        <v>23</v>
      </c>
      <c r="G19" s="239">
        <v>29</v>
      </c>
      <c r="H19" s="239">
        <v>17</v>
      </c>
      <c r="I19" s="239">
        <v>8</v>
      </c>
      <c r="J19" s="239">
        <v>22</v>
      </c>
      <c r="K19" s="239">
        <v>5</v>
      </c>
      <c r="L19" s="239">
        <v>6</v>
      </c>
      <c r="M19" s="239">
        <v>7</v>
      </c>
      <c r="N19" s="122">
        <v>3</v>
      </c>
      <c r="O19" s="143">
        <f t="shared" si="0"/>
        <v>177</v>
      </c>
      <c r="P19" s="531"/>
    </row>
    <row r="20" spans="1:17" s="16" customFormat="1" ht="17.100000000000001" customHeight="1" thickBot="1" x14ac:dyDescent="0.25">
      <c r="A20" s="21"/>
      <c r="B20" s="59" t="s">
        <v>0</v>
      </c>
      <c r="C20" s="48">
        <f>SUM(C16:C19)</f>
        <v>30</v>
      </c>
      <c r="D20" s="48">
        <f t="shared" ref="D20:N20" si="1">SUM(D16:D19)</f>
        <v>12</v>
      </c>
      <c r="E20" s="48">
        <f t="shared" si="1"/>
        <v>28</v>
      </c>
      <c r="F20" s="48">
        <f>SUM(F16:F19)</f>
        <v>23</v>
      </c>
      <c r="G20" s="48">
        <f t="shared" si="1"/>
        <v>29</v>
      </c>
      <c r="H20" s="48">
        <f>SUM(H16:H19)</f>
        <v>17</v>
      </c>
      <c r="I20" s="48">
        <f>SUM(I16:I19)</f>
        <v>16</v>
      </c>
      <c r="J20" s="48">
        <f t="shared" si="1"/>
        <v>28</v>
      </c>
      <c r="K20" s="48">
        <f t="shared" si="1"/>
        <v>11</v>
      </c>
      <c r="L20" s="48">
        <f t="shared" si="1"/>
        <v>18</v>
      </c>
      <c r="M20" s="48">
        <f t="shared" si="1"/>
        <v>15</v>
      </c>
      <c r="N20" s="36">
        <f t="shared" si="1"/>
        <v>11</v>
      </c>
      <c r="O20" s="143">
        <f t="shared" si="0"/>
        <v>238</v>
      </c>
      <c r="P20" s="144">
        <f>(100000/HABITANTES!$D$36)*(O20/12)*12</f>
        <v>2.2932537773406678</v>
      </c>
    </row>
    <row r="21" spans="1:17" s="16" customFormat="1" ht="17.100000000000001" customHeight="1" thickBot="1" x14ac:dyDescent="0.25">
      <c r="A21" s="21"/>
      <c r="B21" s="49" t="s">
        <v>54</v>
      </c>
      <c r="C21" s="240">
        <v>2</v>
      </c>
      <c r="D21" s="124">
        <v>5</v>
      </c>
      <c r="E21" s="124">
        <v>7</v>
      </c>
      <c r="F21" s="124">
        <v>5</v>
      </c>
      <c r="G21" s="124">
        <v>4</v>
      </c>
      <c r="H21" s="124">
        <v>6</v>
      </c>
      <c r="I21" s="124">
        <v>4</v>
      </c>
      <c r="J21" s="124"/>
      <c r="K21" s="124">
        <v>5</v>
      </c>
      <c r="L21" s="124">
        <v>6</v>
      </c>
      <c r="M21" s="124">
        <v>3</v>
      </c>
      <c r="N21" s="123">
        <v>6</v>
      </c>
      <c r="O21" s="143">
        <f t="shared" si="0"/>
        <v>53</v>
      </c>
      <c r="P21" s="144">
        <f>(100000/HABITANTES!$D$36)*(O21/12)*12</f>
        <v>0.51068256386157729</v>
      </c>
    </row>
    <row r="22" spans="1:17" s="16" customFormat="1" ht="17.100000000000001" customHeight="1" thickBot="1" x14ac:dyDescent="0.25">
      <c r="A22" s="21"/>
      <c r="B22" s="49" t="s">
        <v>81</v>
      </c>
      <c r="C22" s="240"/>
      <c r="D22" s="124"/>
      <c r="E22" s="124">
        <v>1</v>
      </c>
      <c r="F22" s="124"/>
      <c r="G22" s="124"/>
      <c r="H22" s="124"/>
      <c r="I22" s="124"/>
      <c r="J22" s="124"/>
      <c r="K22" s="124"/>
      <c r="L22" s="124"/>
      <c r="M22" s="124"/>
      <c r="N22" s="123"/>
      <c r="O22" s="143">
        <f t="shared" si="0"/>
        <v>1</v>
      </c>
      <c r="P22" s="144">
        <f>(100000/HABITANTES!$D$36)*(O22/12)*12</f>
        <v>9.6355200728599488E-3</v>
      </c>
    </row>
    <row r="23" spans="1:17" s="16" customFormat="1" ht="17.100000000000001" hidden="1" customHeight="1" thickBot="1" x14ac:dyDescent="0.25">
      <c r="A23" s="21"/>
      <c r="B23" s="49" t="s">
        <v>40</v>
      </c>
      <c r="C23" s="240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3"/>
      <c r="O23" s="143">
        <f t="shared" si="0"/>
        <v>0</v>
      </c>
      <c r="P23" s="144">
        <f>(100000/HABITANTES!$D$36)*(O23/12)*12</f>
        <v>0</v>
      </c>
    </row>
    <row r="24" spans="1:17" s="16" customFormat="1" ht="17.100000000000001" customHeight="1" thickBot="1" x14ac:dyDescent="0.25">
      <c r="A24" s="21"/>
      <c r="B24" s="49" t="s">
        <v>88</v>
      </c>
      <c r="C24" s="241">
        <v>0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5"/>
      <c r="O24" s="143">
        <f t="shared" si="0"/>
        <v>0</v>
      </c>
      <c r="P24" s="144">
        <f>(100000/HABITANTES!$D$36)*(O24/12)*12</f>
        <v>0</v>
      </c>
    </row>
    <row r="25" spans="1:17" s="16" customFormat="1" ht="17.100000000000001" customHeight="1" thickBot="1" x14ac:dyDescent="0.25">
      <c r="A25" s="21"/>
      <c r="B25" s="49" t="s">
        <v>107</v>
      </c>
      <c r="C25" s="241">
        <v>1</v>
      </c>
      <c r="D25" s="126">
        <v>2</v>
      </c>
      <c r="E25" s="126"/>
      <c r="F25" s="126">
        <v>1</v>
      </c>
      <c r="G25" s="126"/>
      <c r="H25" s="126"/>
      <c r="I25" s="126"/>
      <c r="J25" s="126">
        <v>1</v>
      </c>
      <c r="K25" s="126"/>
      <c r="L25" s="126">
        <v>5</v>
      </c>
      <c r="M25" s="126">
        <v>2</v>
      </c>
      <c r="N25" s="125">
        <v>1</v>
      </c>
      <c r="O25" s="143">
        <f t="shared" si="0"/>
        <v>13</v>
      </c>
      <c r="P25" s="144">
        <f>(100000/HABITANTES!$D$36)*(O25/12)*12</f>
        <v>0.12526176094717933</v>
      </c>
    </row>
    <row r="26" spans="1:17" s="16" customFormat="1" ht="17.100000000000001" customHeight="1" thickBot="1" x14ac:dyDescent="0.25">
      <c r="A26" s="21"/>
      <c r="B26" s="49" t="s">
        <v>89</v>
      </c>
      <c r="C26" s="241"/>
      <c r="D26" s="126"/>
      <c r="E26" s="126">
        <v>2</v>
      </c>
      <c r="F26" s="126">
        <v>4</v>
      </c>
      <c r="G26" s="126">
        <v>1</v>
      </c>
      <c r="H26" s="126">
        <v>1</v>
      </c>
      <c r="I26" s="126">
        <v>2</v>
      </c>
      <c r="J26" s="126"/>
      <c r="K26" s="126">
        <v>1</v>
      </c>
      <c r="L26" s="126"/>
      <c r="M26" s="126"/>
      <c r="N26" s="125"/>
      <c r="O26" s="143">
        <f t="shared" si="0"/>
        <v>11</v>
      </c>
      <c r="P26" s="144">
        <f>(100000/HABITANTES!$D$36)*(O26/12)*12</f>
        <v>0.10599072080145944</v>
      </c>
    </row>
    <row r="27" spans="1:17" s="16" customFormat="1" ht="17.100000000000001" customHeight="1" thickBot="1" x14ac:dyDescent="0.25">
      <c r="A27" s="21"/>
      <c r="B27" s="62" t="s">
        <v>53</v>
      </c>
      <c r="C27" s="242">
        <v>10</v>
      </c>
      <c r="D27" s="243">
        <v>18</v>
      </c>
      <c r="E27" s="243">
        <v>21</v>
      </c>
      <c r="F27" s="243">
        <v>13</v>
      </c>
      <c r="G27" s="243">
        <v>7</v>
      </c>
      <c r="H27" s="243">
        <v>5</v>
      </c>
      <c r="I27" s="243">
        <v>15</v>
      </c>
      <c r="J27" s="243">
        <v>11</v>
      </c>
      <c r="K27" s="243">
        <v>5</v>
      </c>
      <c r="L27" s="243">
        <v>12</v>
      </c>
      <c r="M27" s="243">
        <v>9</v>
      </c>
      <c r="N27" s="127">
        <v>16</v>
      </c>
      <c r="O27" s="143">
        <f t="shared" si="0"/>
        <v>142</v>
      </c>
      <c r="P27" s="144">
        <f>(100000/HABITANTES!$D$36)*(O27/12)*12</f>
        <v>1.3682438503461127</v>
      </c>
    </row>
    <row r="28" spans="1:17" s="16" customFormat="1" ht="18" customHeight="1" thickBot="1" x14ac:dyDescent="0.25">
      <c r="A28" s="21"/>
      <c r="B28" s="64" t="s">
        <v>0</v>
      </c>
      <c r="C28" s="43">
        <f>SUM(C20:C27)</f>
        <v>43</v>
      </c>
      <c r="D28" s="43">
        <f>SUM(D20:D27)</f>
        <v>37</v>
      </c>
      <c r="E28" s="43">
        <f t="shared" ref="E28:M28" si="2">SUM(E20:E27)</f>
        <v>59</v>
      </c>
      <c r="F28" s="43">
        <f>SUM(F20:F27)</f>
        <v>46</v>
      </c>
      <c r="G28" s="43">
        <f t="shared" si="2"/>
        <v>41</v>
      </c>
      <c r="H28" s="43">
        <f t="shared" si="2"/>
        <v>29</v>
      </c>
      <c r="I28" s="43">
        <f>SUM(I20:I27)</f>
        <v>37</v>
      </c>
      <c r="J28" s="65">
        <f t="shared" si="2"/>
        <v>40</v>
      </c>
      <c r="K28" s="65">
        <f>SUM(K20:K27)</f>
        <v>22</v>
      </c>
      <c r="L28" s="65">
        <f t="shared" si="2"/>
        <v>41</v>
      </c>
      <c r="M28" s="65">
        <f t="shared" si="2"/>
        <v>29</v>
      </c>
      <c r="N28" s="145">
        <f>SUM(N20:N27)</f>
        <v>34</v>
      </c>
      <c r="O28" s="146">
        <f>SUM(O20:O27)</f>
        <v>458</v>
      </c>
      <c r="P28" s="22"/>
    </row>
    <row r="29" spans="1:17" s="16" customFormat="1" ht="15.95" customHeight="1" thickBot="1" x14ac:dyDescent="0.25">
      <c r="A29" s="21"/>
      <c r="B29" s="32"/>
      <c r="C29" s="32"/>
      <c r="D29" s="66"/>
      <c r="E29" s="66"/>
      <c r="F29" s="66"/>
      <c r="G29" s="66"/>
      <c r="H29" s="66"/>
      <c r="I29" s="67"/>
      <c r="J29" s="535" t="s">
        <v>70</v>
      </c>
      <c r="K29" s="535"/>
      <c r="L29" s="535"/>
      <c r="M29" s="535"/>
      <c r="N29" s="535"/>
      <c r="O29" s="536"/>
      <c r="P29" s="60">
        <f>(100000/HABITANTES!$D$36)*(O28/12)*12</f>
        <v>4.4130681933698561</v>
      </c>
    </row>
    <row r="30" spans="1:17" s="16" customFormat="1" ht="15.95" customHeight="1" x14ac:dyDescent="0.2">
      <c r="A30" s="24"/>
      <c r="B30" s="28"/>
      <c r="C30" s="28"/>
      <c r="D30" s="132"/>
      <c r="E30" s="26"/>
      <c r="F30" s="26"/>
      <c r="G30" s="26"/>
      <c r="H30" s="26"/>
      <c r="I30" s="26"/>
      <c r="J30" s="31"/>
      <c r="K30" s="31"/>
      <c r="L30" s="31"/>
      <c r="M30" s="31"/>
      <c r="N30" s="31"/>
      <c r="O30" s="31"/>
      <c r="P30" s="30"/>
    </row>
    <row r="31" spans="1:17" ht="18.75" customHeight="1" thickBot="1" x14ac:dyDescent="0.35">
      <c r="A31" s="11"/>
      <c r="B31" s="508" t="s">
        <v>110</v>
      </c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133"/>
    </row>
    <row r="32" spans="1:17" ht="21.75" customHeight="1" thickBot="1" x14ac:dyDescent="0.35">
      <c r="B32" s="54" t="s">
        <v>10</v>
      </c>
      <c r="C32" s="55" t="s">
        <v>91</v>
      </c>
      <c r="D32" s="55" t="s">
        <v>92</v>
      </c>
      <c r="E32" s="55" t="s">
        <v>93</v>
      </c>
      <c r="F32" s="55" t="s">
        <v>94</v>
      </c>
      <c r="G32" s="55" t="s">
        <v>95</v>
      </c>
      <c r="H32" s="55" t="s">
        <v>96</v>
      </c>
      <c r="I32" s="55" t="s">
        <v>131</v>
      </c>
      <c r="J32" s="55" t="s">
        <v>97</v>
      </c>
      <c r="K32" s="55" t="s">
        <v>98</v>
      </c>
      <c r="L32" s="55" t="s">
        <v>99</v>
      </c>
      <c r="M32" s="55" t="s">
        <v>100</v>
      </c>
      <c r="N32" s="147" t="s">
        <v>101</v>
      </c>
      <c r="O32" s="52" t="s">
        <v>0</v>
      </c>
      <c r="P32" s="51" t="s">
        <v>68</v>
      </c>
    </row>
    <row r="33" spans="2:16" ht="17.100000000000001" customHeight="1" thickBot="1" x14ac:dyDescent="0.25">
      <c r="B33" s="68" t="s">
        <v>52</v>
      </c>
      <c r="C33" s="244">
        <v>0</v>
      </c>
      <c r="D33" s="245">
        <v>1</v>
      </c>
      <c r="E33" s="245">
        <v>5</v>
      </c>
      <c r="F33" s="245">
        <v>9</v>
      </c>
      <c r="G33" s="245">
        <v>6</v>
      </c>
      <c r="H33" s="245">
        <v>3</v>
      </c>
      <c r="I33" s="245">
        <v>1</v>
      </c>
      <c r="J33" s="245"/>
      <c r="K33" s="245">
        <v>1</v>
      </c>
      <c r="L33" s="245">
        <v>2</v>
      </c>
      <c r="M33" s="245">
        <v>4</v>
      </c>
      <c r="N33" s="246">
        <v>4</v>
      </c>
      <c r="O33" s="148">
        <f>SUM(C33:N33)</f>
        <v>36</v>
      </c>
      <c r="P33" s="144">
        <f>(100000/HABITANTES!$D$36)*(O33/12)*12</f>
        <v>0.34687872262295816</v>
      </c>
    </row>
    <row r="34" spans="2:16" ht="17.100000000000001" customHeight="1" thickBot="1" x14ac:dyDescent="0.25">
      <c r="B34" s="72" t="s">
        <v>85</v>
      </c>
      <c r="C34" s="247">
        <v>0</v>
      </c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9"/>
      <c r="O34" s="148">
        <f t="shared" ref="O34:O46" si="3">SUM(C34:N34)</f>
        <v>0</v>
      </c>
      <c r="P34" s="144">
        <f>(100000/HABITANTES!$D$36)*(O34/12)*12</f>
        <v>0</v>
      </c>
    </row>
    <row r="35" spans="2:16" ht="17.100000000000001" customHeight="1" thickBot="1" x14ac:dyDescent="0.25">
      <c r="B35" s="49" t="s">
        <v>44</v>
      </c>
      <c r="C35" s="240">
        <v>6</v>
      </c>
      <c r="D35" s="124"/>
      <c r="E35" s="124"/>
      <c r="F35" s="124"/>
      <c r="G35" s="124"/>
      <c r="H35" s="124"/>
      <c r="I35" s="124">
        <v>13</v>
      </c>
      <c r="J35" s="124">
        <v>10</v>
      </c>
      <c r="K35" s="124"/>
      <c r="L35" s="124">
        <v>15</v>
      </c>
      <c r="M35" s="124">
        <v>14</v>
      </c>
      <c r="N35" s="123">
        <v>14</v>
      </c>
      <c r="O35" s="148">
        <f t="shared" si="3"/>
        <v>72</v>
      </c>
      <c r="P35" s="144">
        <f>(100000/HABITANTES!$D$36)*(O35/12)*12</f>
        <v>0.69375744524591632</v>
      </c>
    </row>
    <row r="36" spans="2:16" ht="17.100000000000001" customHeight="1" thickBot="1" x14ac:dyDescent="0.25">
      <c r="B36" s="49" t="s">
        <v>109</v>
      </c>
      <c r="C36" s="240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3"/>
      <c r="O36" s="148">
        <f t="shared" si="3"/>
        <v>0</v>
      </c>
      <c r="P36" s="144">
        <f>(100000/HABITANTES!$D$36)*(O36/12)*12</f>
        <v>0</v>
      </c>
    </row>
    <row r="37" spans="2:16" ht="17.100000000000001" customHeight="1" thickBot="1" x14ac:dyDescent="0.25">
      <c r="B37" s="49" t="s">
        <v>112</v>
      </c>
      <c r="C37" s="240"/>
      <c r="D37" s="124"/>
      <c r="E37" s="124"/>
      <c r="F37" s="124"/>
      <c r="G37" s="124"/>
      <c r="H37" s="124"/>
      <c r="I37" s="124"/>
      <c r="J37" s="124">
        <v>1</v>
      </c>
      <c r="K37" s="124">
        <v>1</v>
      </c>
      <c r="L37" s="124">
        <v>2</v>
      </c>
      <c r="M37" s="124"/>
      <c r="N37" s="123"/>
      <c r="O37" s="148">
        <f t="shared" si="3"/>
        <v>4</v>
      </c>
      <c r="P37" s="144">
        <f>(100000/HABITANTES!$D$36)*(O37/12)*12</f>
        <v>3.8542080291439795E-2</v>
      </c>
    </row>
    <row r="38" spans="2:16" ht="17.100000000000001" customHeight="1" thickBot="1" x14ac:dyDescent="0.25">
      <c r="B38" s="74" t="s">
        <v>56</v>
      </c>
      <c r="C38" s="250">
        <v>0</v>
      </c>
      <c r="D38" s="124"/>
      <c r="E38" s="124"/>
      <c r="F38" s="124"/>
      <c r="G38" s="124"/>
      <c r="H38" s="124"/>
      <c r="I38" s="124">
        <v>1</v>
      </c>
      <c r="J38" s="124">
        <v>2</v>
      </c>
      <c r="K38" s="124"/>
      <c r="L38" s="124"/>
      <c r="M38" s="124">
        <v>3</v>
      </c>
      <c r="N38" s="123">
        <v>3</v>
      </c>
      <c r="O38" s="148">
        <f t="shared" si="3"/>
        <v>9</v>
      </c>
      <c r="P38" s="144">
        <f>(100000/HABITANTES!$D$36)*(O38/12)*12</f>
        <v>8.6719680655739539E-2</v>
      </c>
    </row>
    <row r="39" spans="2:16" ht="17.100000000000001" customHeight="1" thickBot="1" x14ac:dyDescent="0.25">
      <c r="B39" s="74" t="s">
        <v>295</v>
      </c>
      <c r="C39" s="250"/>
      <c r="D39" s="124"/>
      <c r="E39" s="124"/>
      <c r="F39" s="124"/>
      <c r="G39" s="124"/>
      <c r="H39" s="124"/>
      <c r="I39" s="124"/>
      <c r="J39" s="124"/>
      <c r="K39" s="124">
        <v>10</v>
      </c>
      <c r="L39" s="124"/>
      <c r="M39" s="124"/>
      <c r="N39" s="123"/>
      <c r="O39" s="148">
        <f t="shared" si="3"/>
        <v>10</v>
      </c>
      <c r="P39" s="144">
        <f>(100000/HABITANTES!$D$36)*(O39/12)*12</f>
        <v>9.6355200728599488E-2</v>
      </c>
    </row>
    <row r="40" spans="2:16" ht="17.100000000000001" customHeight="1" thickBot="1" x14ac:dyDescent="0.25">
      <c r="B40" s="49" t="s">
        <v>45</v>
      </c>
      <c r="C40" s="240">
        <v>44</v>
      </c>
      <c r="D40" s="124"/>
      <c r="E40" s="124">
        <v>58</v>
      </c>
      <c r="F40" s="124">
        <v>69</v>
      </c>
      <c r="G40" s="124">
        <v>43</v>
      </c>
      <c r="H40" s="124">
        <v>44</v>
      </c>
      <c r="I40" s="124">
        <v>46</v>
      </c>
      <c r="J40" s="124">
        <v>52</v>
      </c>
      <c r="K40" s="124">
        <v>47</v>
      </c>
      <c r="L40" s="124">
        <v>57</v>
      </c>
      <c r="M40" s="124">
        <v>47</v>
      </c>
      <c r="N40" s="123">
        <v>49</v>
      </c>
      <c r="O40" s="148">
        <f t="shared" si="3"/>
        <v>556</v>
      </c>
      <c r="P40" s="144">
        <f>(100000/HABITANTES!$D$36)*(O40/12)*12</f>
        <v>5.3573491605101315</v>
      </c>
    </row>
    <row r="41" spans="2:16" ht="17.100000000000001" customHeight="1" thickBot="1" x14ac:dyDescent="0.25">
      <c r="B41" s="49" t="s">
        <v>86</v>
      </c>
      <c r="C41" s="240"/>
      <c r="D41" s="124">
        <v>47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3"/>
      <c r="O41" s="148">
        <f t="shared" si="3"/>
        <v>47</v>
      </c>
      <c r="P41" s="144">
        <f>(100000/HABITANTES!$D$36)*(O41/12)*12</f>
        <v>0.45286944342441759</v>
      </c>
    </row>
    <row r="42" spans="2:16" ht="17.100000000000001" customHeight="1" thickBot="1" x14ac:dyDescent="0.25">
      <c r="B42" s="49" t="s">
        <v>46</v>
      </c>
      <c r="C42" s="240">
        <v>4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3">
        <v>1</v>
      </c>
      <c r="O42" s="148">
        <f t="shared" si="3"/>
        <v>5</v>
      </c>
      <c r="P42" s="144">
        <f>(100000/HABITANTES!$D$36)*(O42/12)*12</f>
        <v>4.8177600364299744E-2</v>
      </c>
    </row>
    <row r="43" spans="2:16" ht="17.100000000000001" customHeight="1" thickBot="1" x14ac:dyDescent="0.25">
      <c r="B43" s="98" t="s">
        <v>132</v>
      </c>
      <c r="C43" s="251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3"/>
      <c r="O43" s="148">
        <f t="shared" si="3"/>
        <v>0</v>
      </c>
      <c r="P43" s="144">
        <f>(100000/HABITANTES!$D$36)*(O43/12)*12</f>
        <v>0</v>
      </c>
    </row>
    <row r="44" spans="2:16" ht="17.100000000000001" customHeight="1" thickBot="1" x14ac:dyDescent="0.25">
      <c r="B44" s="149" t="s">
        <v>108</v>
      </c>
      <c r="C44" s="254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6"/>
      <c r="O44" s="148">
        <f t="shared" si="3"/>
        <v>0</v>
      </c>
      <c r="P44" s="144">
        <f>(100000/HABITANTES!$D$36)*(O44/12)*12</f>
        <v>0</v>
      </c>
    </row>
    <row r="45" spans="2:16" ht="17.100000000000001" customHeight="1" thickBot="1" x14ac:dyDescent="0.25">
      <c r="B45" s="102" t="s">
        <v>55</v>
      </c>
      <c r="C45" s="257">
        <v>4</v>
      </c>
      <c r="D45" s="258">
        <v>19</v>
      </c>
      <c r="E45" s="258">
        <v>26</v>
      </c>
      <c r="F45" s="258">
        <v>6</v>
      </c>
      <c r="G45" s="258">
        <v>17</v>
      </c>
      <c r="H45" s="258">
        <v>21</v>
      </c>
      <c r="I45" s="258">
        <v>1</v>
      </c>
      <c r="J45" s="258">
        <v>4</v>
      </c>
      <c r="K45" s="258"/>
      <c r="L45" s="258"/>
      <c r="M45" s="258">
        <v>1</v>
      </c>
      <c r="N45" s="259">
        <v>2</v>
      </c>
      <c r="O45" s="148">
        <f t="shared" si="3"/>
        <v>101</v>
      </c>
      <c r="P45" s="144">
        <f>(100000/HABITANTES!$D$36)*(O45/12)*12</f>
        <v>0.97318752735885483</v>
      </c>
    </row>
    <row r="46" spans="2:16" ht="17.100000000000001" customHeight="1" thickBot="1" x14ac:dyDescent="0.25">
      <c r="B46" s="105" t="s">
        <v>90</v>
      </c>
      <c r="C46" s="260"/>
      <c r="D46" s="261"/>
      <c r="E46" s="261"/>
      <c r="F46" s="261"/>
      <c r="G46" s="261"/>
      <c r="H46" s="261"/>
      <c r="I46" s="261">
        <v>1</v>
      </c>
      <c r="J46" s="261"/>
      <c r="K46" s="261">
        <v>2</v>
      </c>
      <c r="L46" s="261">
        <v>1</v>
      </c>
      <c r="M46" s="261">
        <v>1</v>
      </c>
      <c r="N46" s="262"/>
      <c r="O46" s="148">
        <f t="shared" si="3"/>
        <v>5</v>
      </c>
      <c r="P46" s="144">
        <f>(100000/HABITANTES!$D$36)*(O46/12)*12</f>
        <v>4.8177600364299744E-2</v>
      </c>
    </row>
    <row r="47" spans="2:16" ht="18" customHeight="1" thickBot="1" x14ac:dyDescent="0.25">
      <c r="B47" s="76" t="s">
        <v>0</v>
      </c>
      <c r="C47" s="77">
        <f>SUM(C33:C46)</f>
        <v>58</v>
      </c>
      <c r="D47" s="77">
        <f>SUM(D33:D46)</f>
        <v>67</v>
      </c>
      <c r="E47" s="77">
        <f t="shared" ref="E47:L47" si="4">SUM(E33:E46)</f>
        <v>89</v>
      </c>
      <c r="F47" s="77">
        <f t="shared" si="4"/>
        <v>84</v>
      </c>
      <c r="G47" s="77">
        <f t="shared" si="4"/>
        <v>66</v>
      </c>
      <c r="H47" s="77">
        <f t="shared" si="4"/>
        <v>68</v>
      </c>
      <c r="I47" s="77">
        <f>SUM(I33:I46)</f>
        <v>63</v>
      </c>
      <c r="J47" s="77">
        <f t="shared" si="4"/>
        <v>69</v>
      </c>
      <c r="K47" s="77">
        <f>SUM(K33:K46)</f>
        <v>61</v>
      </c>
      <c r="L47" s="77">
        <f t="shared" si="4"/>
        <v>77</v>
      </c>
      <c r="M47" s="77">
        <f>SUM(M33:M46)</f>
        <v>70</v>
      </c>
      <c r="N47" s="150">
        <f>SUM(N33:N46)</f>
        <v>73</v>
      </c>
      <c r="O47" s="43">
        <f>SUM(O33:O46)</f>
        <v>845</v>
      </c>
      <c r="P47" s="42"/>
    </row>
    <row r="48" spans="2:16" ht="15.75" customHeight="1" thickBot="1" x14ac:dyDescent="0.25">
      <c r="B48" s="79"/>
      <c r="C48" s="79"/>
      <c r="D48" s="80"/>
      <c r="E48" s="80"/>
      <c r="F48" s="80"/>
      <c r="G48" s="80"/>
      <c r="H48" s="80"/>
      <c r="I48" s="81"/>
      <c r="J48" s="535" t="s">
        <v>70</v>
      </c>
      <c r="K48" s="535"/>
      <c r="L48" s="535"/>
      <c r="M48" s="535"/>
      <c r="N48" s="535"/>
      <c r="O48" s="535"/>
      <c r="P48" s="60">
        <f>(100000/HABITANTES!$D$36)*(O47/12)*12</f>
        <v>8.1420144615666565</v>
      </c>
    </row>
    <row r="49" spans="2:16" ht="15.75" customHeight="1" x14ac:dyDescent="0.2">
      <c r="B49" s="79"/>
      <c r="C49" s="79"/>
      <c r="D49" s="91"/>
      <c r="E49" s="91"/>
      <c r="F49" s="91"/>
      <c r="G49" s="91"/>
      <c r="H49" s="91"/>
      <c r="I49" s="91"/>
      <c r="J49" s="108"/>
      <c r="K49" s="108"/>
      <c r="L49" s="108"/>
      <c r="M49" s="108"/>
      <c r="N49" s="108"/>
      <c r="O49" s="108"/>
      <c r="P49" s="151"/>
    </row>
    <row r="50" spans="2:16" ht="15.75" customHeight="1" x14ac:dyDescent="0.2">
      <c r="B50" s="79"/>
      <c r="C50" s="79"/>
      <c r="D50" s="91"/>
      <c r="E50" s="91"/>
      <c r="F50" s="91"/>
      <c r="G50" s="91"/>
      <c r="H50" s="91"/>
      <c r="I50" s="91"/>
      <c r="J50" s="108"/>
      <c r="K50" s="108"/>
      <c r="L50" s="108"/>
      <c r="M50" s="108"/>
      <c r="N50" s="108"/>
      <c r="O50" s="108"/>
      <c r="P50" s="151"/>
    </row>
    <row r="51" spans="2:16" ht="15.75" customHeight="1" x14ac:dyDescent="0.2">
      <c r="B51" s="79"/>
      <c r="C51" s="79"/>
      <c r="D51" s="91"/>
      <c r="E51" s="91"/>
      <c r="F51" s="91"/>
      <c r="G51" s="91"/>
      <c r="H51" s="91"/>
      <c r="I51" s="91"/>
      <c r="J51" s="108"/>
      <c r="K51" s="108"/>
      <c r="L51" s="108"/>
      <c r="M51" s="108"/>
      <c r="N51" s="108"/>
      <c r="O51" s="108"/>
      <c r="P51" s="151"/>
    </row>
    <row r="52" spans="2:16" ht="15.75" customHeight="1" x14ac:dyDescent="0.2">
      <c r="B52" s="79"/>
      <c r="C52" s="79"/>
      <c r="D52" s="91"/>
      <c r="E52" s="91"/>
      <c r="F52" s="91"/>
      <c r="G52" s="91"/>
      <c r="H52" s="91"/>
      <c r="I52" s="91"/>
      <c r="J52" s="108"/>
      <c r="K52" s="108"/>
      <c r="L52" s="108"/>
      <c r="M52" s="108"/>
      <c r="N52" s="108"/>
      <c r="O52" s="108"/>
      <c r="P52" s="151"/>
    </row>
    <row r="53" spans="2:16" ht="15.75" customHeight="1" x14ac:dyDescent="0.2">
      <c r="B53" s="79"/>
      <c r="C53" s="79"/>
      <c r="D53" s="91"/>
      <c r="E53" s="91"/>
      <c r="F53" s="91"/>
      <c r="G53" s="91"/>
      <c r="H53" s="91"/>
      <c r="I53" s="91"/>
      <c r="J53" s="108"/>
      <c r="K53" s="108"/>
      <c r="L53" s="108"/>
      <c r="M53" s="108"/>
      <c r="N53" s="108"/>
      <c r="O53" s="108"/>
      <c r="P53" s="151"/>
    </row>
    <row r="54" spans="2:16" ht="15.75" customHeight="1" x14ac:dyDescent="0.2">
      <c r="B54" s="79"/>
      <c r="C54" s="79"/>
      <c r="D54" s="91"/>
      <c r="E54" s="91"/>
      <c r="F54" s="91"/>
      <c r="G54" s="91"/>
      <c r="H54" s="91"/>
      <c r="I54" s="91"/>
      <c r="J54" s="108"/>
      <c r="K54" s="108"/>
      <c r="L54" s="108"/>
      <c r="M54" s="108"/>
      <c r="N54" s="108"/>
      <c r="O54" s="108"/>
      <c r="P54" s="151"/>
    </row>
    <row r="55" spans="2:16" ht="15.75" customHeight="1" x14ac:dyDescent="0.2">
      <c r="B55" s="79"/>
      <c r="C55" s="79"/>
      <c r="D55" s="91"/>
      <c r="E55" s="91"/>
      <c r="F55" s="91"/>
      <c r="G55" s="91"/>
      <c r="H55" s="91"/>
      <c r="I55" s="91"/>
      <c r="J55" s="108"/>
      <c r="K55" s="108"/>
      <c r="L55" s="108"/>
      <c r="M55" s="108"/>
      <c r="N55" s="108"/>
      <c r="O55" s="108"/>
      <c r="P55" s="151"/>
    </row>
    <row r="56" spans="2:16" ht="15.75" customHeight="1" x14ac:dyDescent="0.2">
      <c r="B56" s="79"/>
      <c r="C56" s="79"/>
      <c r="D56" s="91"/>
      <c r="E56" s="91"/>
      <c r="F56" s="91"/>
      <c r="G56" s="91"/>
      <c r="H56" s="91"/>
      <c r="I56" s="91"/>
      <c r="J56" s="108"/>
      <c r="K56" s="108"/>
      <c r="L56" s="108"/>
      <c r="M56" s="108"/>
      <c r="N56" s="108"/>
      <c r="O56" s="108"/>
      <c r="P56" s="151"/>
    </row>
    <row r="57" spans="2:16" ht="15.75" customHeight="1" x14ac:dyDescent="0.2">
      <c r="B57" s="79"/>
      <c r="C57" s="79"/>
      <c r="D57" s="91"/>
      <c r="E57" s="91"/>
      <c r="F57" s="91"/>
      <c r="G57" s="91"/>
      <c r="H57" s="91"/>
      <c r="I57" s="91"/>
      <c r="J57" s="108"/>
      <c r="K57" s="108"/>
      <c r="L57" s="108"/>
      <c r="M57" s="108"/>
      <c r="N57" s="108"/>
      <c r="O57" s="108"/>
      <c r="P57" s="151"/>
    </row>
    <row r="58" spans="2:16" ht="15.75" customHeight="1" x14ac:dyDescent="0.2">
      <c r="B58" s="79"/>
      <c r="C58" s="79"/>
      <c r="D58" s="91"/>
      <c r="E58" s="91"/>
      <c r="F58" s="91"/>
      <c r="G58" s="91"/>
      <c r="H58" s="91"/>
      <c r="I58" s="91"/>
      <c r="J58" s="108"/>
      <c r="K58" s="108"/>
      <c r="L58" s="108"/>
      <c r="M58" s="108"/>
      <c r="N58" s="108"/>
      <c r="O58" s="108"/>
      <c r="P58" s="151"/>
    </row>
    <row r="59" spans="2:16" ht="15.75" customHeight="1" x14ac:dyDescent="0.2">
      <c r="B59" s="79"/>
      <c r="C59" s="79"/>
      <c r="D59" s="91"/>
      <c r="E59" s="91"/>
      <c r="F59" s="91"/>
      <c r="G59" s="91"/>
      <c r="H59" s="91"/>
      <c r="I59" s="91"/>
      <c r="J59" s="108"/>
      <c r="K59" s="108"/>
      <c r="L59" s="108"/>
      <c r="M59" s="108"/>
      <c r="N59" s="108"/>
      <c r="O59" s="108"/>
      <c r="P59" s="151"/>
    </row>
    <row r="60" spans="2:16" ht="24.95" customHeight="1" thickBot="1" x14ac:dyDescent="0.25">
      <c r="B60" s="507" t="s">
        <v>84</v>
      </c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</row>
    <row r="61" spans="2:16" ht="24" customHeight="1" thickBot="1" x14ac:dyDescent="0.35">
      <c r="B61" s="82" t="s">
        <v>10</v>
      </c>
      <c r="C61" s="83" t="s">
        <v>91</v>
      </c>
      <c r="D61" s="83" t="s">
        <v>92</v>
      </c>
      <c r="E61" s="83" t="s">
        <v>93</v>
      </c>
      <c r="F61" s="83" t="s">
        <v>94</v>
      </c>
      <c r="G61" s="83" t="s">
        <v>95</v>
      </c>
      <c r="H61" s="83" t="s">
        <v>96</v>
      </c>
      <c r="I61" s="83" t="s">
        <v>131</v>
      </c>
      <c r="J61" s="83" t="s">
        <v>97</v>
      </c>
      <c r="K61" s="83" t="s">
        <v>98</v>
      </c>
      <c r="L61" s="83" t="s">
        <v>99</v>
      </c>
      <c r="M61" s="83" t="s">
        <v>100</v>
      </c>
      <c r="N61" s="152" t="s">
        <v>101</v>
      </c>
      <c r="O61" s="52" t="s">
        <v>0</v>
      </c>
      <c r="P61" s="134"/>
    </row>
    <row r="62" spans="2:16" ht="15" customHeight="1" thickBot="1" x14ac:dyDescent="0.25">
      <c r="B62" s="85" t="s">
        <v>82</v>
      </c>
      <c r="C62" s="263">
        <v>15</v>
      </c>
      <c r="D62" s="245">
        <v>11</v>
      </c>
      <c r="E62" s="245">
        <v>20</v>
      </c>
      <c r="F62" s="245">
        <v>13</v>
      </c>
      <c r="G62" s="245">
        <v>24</v>
      </c>
      <c r="H62" s="245">
        <v>6</v>
      </c>
      <c r="I62" s="245">
        <v>27</v>
      </c>
      <c r="J62" s="245">
        <v>25</v>
      </c>
      <c r="K62" s="245">
        <v>18</v>
      </c>
      <c r="L62" s="245">
        <v>20</v>
      </c>
      <c r="M62" s="245">
        <v>18</v>
      </c>
      <c r="N62" s="246">
        <v>12</v>
      </c>
      <c r="O62" s="148">
        <f>SUM(C62:N62)</f>
        <v>209</v>
      </c>
    </row>
    <row r="63" spans="2:16" ht="15" hidden="1" customHeight="1" thickBot="1" x14ac:dyDescent="0.25">
      <c r="B63" s="74" t="s">
        <v>83</v>
      </c>
      <c r="C63" s="250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3"/>
      <c r="O63" s="148">
        <f>SUM(C63:N63)</f>
        <v>0</v>
      </c>
    </row>
    <row r="64" spans="2:16" ht="15" hidden="1" customHeight="1" thickBot="1" x14ac:dyDescent="0.25">
      <c r="B64" s="153" t="s">
        <v>133</v>
      </c>
      <c r="C64" s="264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5"/>
      <c r="O64" s="148">
        <f>SUM(C64:N64)</f>
        <v>0</v>
      </c>
    </row>
    <row r="65" spans="1:16" ht="15" hidden="1" customHeight="1" thickBot="1" x14ac:dyDescent="0.25">
      <c r="A65" s="42"/>
      <c r="B65" s="87" t="s">
        <v>102</v>
      </c>
      <c r="C65" s="265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127"/>
      <c r="O65" s="148">
        <f>SUM(C65:N65)</f>
        <v>0</v>
      </c>
      <c r="P65" s="42"/>
    </row>
    <row r="66" spans="1:16" ht="16.5" customHeight="1" thickBot="1" x14ac:dyDescent="0.25">
      <c r="A66" s="42"/>
      <c r="B66" s="89" t="s">
        <v>0</v>
      </c>
      <c r="C66" s="90">
        <f>SUM(C62:C65)</f>
        <v>15</v>
      </c>
      <c r="D66" s="90">
        <f>SUM(D62:D65)</f>
        <v>11</v>
      </c>
      <c r="E66" s="90">
        <f t="shared" ref="E66:N66" si="5">SUM(E62:E65)</f>
        <v>20</v>
      </c>
      <c r="F66" s="90">
        <f t="shared" si="5"/>
        <v>13</v>
      </c>
      <c r="G66" s="90">
        <f t="shared" si="5"/>
        <v>24</v>
      </c>
      <c r="H66" s="90">
        <f t="shared" si="5"/>
        <v>6</v>
      </c>
      <c r="I66" s="90">
        <f>SUM(I62:I65)</f>
        <v>27</v>
      </c>
      <c r="J66" s="90">
        <f t="shared" si="5"/>
        <v>25</v>
      </c>
      <c r="K66" s="90">
        <f>SUM(K62:K65)</f>
        <v>18</v>
      </c>
      <c r="L66" s="90">
        <f t="shared" si="5"/>
        <v>20</v>
      </c>
      <c r="M66" s="90">
        <f t="shared" si="5"/>
        <v>18</v>
      </c>
      <c r="N66" s="154">
        <f t="shared" si="5"/>
        <v>12</v>
      </c>
      <c r="O66" s="90">
        <f>SUM(O62:O65)</f>
        <v>209</v>
      </c>
      <c r="P66" s="42"/>
    </row>
    <row r="67" spans="1:16" ht="15.75" customHeight="1" thickBot="1" x14ac:dyDescent="0.25">
      <c r="A67" s="42"/>
      <c r="B67" s="79"/>
      <c r="C67" s="79"/>
      <c r="D67" s="91"/>
      <c r="E67" s="81"/>
      <c r="F67" s="527" t="s">
        <v>70</v>
      </c>
      <c r="G67" s="528"/>
      <c r="H67" s="528"/>
      <c r="I67" s="528"/>
      <c r="J67" s="528"/>
      <c r="K67" s="528"/>
      <c r="L67" s="528"/>
      <c r="M67" s="528"/>
      <c r="N67" s="528"/>
      <c r="O67" s="528"/>
      <c r="P67" s="135">
        <f>(100000/HABITANTES!$D$36)*(O66/12)*12</f>
        <v>2.0138236952277291</v>
      </c>
    </row>
    <row r="68" spans="1:16" ht="15.75" customHeight="1" x14ac:dyDescent="0.2">
      <c r="A68" s="42"/>
      <c r="B68" s="79"/>
      <c r="C68" s="79"/>
      <c r="D68" s="91"/>
      <c r="E68" s="91"/>
      <c r="F68" s="91"/>
      <c r="G68" s="91"/>
      <c r="H68" s="79"/>
      <c r="I68" s="79"/>
      <c r="J68" s="108"/>
      <c r="K68" s="108"/>
      <c r="L68" s="108"/>
      <c r="M68" s="108"/>
      <c r="N68" s="108"/>
      <c r="O68" s="108"/>
      <c r="P68" s="110"/>
    </row>
    <row r="69" spans="1:16" ht="15.75" customHeight="1" x14ac:dyDescent="0.2">
      <c r="A69" s="42"/>
      <c r="B69" s="79"/>
      <c r="C69" s="79"/>
      <c r="D69" s="91"/>
      <c r="E69" s="91"/>
      <c r="F69" s="91"/>
      <c r="G69" s="91"/>
      <c r="H69" s="79"/>
      <c r="I69" s="79"/>
      <c r="J69" s="108"/>
      <c r="K69" s="108"/>
      <c r="L69" s="108"/>
      <c r="M69" s="108"/>
      <c r="N69" s="108"/>
      <c r="O69" s="108"/>
      <c r="P69" s="110"/>
    </row>
    <row r="70" spans="1:16" ht="24.95" customHeight="1" thickBot="1" x14ac:dyDescent="0.35">
      <c r="A70" s="42"/>
      <c r="B70" s="506" t="s">
        <v>47</v>
      </c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</row>
    <row r="71" spans="1:16" ht="24" customHeight="1" thickBot="1" x14ac:dyDescent="0.35">
      <c r="A71" s="42"/>
      <c r="B71" s="54" t="s">
        <v>10</v>
      </c>
      <c r="C71" s="55" t="s">
        <v>91</v>
      </c>
      <c r="D71" s="55" t="s">
        <v>92</v>
      </c>
      <c r="E71" s="55" t="s">
        <v>93</v>
      </c>
      <c r="F71" s="55" t="s">
        <v>94</v>
      </c>
      <c r="G71" s="55" t="s">
        <v>95</v>
      </c>
      <c r="H71" s="55" t="s">
        <v>96</v>
      </c>
      <c r="I71" s="55" t="s">
        <v>131</v>
      </c>
      <c r="J71" s="55" t="s">
        <v>97</v>
      </c>
      <c r="K71" s="55" t="s">
        <v>98</v>
      </c>
      <c r="L71" s="55" t="s">
        <v>99</v>
      </c>
      <c r="M71" s="55" t="s">
        <v>100</v>
      </c>
      <c r="N71" s="147" t="s">
        <v>101</v>
      </c>
      <c r="O71" s="52" t="s">
        <v>0</v>
      </c>
      <c r="P71" s="136"/>
    </row>
    <row r="72" spans="1:16" ht="18" customHeight="1" thickBot="1" x14ac:dyDescent="0.25">
      <c r="A72" s="42"/>
      <c r="B72" s="93" t="s">
        <v>47</v>
      </c>
      <c r="C72" s="94">
        <v>31</v>
      </c>
      <c r="D72" s="95">
        <v>17</v>
      </c>
      <c r="E72" s="95">
        <v>23</v>
      </c>
      <c r="F72" s="96">
        <v>22</v>
      </c>
      <c r="G72" s="96">
        <v>18</v>
      </c>
      <c r="H72" s="96">
        <v>22</v>
      </c>
      <c r="I72" s="96">
        <v>22</v>
      </c>
      <c r="J72" s="96">
        <v>21</v>
      </c>
      <c r="K72" s="96">
        <v>34</v>
      </c>
      <c r="L72" s="96">
        <v>21</v>
      </c>
      <c r="M72" s="96">
        <v>29</v>
      </c>
      <c r="N72" s="155">
        <v>36</v>
      </c>
      <c r="O72" s="148">
        <f>SUM(C72:N72)</f>
        <v>296</v>
      </c>
      <c r="P72" s="42"/>
    </row>
    <row r="73" spans="1:16" ht="17.25" customHeight="1" thickBot="1" x14ac:dyDescent="0.25">
      <c r="A73" s="42"/>
      <c r="B73" s="79"/>
      <c r="C73" s="79"/>
      <c r="D73" s="80"/>
      <c r="E73" s="81"/>
      <c r="F73" s="527" t="s">
        <v>70</v>
      </c>
      <c r="G73" s="528"/>
      <c r="H73" s="528"/>
      <c r="I73" s="528"/>
      <c r="J73" s="528"/>
      <c r="K73" s="528"/>
      <c r="L73" s="528"/>
      <c r="M73" s="528"/>
      <c r="N73" s="528"/>
      <c r="O73" s="529"/>
      <c r="P73" s="135">
        <f>(100000/HABITANTES!$D$36)*(O72/4)*12</f>
        <v>8.5563418246996346</v>
      </c>
    </row>
    <row r="74" spans="1:16" ht="14.1" customHeight="1" thickBot="1" x14ac:dyDescent="0.25">
      <c r="A74" s="42"/>
      <c r="B74" s="79"/>
      <c r="C74" s="79"/>
      <c r="D74" s="79"/>
      <c r="E74" s="91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42"/>
    </row>
    <row r="75" spans="1:16" ht="18" customHeight="1" thickBot="1" x14ac:dyDescent="0.25">
      <c r="A75" s="42"/>
      <c r="B75" s="79"/>
      <c r="C75" s="79"/>
      <c r="D75" s="91"/>
      <c r="E75" s="97"/>
      <c r="F75" s="527" t="s">
        <v>103</v>
      </c>
      <c r="G75" s="528"/>
      <c r="H75" s="528"/>
      <c r="I75" s="528"/>
      <c r="J75" s="528"/>
      <c r="K75" s="528"/>
      <c r="L75" s="528"/>
      <c r="M75" s="528"/>
      <c r="N75" s="528"/>
      <c r="O75" s="529"/>
      <c r="P75" s="135">
        <f>(100000/HABITANTES!$D$36)*(SUM(O72,O66,O47,O28)/12)*12</f>
        <v>17.421020291730787</v>
      </c>
    </row>
    <row r="76" spans="1:16" x14ac:dyDescent="0.2">
      <c r="A76" s="4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42"/>
    </row>
    <row r="77" spans="1:16" x14ac:dyDescent="0.2">
      <c r="A77" s="42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42"/>
    </row>
    <row r="78" spans="1:16" x14ac:dyDescent="0.2">
      <c r="A78" s="4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42"/>
    </row>
  </sheetData>
  <mergeCells count="17">
    <mergeCell ref="J48:O48"/>
    <mergeCell ref="A13:Q13"/>
    <mergeCell ref="A11:Q11"/>
    <mergeCell ref="A10:Q10"/>
    <mergeCell ref="A9:Q9"/>
    <mergeCell ref="J29:O29"/>
    <mergeCell ref="B31:P31"/>
    <mergeCell ref="A7:Q7"/>
    <mergeCell ref="A6:Q6"/>
    <mergeCell ref="A5:Q5"/>
    <mergeCell ref="P14:P19"/>
    <mergeCell ref="B15:O15"/>
    <mergeCell ref="F73:O73"/>
    <mergeCell ref="F75:O75"/>
    <mergeCell ref="B60:P60"/>
    <mergeCell ref="F67:O67"/>
    <mergeCell ref="B70:P70"/>
  </mergeCells>
  <pageMargins left="0.19685039370078741" right="0.19685039370078741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6"/>
  <sheetViews>
    <sheetView tabSelected="1" topLeftCell="A8" workbookViewId="0">
      <selection activeCell="O20" sqref="O20"/>
    </sheetView>
  </sheetViews>
  <sheetFormatPr baseColWidth="10" defaultColWidth="11.42578125" defaultRowHeight="12.75" x14ac:dyDescent="0.2"/>
  <cols>
    <col min="1" max="1" width="1.7109375" customWidth="1"/>
    <col min="2" max="2" width="1.85546875" customWidth="1"/>
    <col min="3" max="3" width="13.5703125" customWidth="1"/>
    <col min="4" max="4" width="4.7109375" customWidth="1"/>
    <col min="5" max="5" width="5.7109375" customWidth="1"/>
    <col min="6" max="9" width="4.7109375" customWidth="1"/>
    <col min="10" max="10" width="4.28515625" customWidth="1"/>
    <col min="11" max="13" width="4.7109375" customWidth="1"/>
    <col min="14" max="15" width="5.28515625" customWidth="1"/>
    <col min="16" max="16" width="14.140625" customWidth="1"/>
    <col min="17" max="17" width="4" customWidth="1"/>
  </cols>
  <sheetData>
    <row r="5" spans="1:17" ht="12.75" customHeight="1" x14ac:dyDescent="0.25">
      <c r="A5" s="514" t="s">
        <v>115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156"/>
    </row>
    <row r="6" spans="1:17" ht="19.5" customHeight="1" x14ac:dyDescent="0.3">
      <c r="A6" s="515" t="s">
        <v>18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157"/>
    </row>
    <row r="7" spans="1:17" ht="15.75" customHeight="1" x14ac:dyDescent="0.2">
      <c r="A7" s="503" t="s">
        <v>405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</row>
    <row r="8" spans="1:17" ht="12.75" customHeight="1" x14ac:dyDescent="0.25">
      <c r="D8" s="1"/>
      <c r="E8" s="1"/>
      <c r="F8" s="1"/>
      <c r="G8" s="1"/>
      <c r="H8" s="1"/>
      <c r="I8" s="1"/>
      <c r="J8" s="1"/>
    </row>
    <row r="9" spans="1:17" ht="18" customHeight="1" x14ac:dyDescent="0.3">
      <c r="A9" s="538" t="s">
        <v>134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158"/>
    </row>
    <row r="10" spans="1:17" ht="18.75" customHeight="1" x14ac:dyDescent="0.25">
      <c r="A10" s="539" t="s">
        <v>39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159"/>
    </row>
    <row r="11" spans="1:17" ht="12.75" customHeight="1" x14ac:dyDescent="0.2">
      <c r="A11" s="501" t="s">
        <v>335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14"/>
    </row>
    <row r="12" spans="1:17" ht="19.5" customHeight="1" thickBot="1" x14ac:dyDescent="0.35">
      <c r="A12" s="537" t="s">
        <v>41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160"/>
    </row>
    <row r="13" spans="1:17" ht="87.75" customHeight="1" thickBot="1" x14ac:dyDescent="0.4">
      <c r="C13" s="161" t="s">
        <v>135</v>
      </c>
      <c r="D13" s="400" t="s">
        <v>136</v>
      </c>
      <c r="E13" s="400" t="s">
        <v>137</v>
      </c>
      <c r="F13" s="400" t="s">
        <v>138</v>
      </c>
      <c r="G13" s="400" t="s">
        <v>139</v>
      </c>
      <c r="H13" s="400" t="s">
        <v>140</v>
      </c>
      <c r="I13" s="400" t="s">
        <v>120</v>
      </c>
      <c r="J13" s="400" t="s">
        <v>141</v>
      </c>
      <c r="K13" s="400" t="s">
        <v>142</v>
      </c>
      <c r="L13" s="400" t="s">
        <v>143</v>
      </c>
      <c r="M13" s="400" t="s">
        <v>144</v>
      </c>
      <c r="N13" s="400" t="s">
        <v>145</v>
      </c>
      <c r="O13" s="400" t="s">
        <v>146</v>
      </c>
      <c r="P13" s="163" t="s">
        <v>106</v>
      </c>
    </row>
    <row r="14" spans="1:17" ht="20.100000000000001" customHeight="1" x14ac:dyDescent="0.35">
      <c r="C14" s="394" t="s">
        <v>58</v>
      </c>
      <c r="D14" s="402">
        <v>23</v>
      </c>
      <c r="E14" s="403">
        <v>17</v>
      </c>
      <c r="F14" s="404">
        <v>31</v>
      </c>
      <c r="G14" s="403">
        <v>37</v>
      </c>
      <c r="H14" s="403">
        <v>38</v>
      </c>
      <c r="I14" s="403">
        <v>26</v>
      </c>
      <c r="J14" s="403">
        <v>16</v>
      </c>
      <c r="K14" s="403">
        <v>22</v>
      </c>
      <c r="L14" s="403">
        <v>18</v>
      </c>
      <c r="M14" s="403">
        <v>35</v>
      </c>
      <c r="N14" s="403">
        <v>21</v>
      </c>
      <c r="O14" s="405">
        <v>27</v>
      </c>
      <c r="P14" s="397">
        <f>SUM(D14:O14)</f>
        <v>311</v>
      </c>
    </row>
    <row r="15" spans="1:17" ht="20.100000000000001" customHeight="1" x14ac:dyDescent="0.35">
      <c r="C15" s="395" t="s">
        <v>59</v>
      </c>
      <c r="D15" s="406">
        <v>13</v>
      </c>
      <c r="E15" s="407">
        <v>11</v>
      </c>
      <c r="F15" s="408">
        <v>16</v>
      </c>
      <c r="G15" s="407">
        <v>17</v>
      </c>
      <c r="H15" s="407">
        <v>25</v>
      </c>
      <c r="I15" s="407">
        <v>8</v>
      </c>
      <c r="J15" s="407">
        <v>14</v>
      </c>
      <c r="K15" s="407">
        <v>12</v>
      </c>
      <c r="L15" s="407">
        <v>13</v>
      </c>
      <c r="M15" s="407">
        <v>17</v>
      </c>
      <c r="N15" s="407">
        <v>15</v>
      </c>
      <c r="O15" s="409">
        <v>9</v>
      </c>
      <c r="P15" s="398">
        <f t="shared" ref="P15:P20" si="0">SUM(D15:O15)</f>
        <v>170</v>
      </c>
    </row>
    <row r="16" spans="1:17" ht="20.100000000000001" customHeight="1" x14ac:dyDescent="0.35">
      <c r="C16" s="395" t="s">
        <v>60</v>
      </c>
      <c r="D16" s="406">
        <v>27</v>
      </c>
      <c r="E16" s="407">
        <v>17</v>
      </c>
      <c r="F16" s="408">
        <v>15</v>
      </c>
      <c r="G16" s="407">
        <v>16</v>
      </c>
      <c r="H16" s="407">
        <v>14</v>
      </c>
      <c r="I16" s="407">
        <v>14</v>
      </c>
      <c r="J16" s="407">
        <v>23</v>
      </c>
      <c r="K16" s="407">
        <v>17</v>
      </c>
      <c r="L16" s="407">
        <v>21</v>
      </c>
      <c r="M16" s="407">
        <v>17</v>
      </c>
      <c r="N16" s="407">
        <v>8</v>
      </c>
      <c r="O16" s="409">
        <v>17</v>
      </c>
      <c r="P16" s="398">
        <f t="shared" si="0"/>
        <v>206</v>
      </c>
    </row>
    <row r="17" spans="3:19" ht="20.100000000000001" customHeight="1" x14ac:dyDescent="0.35">
      <c r="C17" s="395" t="s">
        <v>61</v>
      </c>
      <c r="D17" s="406">
        <v>21</v>
      </c>
      <c r="E17" s="407">
        <v>16</v>
      </c>
      <c r="F17" s="408">
        <v>22</v>
      </c>
      <c r="G17" s="407">
        <v>25</v>
      </c>
      <c r="H17" s="407">
        <v>16</v>
      </c>
      <c r="I17" s="407">
        <v>18</v>
      </c>
      <c r="J17" s="407">
        <v>23</v>
      </c>
      <c r="K17" s="407">
        <v>18</v>
      </c>
      <c r="L17" s="407">
        <v>18</v>
      </c>
      <c r="M17" s="407">
        <v>18</v>
      </c>
      <c r="N17" s="407">
        <v>14</v>
      </c>
      <c r="O17" s="409">
        <v>20</v>
      </c>
      <c r="P17" s="398">
        <f t="shared" si="0"/>
        <v>229</v>
      </c>
    </row>
    <row r="18" spans="3:19" ht="20.100000000000001" customHeight="1" x14ac:dyDescent="0.35">
      <c r="C18" s="395" t="s">
        <v>62</v>
      </c>
      <c r="D18" s="406">
        <v>22</v>
      </c>
      <c r="E18" s="407">
        <v>16</v>
      </c>
      <c r="F18" s="408">
        <v>21</v>
      </c>
      <c r="G18" s="407">
        <v>24</v>
      </c>
      <c r="H18" s="407">
        <v>13</v>
      </c>
      <c r="I18" s="407">
        <v>14</v>
      </c>
      <c r="J18" s="407">
        <v>18</v>
      </c>
      <c r="K18" s="407">
        <v>18</v>
      </c>
      <c r="L18" s="407">
        <v>14</v>
      </c>
      <c r="M18" s="407">
        <v>24</v>
      </c>
      <c r="N18" s="407">
        <v>16</v>
      </c>
      <c r="O18" s="409">
        <v>24</v>
      </c>
      <c r="P18" s="398">
        <f t="shared" si="0"/>
        <v>224</v>
      </c>
    </row>
    <row r="19" spans="3:19" ht="20.100000000000001" customHeight="1" x14ac:dyDescent="0.35">
      <c r="C19" s="395" t="s">
        <v>63</v>
      </c>
      <c r="D19" s="406">
        <v>9</v>
      </c>
      <c r="E19" s="410">
        <v>26</v>
      </c>
      <c r="F19" s="408">
        <v>35</v>
      </c>
      <c r="G19" s="410">
        <v>16</v>
      </c>
      <c r="H19" s="410">
        <v>19</v>
      </c>
      <c r="I19" s="410">
        <v>16</v>
      </c>
      <c r="J19" s="410">
        <v>24</v>
      </c>
      <c r="K19" s="410">
        <v>31</v>
      </c>
      <c r="L19" s="407">
        <v>17</v>
      </c>
      <c r="M19" s="410">
        <v>15</v>
      </c>
      <c r="N19" s="410">
        <v>26</v>
      </c>
      <c r="O19" s="409">
        <v>27</v>
      </c>
      <c r="P19" s="398">
        <f t="shared" si="0"/>
        <v>261</v>
      </c>
    </row>
    <row r="20" spans="3:19" ht="20.100000000000001" customHeight="1" thickBot="1" x14ac:dyDescent="0.4">
      <c r="C20" s="396" t="s">
        <v>64</v>
      </c>
      <c r="D20" s="411">
        <v>32</v>
      </c>
      <c r="E20" s="412">
        <v>29</v>
      </c>
      <c r="F20" s="413">
        <v>51</v>
      </c>
      <c r="G20" s="412">
        <v>30</v>
      </c>
      <c r="H20" s="412">
        <v>24</v>
      </c>
      <c r="I20" s="412">
        <v>29</v>
      </c>
      <c r="J20" s="412">
        <v>31</v>
      </c>
      <c r="K20" s="412">
        <v>37</v>
      </c>
      <c r="L20" s="414">
        <v>34</v>
      </c>
      <c r="M20" s="412">
        <v>33</v>
      </c>
      <c r="N20" s="412">
        <v>46</v>
      </c>
      <c r="O20" s="415">
        <v>31</v>
      </c>
      <c r="P20" s="399">
        <f t="shared" si="0"/>
        <v>407</v>
      </c>
    </row>
    <row r="21" spans="3:19" ht="20.100000000000001" customHeight="1" thickBot="1" x14ac:dyDescent="0.35">
      <c r="C21" s="176" t="s">
        <v>0</v>
      </c>
      <c r="D21" s="401">
        <f>SUM(D14:D20)</f>
        <v>147</v>
      </c>
      <c r="E21" s="401">
        <f t="shared" ref="E21:O21" si="1">SUM(E14:E20)</f>
        <v>132</v>
      </c>
      <c r="F21" s="401">
        <f t="shared" si="1"/>
        <v>191</v>
      </c>
      <c r="G21" s="401">
        <f t="shared" si="1"/>
        <v>165</v>
      </c>
      <c r="H21" s="401">
        <f t="shared" si="1"/>
        <v>149</v>
      </c>
      <c r="I21" s="401">
        <f t="shared" si="1"/>
        <v>125</v>
      </c>
      <c r="J21" s="401">
        <f t="shared" si="1"/>
        <v>149</v>
      </c>
      <c r="K21" s="401">
        <f t="shared" si="1"/>
        <v>155</v>
      </c>
      <c r="L21" s="401">
        <f t="shared" si="1"/>
        <v>135</v>
      </c>
      <c r="M21" s="401">
        <f t="shared" si="1"/>
        <v>159</v>
      </c>
      <c r="N21" s="401">
        <f t="shared" si="1"/>
        <v>146</v>
      </c>
      <c r="O21" s="401">
        <f t="shared" si="1"/>
        <v>155</v>
      </c>
      <c r="P21" s="177">
        <f>SUM(P14:P20)</f>
        <v>1808</v>
      </c>
    </row>
    <row r="22" spans="3:19" ht="14.25" x14ac:dyDescent="0.3">
      <c r="D22" s="138"/>
      <c r="E22" s="138"/>
      <c r="F22" s="138"/>
      <c r="G22" s="138"/>
      <c r="H22" s="138"/>
    </row>
    <row r="29" spans="3:19" x14ac:dyDescent="0.2">
      <c r="S29" s="167"/>
    </row>
    <row r="30" spans="3:19" x14ac:dyDescent="0.2">
      <c r="S30" s="167"/>
    </row>
    <row r="31" spans="3:19" x14ac:dyDescent="0.2">
      <c r="S31" s="167"/>
    </row>
    <row r="32" spans="3:19" x14ac:dyDescent="0.2">
      <c r="S32" s="167"/>
    </row>
    <row r="33" spans="19:19" x14ac:dyDescent="0.2">
      <c r="S33" s="167"/>
    </row>
    <row r="34" spans="19:19" x14ac:dyDescent="0.2">
      <c r="S34" s="167"/>
    </row>
    <row r="35" spans="19:19" x14ac:dyDescent="0.2">
      <c r="S35" s="167"/>
    </row>
    <row r="36" spans="19:19" x14ac:dyDescent="0.2">
      <c r="S36" s="167"/>
    </row>
  </sheetData>
  <mergeCells count="7">
    <mergeCell ref="A12:P12"/>
    <mergeCell ref="A5:P5"/>
    <mergeCell ref="A6:P6"/>
    <mergeCell ref="A7:Q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7"/>
  <sheetViews>
    <sheetView topLeftCell="A4" workbookViewId="0">
      <selection activeCell="T19" sqref="T19"/>
    </sheetView>
  </sheetViews>
  <sheetFormatPr baseColWidth="10" defaultColWidth="11.42578125" defaultRowHeight="12.75" x14ac:dyDescent="0.2"/>
  <cols>
    <col min="1" max="1" width="1.85546875" customWidth="1"/>
    <col min="2" max="2" width="14" customWidth="1"/>
    <col min="3" max="3" width="4.85546875" customWidth="1"/>
    <col min="4" max="4" width="4.5703125" customWidth="1"/>
    <col min="5" max="6" width="5.28515625" customWidth="1"/>
    <col min="7" max="7" width="4.85546875" customWidth="1"/>
    <col min="8" max="8" width="4.42578125" customWidth="1"/>
    <col min="9" max="9" width="4.7109375" customWidth="1"/>
    <col min="10" max="11" width="5.28515625" customWidth="1"/>
    <col min="12" max="12" width="4.28515625" customWidth="1"/>
    <col min="13" max="14" width="5.28515625" customWidth="1"/>
    <col min="15" max="15" width="10.5703125" customWidth="1"/>
    <col min="16" max="16" width="7.28515625" customWidth="1"/>
  </cols>
  <sheetData>
    <row r="5" spans="1:16" ht="12.75" customHeight="1" x14ac:dyDescent="0.25">
      <c r="A5" s="514" t="s">
        <v>115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</row>
    <row r="6" spans="1:16" ht="19.5" customHeight="1" x14ac:dyDescent="0.3">
      <c r="A6" s="515" t="s">
        <v>18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</row>
    <row r="7" spans="1:16" ht="15.75" customHeight="1" x14ac:dyDescent="0.2">
      <c r="A7" s="503" t="s">
        <v>405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</row>
    <row r="8" spans="1:16" ht="12.75" customHeight="1" x14ac:dyDescent="0.25">
      <c r="C8" s="1"/>
      <c r="D8" s="1"/>
      <c r="E8" s="1"/>
      <c r="F8" s="1"/>
      <c r="G8" s="1"/>
      <c r="H8" s="1"/>
      <c r="I8" s="1"/>
    </row>
    <row r="9" spans="1:16" ht="18" customHeight="1" x14ac:dyDescent="0.3">
      <c r="A9" s="538" t="s">
        <v>134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</row>
    <row r="10" spans="1:16" ht="18.75" customHeight="1" x14ac:dyDescent="0.25">
      <c r="A10" s="539" t="s">
        <v>39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</row>
    <row r="11" spans="1:16" ht="12.75" customHeight="1" x14ac:dyDescent="0.2">
      <c r="A11" s="501" t="s">
        <v>336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</row>
    <row r="12" spans="1:16" ht="19.5" customHeight="1" thickBot="1" x14ac:dyDescent="0.35">
      <c r="A12" s="537" t="s">
        <v>41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</row>
    <row r="13" spans="1:16" ht="84.75" customHeight="1" thickBot="1" x14ac:dyDescent="0.4">
      <c r="B13" s="178" t="s">
        <v>135</v>
      </c>
      <c r="C13" s="179" t="s">
        <v>136</v>
      </c>
      <c r="D13" s="179" t="s">
        <v>137</v>
      </c>
      <c r="E13" s="179" t="s">
        <v>138</v>
      </c>
      <c r="F13" s="179" t="s">
        <v>139</v>
      </c>
      <c r="G13" s="179" t="s">
        <v>140</v>
      </c>
      <c r="H13" s="179" t="s">
        <v>120</v>
      </c>
      <c r="I13" s="179" t="s">
        <v>141</v>
      </c>
      <c r="J13" s="179" t="s">
        <v>142</v>
      </c>
      <c r="K13" s="179" t="s">
        <v>143</v>
      </c>
      <c r="L13" s="179" t="s">
        <v>144</v>
      </c>
      <c r="M13" s="179" t="s">
        <v>145</v>
      </c>
      <c r="N13" s="179" t="s">
        <v>146</v>
      </c>
      <c r="O13" s="180" t="s">
        <v>0</v>
      </c>
    </row>
    <row r="14" spans="1:16" ht="20.100000000000001" customHeight="1" x14ac:dyDescent="0.35">
      <c r="B14" s="420" t="s">
        <v>58</v>
      </c>
      <c r="C14" s="421">
        <v>9</v>
      </c>
      <c r="D14" s="422">
        <v>1</v>
      </c>
      <c r="E14" s="423">
        <v>11</v>
      </c>
      <c r="F14" s="421">
        <v>8</v>
      </c>
      <c r="G14" s="421">
        <v>5</v>
      </c>
      <c r="H14" s="421">
        <v>4</v>
      </c>
      <c r="I14" s="421">
        <v>8</v>
      </c>
      <c r="J14" s="421">
        <v>13</v>
      </c>
      <c r="K14" s="421">
        <v>5</v>
      </c>
      <c r="L14" s="421">
        <v>11</v>
      </c>
      <c r="M14" s="421">
        <v>7</v>
      </c>
      <c r="N14" s="424">
        <v>5</v>
      </c>
      <c r="O14" s="416">
        <f>SUM(C14:N14)</f>
        <v>87</v>
      </c>
    </row>
    <row r="15" spans="1:16" ht="20.100000000000001" customHeight="1" x14ac:dyDescent="0.35">
      <c r="B15" s="425" t="s">
        <v>59</v>
      </c>
      <c r="C15" s="426">
        <v>2</v>
      </c>
      <c r="D15" s="427">
        <v>3</v>
      </c>
      <c r="E15" s="428">
        <v>3</v>
      </c>
      <c r="F15" s="426">
        <v>4</v>
      </c>
      <c r="G15" s="426">
        <v>4</v>
      </c>
      <c r="H15" s="426">
        <v>1</v>
      </c>
      <c r="I15" s="426">
        <v>6</v>
      </c>
      <c r="J15" s="426">
        <v>6</v>
      </c>
      <c r="K15" s="426">
        <v>6</v>
      </c>
      <c r="L15" s="426">
        <v>2</v>
      </c>
      <c r="M15" s="426">
        <v>2</v>
      </c>
      <c r="N15" s="429">
        <v>3</v>
      </c>
      <c r="O15" s="417">
        <f t="shared" ref="O15:O19" si="0">SUM(C15:N15)</f>
        <v>42</v>
      </c>
    </row>
    <row r="16" spans="1:16" ht="20.100000000000001" customHeight="1" x14ac:dyDescent="0.35">
      <c r="B16" s="425" t="s">
        <v>60</v>
      </c>
      <c r="C16" s="426">
        <v>8</v>
      </c>
      <c r="D16" s="427">
        <v>4</v>
      </c>
      <c r="E16" s="428">
        <v>7</v>
      </c>
      <c r="F16" s="426">
        <v>4</v>
      </c>
      <c r="G16" s="426">
        <v>3</v>
      </c>
      <c r="H16" s="426">
        <v>2</v>
      </c>
      <c r="I16" s="426">
        <v>2</v>
      </c>
      <c r="J16" s="426">
        <v>1</v>
      </c>
      <c r="K16" s="426">
        <v>3</v>
      </c>
      <c r="L16" s="426">
        <v>5</v>
      </c>
      <c r="M16" s="426"/>
      <c r="N16" s="429">
        <v>4</v>
      </c>
      <c r="O16" s="417">
        <f t="shared" si="0"/>
        <v>43</v>
      </c>
    </row>
    <row r="17" spans="2:17" ht="20.100000000000001" customHeight="1" x14ac:dyDescent="0.35">
      <c r="B17" s="425" t="s">
        <v>61</v>
      </c>
      <c r="C17" s="426">
        <v>7</v>
      </c>
      <c r="D17" s="427">
        <v>4</v>
      </c>
      <c r="E17" s="428">
        <v>2</v>
      </c>
      <c r="F17" s="426">
        <v>4</v>
      </c>
      <c r="G17" s="426">
        <v>1</v>
      </c>
      <c r="H17" s="426">
        <v>4</v>
      </c>
      <c r="I17" s="426">
        <v>7</v>
      </c>
      <c r="J17" s="426">
        <v>4</v>
      </c>
      <c r="K17" s="426">
        <v>6</v>
      </c>
      <c r="L17" s="426">
        <v>4</v>
      </c>
      <c r="M17" s="426">
        <v>3</v>
      </c>
      <c r="N17" s="429">
        <v>4</v>
      </c>
      <c r="O17" s="417">
        <f t="shared" si="0"/>
        <v>50</v>
      </c>
    </row>
    <row r="18" spans="2:17" ht="20.100000000000001" customHeight="1" x14ac:dyDescent="0.35">
      <c r="B18" s="425" t="s">
        <v>62</v>
      </c>
      <c r="C18" s="426">
        <v>4</v>
      </c>
      <c r="D18" s="427">
        <v>5</v>
      </c>
      <c r="E18" s="428">
        <v>5</v>
      </c>
      <c r="F18" s="426">
        <v>3</v>
      </c>
      <c r="G18" s="426">
        <v>5</v>
      </c>
      <c r="H18" s="426"/>
      <c r="I18" s="426">
        <v>6</v>
      </c>
      <c r="J18" s="426">
        <v>3</v>
      </c>
      <c r="K18" s="426">
        <v>1</v>
      </c>
      <c r="L18" s="426">
        <v>3</v>
      </c>
      <c r="M18" s="426">
        <v>4</v>
      </c>
      <c r="N18" s="429">
        <v>4</v>
      </c>
      <c r="O18" s="417">
        <f t="shared" si="0"/>
        <v>43</v>
      </c>
    </row>
    <row r="19" spans="2:17" ht="20.100000000000001" customHeight="1" x14ac:dyDescent="0.35">
      <c r="B19" s="425" t="s">
        <v>63</v>
      </c>
      <c r="C19" s="426">
        <v>2</v>
      </c>
      <c r="D19" s="427">
        <v>7</v>
      </c>
      <c r="E19" s="428">
        <v>6</v>
      </c>
      <c r="F19" s="430">
        <v>12</v>
      </c>
      <c r="G19" s="430">
        <v>5</v>
      </c>
      <c r="H19" s="426">
        <v>1</v>
      </c>
      <c r="I19" s="430">
        <v>4</v>
      </c>
      <c r="J19" s="430">
        <v>11</v>
      </c>
      <c r="K19" s="430">
        <v>3</v>
      </c>
      <c r="L19" s="430">
        <v>4</v>
      </c>
      <c r="M19" s="430">
        <v>7</v>
      </c>
      <c r="N19" s="429">
        <v>9</v>
      </c>
      <c r="O19" s="417">
        <f t="shared" si="0"/>
        <v>71</v>
      </c>
      <c r="P19" s="5"/>
    </row>
    <row r="20" spans="2:17" ht="20.100000000000001" customHeight="1" thickBot="1" x14ac:dyDescent="0.4">
      <c r="B20" s="431" t="s">
        <v>64</v>
      </c>
      <c r="C20" s="432">
        <v>10</v>
      </c>
      <c r="D20" s="433">
        <v>10</v>
      </c>
      <c r="E20" s="434">
        <v>17</v>
      </c>
      <c r="F20" s="435">
        <v>11</v>
      </c>
      <c r="G20" s="435">
        <v>7</v>
      </c>
      <c r="H20" s="432">
        <v>4</v>
      </c>
      <c r="I20" s="435">
        <v>1</v>
      </c>
      <c r="J20" s="435">
        <v>8</v>
      </c>
      <c r="K20" s="435">
        <v>9</v>
      </c>
      <c r="L20" s="435">
        <v>7</v>
      </c>
      <c r="M20" s="435">
        <v>6</v>
      </c>
      <c r="N20" s="436">
        <v>7</v>
      </c>
      <c r="O20" s="418">
        <f>SUM(C20:N20)</f>
        <v>97</v>
      </c>
      <c r="P20" s="5"/>
    </row>
    <row r="21" spans="2:17" ht="20.100000000000001" customHeight="1" thickBot="1" x14ac:dyDescent="0.35">
      <c r="B21" s="419" t="s">
        <v>0</v>
      </c>
      <c r="C21" s="401">
        <f>SUM(C14:C20)</f>
        <v>42</v>
      </c>
      <c r="D21" s="401">
        <f t="shared" ref="D21:N21" si="1">SUM(D14:D20)</f>
        <v>34</v>
      </c>
      <c r="E21" s="401">
        <f t="shared" si="1"/>
        <v>51</v>
      </c>
      <c r="F21" s="401">
        <f t="shared" si="1"/>
        <v>46</v>
      </c>
      <c r="G21" s="401">
        <f t="shared" si="1"/>
        <v>30</v>
      </c>
      <c r="H21" s="401">
        <f t="shared" si="1"/>
        <v>16</v>
      </c>
      <c r="I21" s="401">
        <f t="shared" si="1"/>
        <v>34</v>
      </c>
      <c r="J21" s="401">
        <f t="shared" si="1"/>
        <v>46</v>
      </c>
      <c r="K21" s="401">
        <f t="shared" si="1"/>
        <v>33</v>
      </c>
      <c r="L21" s="401">
        <f t="shared" si="1"/>
        <v>36</v>
      </c>
      <c r="M21" s="401">
        <f t="shared" si="1"/>
        <v>29</v>
      </c>
      <c r="N21" s="401">
        <f t="shared" si="1"/>
        <v>36</v>
      </c>
      <c r="O21" s="177">
        <f>SUM(O14:O20)</f>
        <v>433</v>
      </c>
    </row>
    <row r="22" spans="2:17" ht="14.25" x14ac:dyDescent="0.3">
      <c r="C22" s="138"/>
      <c r="D22" s="138"/>
      <c r="E22" s="138"/>
      <c r="F22" s="138"/>
      <c r="G22" s="138"/>
    </row>
    <row r="29" spans="2:17" x14ac:dyDescent="0.2">
      <c r="Q29" s="167"/>
    </row>
    <row r="30" spans="2:17" x14ac:dyDescent="0.2">
      <c r="Q30" s="167"/>
    </row>
    <row r="31" spans="2:17" x14ac:dyDescent="0.2">
      <c r="Q31" s="167"/>
    </row>
    <row r="32" spans="2:17" x14ac:dyDescent="0.2">
      <c r="Q32" s="167"/>
    </row>
    <row r="33" spans="17:17" x14ac:dyDescent="0.2">
      <c r="Q33" s="167"/>
    </row>
    <row r="34" spans="17:17" x14ac:dyDescent="0.2">
      <c r="Q34" s="167"/>
    </row>
    <row r="35" spans="17:17" x14ac:dyDescent="0.2">
      <c r="Q35" s="167"/>
    </row>
    <row r="36" spans="17:17" x14ac:dyDescent="0.2">
      <c r="Q36" s="167"/>
    </row>
    <row r="37" spans="17:17" x14ac:dyDescent="0.2">
      <c r="Q37" s="167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2"/>
  <sheetViews>
    <sheetView topLeftCell="A25" workbookViewId="0">
      <selection activeCell="Q16" sqref="Q16"/>
    </sheetView>
  </sheetViews>
  <sheetFormatPr baseColWidth="10" defaultColWidth="11.42578125" defaultRowHeight="12.75" x14ac:dyDescent="0.2"/>
  <cols>
    <col min="1" max="1" width="6.28515625" customWidth="1"/>
    <col min="2" max="2" width="13.85546875" customWidth="1"/>
    <col min="3" max="3" width="4.28515625" customWidth="1"/>
    <col min="4" max="4" width="4.7109375" customWidth="1"/>
    <col min="5" max="5" width="5.28515625" customWidth="1"/>
    <col min="6" max="6" width="4.140625" customWidth="1"/>
    <col min="7" max="7" width="4" customWidth="1"/>
    <col min="8" max="8" width="4.42578125" customWidth="1"/>
    <col min="9" max="9" width="4.5703125" customWidth="1"/>
    <col min="10" max="10" width="4" customWidth="1"/>
    <col min="11" max="11" width="4.140625" customWidth="1"/>
    <col min="12" max="12" width="4.28515625" customWidth="1"/>
    <col min="13" max="13" width="5.28515625" customWidth="1"/>
    <col min="14" max="14" width="4.85546875" customWidth="1"/>
    <col min="15" max="15" width="10.28515625" customWidth="1"/>
    <col min="16" max="16" width="8.42578125" customWidth="1"/>
  </cols>
  <sheetData>
    <row r="5" spans="1:16" ht="12.75" customHeight="1" x14ac:dyDescent="0.25">
      <c r="A5" s="514" t="s">
        <v>115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</row>
    <row r="6" spans="1:16" ht="19.5" customHeight="1" x14ac:dyDescent="0.3">
      <c r="A6" s="515" t="s">
        <v>18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</row>
    <row r="7" spans="1:16" ht="15.75" customHeight="1" x14ac:dyDescent="0.2">
      <c r="A7" s="503" t="s">
        <v>405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</row>
    <row r="8" spans="1:16" ht="12.75" customHeight="1" x14ac:dyDescent="0.25">
      <c r="C8" s="1"/>
      <c r="D8" s="1"/>
      <c r="E8" s="1"/>
      <c r="F8" s="1"/>
      <c r="G8" s="1"/>
      <c r="H8" s="1"/>
      <c r="I8" s="1"/>
    </row>
    <row r="9" spans="1:16" ht="18" customHeight="1" x14ac:dyDescent="0.3">
      <c r="A9" s="538" t="s">
        <v>134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</row>
    <row r="10" spans="1:16" ht="18.75" customHeight="1" x14ac:dyDescent="0.25">
      <c r="A10" s="539" t="s">
        <v>39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</row>
    <row r="11" spans="1:16" ht="12.75" customHeight="1" x14ac:dyDescent="0.2">
      <c r="A11" s="501" t="s">
        <v>337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</row>
    <row r="12" spans="1:16" ht="19.5" customHeight="1" thickBot="1" x14ac:dyDescent="0.35">
      <c r="A12" s="537" t="s">
        <v>41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</row>
    <row r="13" spans="1:16" ht="87.75" customHeight="1" x14ac:dyDescent="0.35">
      <c r="B13" s="291" t="s">
        <v>135</v>
      </c>
      <c r="C13" s="292" t="s">
        <v>136</v>
      </c>
      <c r="D13" s="292" t="s">
        <v>137</v>
      </c>
      <c r="E13" s="292" t="s">
        <v>138</v>
      </c>
      <c r="F13" s="292" t="s">
        <v>139</v>
      </c>
      <c r="G13" s="292" t="s">
        <v>140</v>
      </c>
      <c r="H13" s="292" t="s">
        <v>120</v>
      </c>
      <c r="I13" s="292" t="s">
        <v>141</v>
      </c>
      <c r="J13" s="292" t="s">
        <v>142</v>
      </c>
      <c r="K13" s="292" t="s">
        <v>143</v>
      </c>
      <c r="L13" s="292" t="s">
        <v>144</v>
      </c>
      <c r="M13" s="292" t="s">
        <v>145</v>
      </c>
      <c r="N13" s="292" t="s">
        <v>146</v>
      </c>
      <c r="O13" s="293" t="s">
        <v>0</v>
      </c>
    </row>
    <row r="14" spans="1:16" ht="20.100000000000001" customHeight="1" x14ac:dyDescent="0.35">
      <c r="B14" s="294" t="s">
        <v>58</v>
      </c>
      <c r="C14" s="277">
        <v>2</v>
      </c>
      <c r="D14" s="295">
        <v>6</v>
      </c>
      <c r="E14" s="296">
        <v>4</v>
      </c>
      <c r="F14" s="297">
        <v>1</v>
      </c>
      <c r="G14" s="297">
        <v>2</v>
      </c>
      <c r="H14" s="297">
        <v>7</v>
      </c>
      <c r="I14" s="297">
        <v>1</v>
      </c>
      <c r="J14" s="297">
        <v>1</v>
      </c>
      <c r="K14" s="297"/>
      <c r="L14" s="297">
        <v>5</v>
      </c>
      <c r="M14" s="297">
        <v>2</v>
      </c>
      <c r="N14" s="277">
        <v>2</v>
      </c>
      <c r="O14" s="298">
        <f>SUM(C14:N14)</f>
        <v>33</v>
      </c>
    </row>
    <row r="15" spans="1:16" ht="20.100000000000001" customHeight="1" x14ac:dyDescent="0.35">
      <c r="B15" s="294" t="s">
        <v>59</v>
      </c>
      <c r="C15" s="277">
        <v>2</v>
      </c>
      <c r="D15" s="295"/>
      <c r="E15" s="296"/>
      <c r="F15" s="297">
        <v>3</v>
      </c>
      <c r="G15" s="297">
        <v>2</v>
      </c>
      <c r="H15" s="297"/>
      <c r="I15" s="297">
        <v>1</v>
      </c>
      <c r="J15" s="297">
        <v>2</v>
      </c>
      <c r="K15" s="297">
        <v>2</v>
      </c>
      <c r="L15" s="297">
        <v>1</v>
      </c>
      <c r="M15" s="297">
        <v>2</v>
      </c>
      <c r="N15" s="277"/>
      <c r="O15" s="298">
        <f t="shared" ref="O15:O20" si="0">SUM(C15:N15)</f>
        <v>15</v>
      </c>
    </row>
    <row r="16" spans="1:16" ht="20.100000000000001" customHeight="1" x14ac:dyDescent="0.35">
      <c r="B16" s="294" t="s">
        <v>60</v>
      </c>
      <c r="C16" s="277">
        <v>2</v>
      </c>
      <c r="D16" s="295">
        <v>1</v>
      </c>
      <c r="E16" s="296">
        <v>1</v>
      </c>
      <c r="F16" s="297">
        <v>1</v>
      </c>
      <c r="G16" s="297">
        <v>2</v>
      </c>
      <c r="H16" s="297"/>
      <c r="I16" s="297">
        <v>2</v>
      </c>
      <c r="J16" s="297">
        <v>2</v>
      </c>
      <c r="K16" s="297"/>
      <c r="L16" s="297">
        <v>2</v>
      </c>
      <c r="M16" s="297">
        <v>2</v>
      </c>
      <c r="N16" s="277">
        <v>1</v>
      </c>
      <c r="O16" s="298">
        <f t="shared" si="0"/>
        <v>16</v>
      </c>
    </row>
    <row r="17" spans="2:16" ht="20.100000000000001" customHeight="1" x14ac:dyDescent="0.35">
      <c r="B17" s="294" t="s">
        <v>61</v>
      </c>
      <c r="C17" s="277">
        <v>3</v>
      </c>
      <c r="D17" s="295">
        <v>2</v>
      </c>
      <c r="E17" s="296"/>
      <c r="F17" s="297"/>
      <c r="G17" s="297">
        <v>1</v>
      </c>
      <c r="H17" s="297"/>
      <c r="I17" s="297">
        <v>3</v>
      </c>
      <c r="J17" s="297"/>
      <c r="K17" s="297">
        <v>2</v>
      </c>
      <c r="L17" s="297"/>
      <c r="M17" s="297">
        <v>1</v>
      </c>
      <c r="N17" s="277">
        <v>1</v>
      </c>
      <c r="O17" s="298">
        <f t="shared" si="0"/>
        <v>13</v>
      </c>
    </row>
    <row r="18" spans="2:16" ht="20.100000000000001" customHeight="1" x14ac:dyDescent="0.35">
      <c r="B18" s="294" t="s">
        <v>62</v>
      </c>
      <c r="C18" s="277">
        <v>3</v>
      </c>
      <c r="D18" s="295"/>
      <c r="E18" s="296">
        <v>2</v>
      </c>
      <c r="F18" s="297">
        <v>2</v>
      </c>
      <c r="G18" s="297">
        <v>3</v>
      </c>
      <c r="H18" s="297">
        <v>3</v>
      </c>
      <c r="I18" s="297">
        <v>2</v>
      </c>
      <c r="J18" s="297">
        <v>2</v>
      </c>
      <c r="K18" s="297">
        <v>1</v>
      </c>
      <c r="L18" s="297">
        <v>1</v>
      </c>
      <c r="M18" s="297">
        <v>2</v>
      </c>
      <c r="N18" s="277">
        <v>5</v>
      </c>
      <c r="O18" s="298">
        <f t="shared" si="0"/>
        <v>26</v>
      </c>
    </row>
    <row r="19" spans="2:16" ht="20.100000000000001" customHeight="1" x14ac:dyDescent="0.35">
      <c r="B19" s="294" t="s">
        <v>63</v>
      </c>
      <c r="C19" s="277">
        <v>2</v>
      </c>
      <c r="D19" s="295">
        <v>3</v>
      </c>
      <c r="E19" s="296">
        <v>2</v>
      </c>
      <c r="F19" s="299">
        <v>3</v>
      </c>
      <c r="G19" s="299">
        <v>2</v>
      </c>
      <c r="H19" s="299">
        <v>3</v>
      </c>
      <c r="I19" s="299">
        <v>5</v>
      </c>
      <c r="J19" s="299">
        <v>5</v>
      </c>
      <c r="K19" s="297">
        <v>3</v>
      </c>
      <c r="L19" s="299">
        <v>2</v>
      </c>
      <c r="M19" s="299">
        <v>1</v>
      </c>
      <c r="N19" s="277">
        <v>1</v>
      </c>
      <c r="O19" s="298">
        <f t="shared" si="0"/>
        <v>32</v>
      </c>
      <c r="P19" s="5"/>
    </row>
    <row r="20" spans="2:16" ht="20.100000000000001" customHeight="1" x14ac:dyDescent="0.35">
      <c r="B20" s="294" t="s">
        <v>64</v>
      </c>
      <c r="C20" s="277">
        <v>1</v>
      </c>
      <c r="D20" s="295">
        <v>2</v>
      </c>
      <c r="E20" s="296">
        <v>6</v>
      </c>
      <c r="F20" s="299">
        <v>4</v>
      </c>
      <c r="G20" s="299">
        <v>7</v>
      </c>
      <c r="H20" s="299">
        <v>3</v>
      </c>
      <c r="I20" s="299">
        <v>5</v>
      </c>
      <c r="J20" s="299">
        <v>5</v>
      </c>
      <c r="K20" s="297">
        <v>2</v>
      </c>
      <c r="L20" s="299">
        <v>4</v>
      </c>
      <c r="M20" s="299">
        <v>5</v>
      </c>
      <c r="N20" s="277">
        <v>3</v>
      </c>
      <c r="O20" s="298">
        <f t="shared" si="0"/>
        <v>47</v>
      </c>
      <c r="P20" s="5"/>
    </row>
    <row r="21" spans="2:16" ht="20.100000000000001" customHeight="1" thickBot="1" x14ac:dyDescent="0.35">
      <c r="B21" s="300" t="s">
        <v>0</v>
      </c>
      <c r="C21" s="301">
        <f t="shared" ref="C21:N21" si="1">SUM(C14:C20)</f>
        <v>15</v>
      </c>
      <c r="D21" s="301">
        <f t="shared" si="1"/>
        <v>14</v>
      </c>
      <c r="E21" s="301">
        <f t="shared" si="1"/>
        <v>15</v>
      </c>
      <c r="F21" s="301">
        <f t="shared" si="1"/>
        <v>14</v>
      </c>
      <c r="G21" s="301">
        <f t="shared" si="1"/>
        <v>19</v>
      </c>
      <c r="H21" s="301">
        <f t="shared" si="1"/>
        <v>16</v>
      </c>
      <c r="I21" s="301">
        <f t="shared" si="1"/>
        <v>19</v>
      </c>
      <c r="J21" s="301">
        <f t="shared" si="1"/>
        <v>17</v>
      </c>
      <c r="K21" s="301">
        <f t="shared" si="1"/>
        <v>10</v>
      </c>
      <c r="L21" s="301">
        <f t="shared" si="1"/>
        <v>15</v>
      </c>
      <c r="M21" s="301">
        <f t="shared" si="1"/>
        <v>15</v>
      </c>
      <c r="N21" s="301">
        <f t="shared" si="1"/>
        <v>13</v>
      </c>
      <c r="O21" s="302">
        <f>SUM(O14:O20)</f>
        <v>182</v>
      </c>
    </row>
    <row r="22" spans="2:16" ht="14.25" x14ac:dyDescent="0.3">
      <c r="C22" s="138"/>
      <c r="D22" s="138"/>
      <c r="E22" s="138"/>
      <c r="F22" s="138"/>
      <c r="G22" s="138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2"/>
  <sheetViews>
    <sheetView topLeftCell="A20" workbookViewId="0">
      <selection activeCell="H21" sqref="H21"/>
    </sheetView>
  </sheetViews>
  <sheetFormatPr baseColWidth="10" defaultColWidth="11.42578125" defaultRowHeight="12.75" x14ac:dyDescent="0.2"/>
  <cols>
    <col min="1" max="1" width="6.28515625" customWidth="1"/>
    <col min="2" max="2" width="13.85546875" customWidth="1"/>
    <col min="3" max="3" width="4.28515625" customWidth="1"/>
    <col min="4" max="4" width="4.7109375" customWidth="1"/>
    <col min="5" max="5" width="5.28515625" customWidth="1"/>
    <col min="6" max="6" width="4.140625" customWidth="1"/>
    <col min="7" max="7" width="4" customWidth="1"/>
    <col min="8" max="8" width="4.42578125" customWidth="1"/>
    <col min="9" max="9" width="4.5703125" customWidth="1"/>
    <col min="10" max="10" width="4" customWidth="1"/>
    <col min="11" max="11" width="4.140625" customWidth="1"/>
    <col min="12" max="12" width="4.28515625" customWidth="1"/>
    <col min="13" max="13" width="5.28515625" customWidth="1"/>
    <col min="14" max="14" width="4.85546875" customWidth="1"/>
    <col min="15" max="15" width="10.28515625" customWidth="1"/>
    <col min="16" max="16" width="8.42578125" customWidth="1"/>
  </cols>
  <sheetData>
    <row r="5" spans="1:16" ht="12.75" customHeight="1" x14ac:dyDescent="0.25">
      <c r="A5" s="514" t="s">
        <v>115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</row>
    <row r="6" spans="1:16" ht="19.5" customHeight="1" x14ac:dyDescent="0.3">
      <c r="A6" s="515" t="s">
        <v>18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</row>
    <row r="7" spans="1:16" ht="15.75" customHeight="1" x14ac:dyDescent="0.2">
      <c r="A7" s="503" t="s">
        <v>405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</row>
    <row r="8" spans="1:16" ht="12.75" customHeight="1" x14ac:dyDescent="0.25">
      <c r="C8" s="1"/>
      <c r="D8" s="1"/>
      <c r="E8" s="1"/>
      <c r="F8" s="1"/>
      <c r="G8" s="1"/>
      <c r="H8" s="1"/>
      <c r="I8" s="1"/>
    </row>
    <row r="9" spans="1:16" ht="18" customHeight="1" x14ac:dyDescent="0.3">
      <c r="A9" s="538" t="s">
        <v>134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</row>
    <row r="10" spans="1:16" ht="18.75" customHeight="1" x14ac:dyDescent="0.25">
      <c r="A10" s="539" t="s">
        <v>39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</row>
    <row r="11" spans="1:16" ht="12.75" customHeight="1" x14ac:dyDescent="0.2">
      <c r="A11" s="501" t="s">
        <v>338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</row>
    <row r="12" spans="1:16" ht="19.5" customHeight="1" thickBot="1" x14ac:dyDescent="0.35">
      <c r="A12" s="537" t="s">
        <v>41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</row>
    <row r="13" spans="1:16" ht="87.75" customHeight="1" thickBot="1" x14ac:dyDescent="0.4">
      <c r="B13" s="161" t="s">
        <v>135</v>
      </c>
      <c r="C13" s="162" t="s">
        <v>136</v>
      </c>
      <c r="D13" s="162" t="s">
        <v>137</v>
      </c>
      <c r="E13" s="162" t="s">
        <v>138</v>
      </c>
      <c r="F13" s="162" t="s">
        <v>139</v>
      </c>
      <c r="G13" s="162" t="s">
        <v>140</v>
      </c>
      <c r="H13" s="162" t="s">
        <v>120</v>
      </c>
      <c r="I13" s="162" t="s">
        <v>141</v>
      </c>
      <c r="J13" s="162" t="s">
        <v>142</v>
      </c>
      <c r="K13" s="162" t="s">
        <v>143</v>
      </c>
      <c r="L13" s="162" t="s">
        <v>144</v>
      </c>
      <c r="M13" s="162" t="s">
        <v>145</v>
      </c>
      <c r="N13" s="162" t="s">
        <v>146</v>
      </c>
      <c r="O13" s="163" t="s">
        <v>0</v>
      </c>
    </row>
    <row r="14" spans="1:16" ht="20.100000000000001" customHeight="1" x14ac:dyDescent="0.35">
      <c r="B14" s="164" t="s">
        <v>58</v>
      </c>
      <c r="C14" s="181">
        <v>2</v>
      </c>
      <c r="D14" s="182">
        <v>2</v>
      </c>
      <c r="E14" s="236">
        <v>1</v>
      </c>
      <c r="F14" s="165">
        <v>1</v>
      </c>
      <c r="G14" s="165">
        <v>4</v>
      </c>
      <c r="H14" s="165">
        <v>3</v>
      </c>
      <c r="I14" s="165"/>
      <c r="J14" s="165">
        <v>4</v>
      </c>
      <c r="K14" s="165">
        <v>5</v>
      </c>
      <c r="L14" s="165">
        <v>3</v>
      </c>
      <c r="M14" s="165">
        <v>2</v>
      </c>
      <c r="N14" s="40">
        <v>6</v>
      </c>
      <c r="O14" s="166">
        <f>SUM(C14:N14)</f>
        <v>33</v>
      </c>
    </row>
    <row r="15" spans="1:16" ht="20.100000000000001" customHeight="1" x14ac:dyDescent="0.35">
      <c r="B15" s="168" t="s">
        <v>59</v>
      </c>
      <c r="C15" s="18">
        <v>1</v>
      </c>
      <c r="D15" s="53"/>
      <c r="E15" s="236">
        <v>1</v>
      </c>
      <c r="F15" s="169">
        <v>3</v>
      </c>
      <c r="G15" s="169"/>
      <c r="H15" s="169">
        <v>2</v>
      </c>
      <c r="I15" s="169">
        <v>2</v>
      </c>
      <c r="J15" s="169">
        <v>1</v>
      </c>
      <c r="K15" s="169">
        <v>1</v>
      </c>
      <c r="L15" s="169">
        <v>2</v>
      </c>
      <c r="M15" s="169"/>
      <c r="N15" s="40"/>
      <c r="O15" s="171">
        <f t="shared" ref="O15:O20" si="0">SUM(C15:N15)</f>
        <v>13</v>
      </c>
    </row>
    <row r="16" spans="1:16" ht="20.100000000000001" customHeight="1" x14ac:dyDescent="0.35">
      <c r="B16" s="168" t="s">
        <v>60</v>
      </c>
      <c r="C16" s="18"/>
      <c r="D16" s="53">
        <v>2</v>
      </c>
      <c r="E16" s="236">
        <v>3</v>
      </c>
      <c r="F16" s="169">
        <v>4</v>
      </c>
      <c r="G16" s="169">
        <v>2</v>
      </c>
      <c r="H16" s="169">
        <v>2</v>
      </c>
      <c r="I16" s="169">
        <v>2</v>
      </c>
      <c r="J16" s="169">
        <v>1</v>
      </c>
      <c r="K16" s="169">
        <v>6</v>
      </c>
      <c r="L16" s="169">
        <v>1</v>
      </c>
      <c r="M16" s="169">
        <v>1</v>
      </c>
      <c r="N16" s="40">
        <v>1</v>
      </c>
      <c r="O16" s="171">
        <f t="shared" si="0"/>
        <v>25</v>
      </c>
    </row>
    <row r="17" spans="2:16" ht="20.100000000000001" customHeight="1" x14ac:dyDescent="0.35">
      <c r="B17" s="168" t="s">
        <v>61</v>
      </c>
      <c r="C17" s="18">
        <v>2</v>
      </c>
      <c r="D17" s="53">
        <v>1</v>
      </c>
      <c r="E17" s="236">
        <v>3</v>
      </c>
      <c r="F17" s="169">
        <v>3</v>
      </c>
      <c r="G17" s="169"/>
      <c r="H17" s="169">
        <v>5</v>
      </c>
      <c r="I17" s="169">
        <v>5</v>
      </c>
      <c r="J17" s="169">
        <v>3</v>
      </c>
      <c r="K17" s="169">
        <v>1</v>
      </c>
      <c r="L17" s="169">
        <v>2</v>
      </c>
      <c r="M17" s="169">
        <v>1</v>
      </c>
      <c r="N17" s="40">
        <v>5</v>
      </c>
      <c r="O17" s="171">
        <f t="shared" si="0"/>
        <v>31</v>
      </c>
    </row>
    <row r="18" spans="2:16" ht="20.100000000000001" customHeight="1" x14ac:dyDescent="0.35">
      <c r="B18" s="168" t="s">
        <v>62</v>
      </c>
      <c r="C18" s="183">
        <v>4</v>
      </c>
      <c r="D18" s="53">
        <v>4</v>
      </c>
      <c r="E18" s="236">
        <v>2</v>
      </c>
      <c r="F18" s="169">
        <v>1</v>
      </c>
      <c r="G18" s="169">
        <v>1</v>
      </c>
      <c r="H18" s="169">
        <v>2</v>
      </c>
      <c r="I18" s="169">
        <v>3</v>
      </c>
      <c r="J18" s="169"/>
      <c r="K18" s="169">
        <v>3</v>
      </c>
      <c r="L18" s="169">
        <v>2</v>
      </c>
      <c r="M18" s="169">
        <v>1</v>
      </c>
      <c r="N18" s="40">
        <v>2</v>
      </c>
      <c r="O18" s="171">
        <f t="shared" si="0"/>
        <v>25</v>
      </c>
    </row>
    <row r="19" spans="2:16" ht="20.100000000000001" customHeight="1" x14ac:dyDescent="0.35">
      <c r="B19" s="168" t="s">
        <v>63</v>
      </c>
      <c r="C19" s="183">
        <v>1</v>
      </c>
      <c r="D19" s="53">
        <v>4</v>
      </c>
      <c r="E19" s="236">
        <v>5</v>
      </c>
      <c r="F19" s="170"/>
      <c r="G19" s="170">
        <v>1</v>
      </c>
      <c r="H19" s="170">
        <v>1</v>
      </c>
      <c r="I19" s="170">
        <v>3</v>
      </c>
      <c r="J19" s="170">
        <v>5</v>
      </c>
      <c r="K19" s="169">
        <v>3</v>
      </c>
      <c r="L19" s="170">
        <v>2</v>
      </c>
      <c r="M19" s="170">
        <v>1</v>
      </c>
      <c r="N19" s="40">
        <v>5</v>
      </c>
      <c r="O19" s="171">
        <f t="shared" si="0"/>
        <v>31</v>
      </c>
      <c r="P19" s="5"/>
    </row>
    <row r="20" spans="2:16" ht="20.100000000000001" customHeight="1" thickBot="1" x14ac:dyDescent="0.4">
      <c r="B20" s="172" t="s">
        <v>64</v>
      </c>
      <c r="C20" s="184">
        <v>8</v>
      </c>
      <c r="D20" s="185">
        <v>4</v>
      </c>
      <c r="E20" s="236">
        <v>3</v>
      </c>
      <c r="F20" s="174">
        <v>1</v>
      </c>
      <c r="G20" s="174">
        <v>6</v>
      </c>
      <c r="H20" s="174">
        <v>1</v>
      </c>
      <c r="I20" s="174">
        <v>5</v>
      </c>
      <c r="J20" s="174">
        <v>4</v>
      </c>
      <c r="K20" s="173">
        <v>3</v>
      </c>
      <c r="L20" s="174">
        <v>4</v>
      </c>
      <c r="M20" s="174">
        <v>5</v>
      </c>
      <c r="N20" s="40">
        <v>1</v>
      </c>
      <c r="O20" s="175">
        <f t="shared" si="0"/>
        <v>45</v>
      </c>
      <c r="P20" s="5"/>
    </row>
    <row r="21" spans="2:16" ht="20.100000000000001" customHeight="1" thickBot="1" x14ac:dyDescent="0.35">
      <c r="B21" s="176" t="s">
        <v>0</v>
      </c>
      <c r="C21" s="177">
        <f t="shared" ref="C21:O21" si="1">SUM(C14:C20)</f>
        <v>18</v>
      </c>
      <c r="D21" s="177">
        <f t="shared" si="1"/>
        <v>17</v>
      </c>
      <c r="E21" s="177">
        <f t="shared" si="1"/>
        <v>18</v>
      </c>
      <c r="F21" s="177">
        <f t="shared" si="1"/>
        <v>13</v>
      </c>
      <c r="G21" s="177">
        <f t="shared" si="1"/>
        <v>14</v>
      </c>
      <c r="H21" s="177">
        <f t="shared" si="1"/>
        <v>16</v>
      </c>
      <c r="I21" s="177">
        <f t="shared" si="1"/>
        <v>20</v>
      </c>
      <c r="J21" s="177">
        <f t="shared" si="1"/>
        <v>18</v>
      </c>
      <c r="K21" s="177">
        <f t="shared" si="1"/>
        <v>22</v>
      </c>
      <c r="L21" s="177">
        <f t="shared" si="1"/>
        <v>16</v>
      </c>
      <c r="M21" s="177">
        <f t="shared" si="1"/>
        <v>11</v>
      </c>
      <c r="N21" s="177">
        <f t="shared" si="1"/>
        <v>20</v>
      </c>
      <c r="O21" s="177">
        <f t="shared" si="1"/>
        <v>203</v>
      </c>
    </row>
    <row r="22" spans="2:16" ht="14.25" x14ac:dyDescent="0.3">
      <c r="C22" s="138"/>
      <c r="D22" s="138"/>
      <c r="E22" s="138"/>
      <c r="F22" s="138"/>
      <c r="G22" s="138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7" workbookViewId="0">
      <selection activeCell="U15" sqref="U15"/>
    </sheetView>
  </sheetViews>
  <sheetFormatPr baseColWidth="10" defaultColWidth="11.42578125" defaultRowHeight="12.75" x14ac:dyDescent="0.2"/>
  <cols>
    <col min="1" max="1" width="5.5703125" customWidth="1"/>
    <col min="2" max="2" width="14.85546875" customWidth="1"/>
    <col min="3" max="3" width="4.7109375" customWidth="1"/>
    <col min="4" max="4" width="5" customWidth="1"/>
    <col min="5" max="5" width="5.7109375" customWidth="1"/>
    <col min="6" max="6" width="4.5703125" customWidth="1"/>
    <col min="7" max="8" width="5.7109375" customWidth="1"/>
    <col min="9" max="9" width="4.42578125" customWidth="1"/>
    <col min="10" max="11" width="4.5703125" customWidth="1"/>
    <col min="12" max="12" width="4.85546875" customWidth="1"/>
    <col min="13" max="14" width="5.7109375" customWidth="1"/>
    <col min="15" max="15" width="10.85546875" customWidth="1"/>
    <col min="16" max="16" width="5.5703125" customWidth="1"/>
  </cols>
  <sheetData>
    <row r="1" spans="1:17" ht="14.25" customHeight="1" x14ac:dyDescent="0.2"/>
    <row r="2" spans="1:17" ht="14.25" customHeight="1" x14ac:dyDescent="0.2"/>
    <row r="5" spans="1:17" ht="15" customHeight="1" x14ac:dyDescent="0.25">
      <c r="A5" s="514" t="s">
        <v>13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</row>
    <row r="6" spans="1:17" ht="18" customHeight="1" x14ac:dyDescent="0.3">
      <c r="A6" s="515" t="s">
        <v>18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</row>
    <row r="7" spans="1:17" ht="15" customHeight="1" x14ac:dyDescent="0.25">
      <c r="A7" s="516" t="s">
        <v>405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</row>
    <row r="8" spans="1:17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7" ht="15" x14ac:dyDescent="0.25"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</row>
    <row r="10" spans="1:17" ht="15" x14ac:dyDescent="0.2">
      <c r="A10" s="517" t="s">
        <v>57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</row>
    <row r="11" spans="1:17" ht="15" customHeight="1" x14ac:dyDescent="0.3">
      <c r="B11" s="505" t="s">
        <v>11</v>
      </c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</row>
    <row r="12" spans="1:17" ht="15" customHeight="1" x14ac:dyDescent="0.2">
      <c r="B12" s="501" t="s">
        <v>334</v>
      </c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</row>
    <row r="13" spans="1:17" ht="15" customHeight="1" x14ac:dyDescent="0.3">
      <c r="B13" s="512" t="s">
        <v>13</v>
      </c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</row>
    <row r="14" spans="1:17" ht="15.75" thickBot="1" x14ac:dyDescent="0.35"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1:17" ht="87" customHeight="1" x14ac:dyDescent="0.3">
      <c r="B15" s="303" t="s">
        <v>65</v>
      </c>
      <c r="C15" s="304" t="s">
        <v>136</v>
      </c>
      <c r="D15" s="304" t="s">
        <v>137</v>
      </c>
      <c r="E15" s="304" t="s">
        <v>138</v>
      </c>
      <c r="F15" s="304" t="s">
        <v>139</v>
      </c>
      <c r="G15" s="304" t="s">
        <v>140</v>
      </c>
      <c r="H15" s="304" t="s">
        <v>120</v>
      </c>
      <c r="I15" s="304" t="s">
        <v>141</v>
      </c>
      <c r="J15" s="304" t="s">
        <v>142</v>
      </c>
      <c r="K15" s="304" t="s">
        <v>143</v>
      </c>
      <c r="L15" s="304" t="s">
        <v>144</v>
      </c>
      <c r="M15" s="304" t="s">
        <v>145</v>
      </c>
      <c r="N15" s="304" t="s">
        <v>146</v>
      </c>
      <c r="O15" s="305" t="s">
        <v>8</v>
      </c>
    </row>
    <row r="16" spans="1:17" ht="20.100000000000001" customHeight="1" x14ac:dyDescent="0.3">
      <c r="B16" s="275" t="s">
        <v>2</v>
      </c>
      <c r="C16" s="279">
        <v>93</v>
      </c>
      <c r="D16" s="279">
        <v>81</v>
      </c>
      <c r="E16" s="278">
        <v>124</v>
      </c>
      <c r="F16" s="279">
        <v>106</v>
      </c>
      <c r="G16" s="279">
        <v>100</v>
      </c>
      <c r="H16" s="279">
        <v>74</v>
      </c>
      <c r="I16" s="279">
        <v>95</v>
      </c>
      <c r="J16" s="279">
        <v>102</v>
      </c>
      <c r="K16" s="279">
        <v>75</v>
      </c>
      <c r="L16" s="279">
        <v>102</v>
      </c>
      <c r="M16" s="279">
        <v>88</v>
      </c>
      <c r="N16" s="279">
        <v>90</v>
      </c>
      <c r="O16" s="274">
        <f>SUM(C16:N16)</f>
        <v>1130</v>
      </c>
      <c r="P16" s="167"/>
      <c r="Q16" s="271"/>
    </row>
    <row r="17" spans="2:17" ht="20.100000000000001" customHeight="1" x14ac:dyDescent="0.3">
      <c r="B17" s="275" t="s">
        <v>1</v>
      </c>
      <c r="C17" s="279">
        <v>36</v>
      </c>
      <c r="D17" s="279">
        <v>38</v>
      </c>
      <c r="E17" s="278">
        <v>49</v>
      </c>
      <c r="F17" s="279">
        <v>42</v>
      </c>
      <c r="G17" s="279">
        <v>30</v>
      </c>
      <c r="H17" s="279">
        <v>33</v>
      </c>
      <c r="I17" s="279">
        <v>39</v>
      </c>
      <c r="J17" s="279">
        <v>42</v>
      </c>
      <c r="K17" s="279">
        <v>53</v>
      </c>
      <c r="L17" s="279">
        <v>43</v>
      </c>
      <c r="M17" s="279">
        <v>42</v>
      </c>
      <c r="N17" s="279">
        <v>43</v>
      </c>
      <c r="O17" s="274">
        <f>SUM(C17:N17)</f>
        <v>490</v>
      </c>
      <c r="P17" s="167"/>
      <c r="Q17" s="271"/>
    </row>
    <row r="18" spans="2:17" ht="20.100000000000001" customHeight="1" x14ac:dyDescent="0.3">
      <c r="B18" s="275" t="s">
        <v>3</v>
      </c>
      <c r="C18" s="279">
        <v>18</v>
      </c>
      <c r="D18" s="279">
        <v>12</v>
      </c>
      <c r="E18" s="279">
        <v>15</v>
      </c>
      <c r="F18" s="279">
        <v>16</v>
      </c>
      <c r="G18" s="279">
        <v>16</v>
      </c>
      <c r="H18" s="279">
        <v>12</v>
      </c>
      <c r="I18" s="279">
        <v>15</v>
      </c>
      <c r="J18" s="279">
        <v>11</v>
      </c>
      <c r="K18" s="279">
        <v>7</v>
      </c>
      <c r="L18" s="279">
        <v>14</v>
      </c>
      <c r="M18" s="279">
        <v>16</v>
      </c>
      <c r="N18" s="279">
        <v>22</v>
      </c>
      <c r="O18" s="274">
        <f>SUM(C18:N18)</f>
        <v>174</v>
      </c>
      <c r="P18" s="167"/>
      <c r="Q18" s="271"/>
    </row>
    <row r="19" spans="2:17" ht="20.100000000000001" customHeight="1" x14ac:dyDescent="0.3">
      <c r="B19" s="275" t="s">
        <v>289</v>
      </c>
      <c r="C19" s="279"/>
      <c r="D19" s="279">
        <v>1</v>
      </c>
      <c r="E19" s="279">
        <v>3</v>
      </c>
      <c r="F19" s="279">
        <v>1</v>
      </c>
      <c r="G19" s="279">
        <v>3</v>
      </c>
      <c r="H19" s="279">
        <v>6</v>
      </c>
      <c r="I19" s="279"/>
      <c r="J19" s="279"/>
      <c r="K19" s="279"/>
      <c r="L19" s="279"/>
      <c r="M19" s="279"/>
      <c r="N19" s="279"/>
      <c r="O19" s="274">
        <f>SUM(C19:N19)</f>
        <v>14</v>
      </c>
      <c r="P19" s="167"/>
      <c r="Q19" s="271"/>
    </row>
    <row r="20" spans="2:17" ht="20.100000000000001" customHeight="1" thickBot="1" x14ac:dyDescent="0.35">
      <c r="B20" s="306" t="s">
        <v>0</v>
      </c>
      <c r="C20" s="307">
        <f>SUM(C16:C19)</f>
        <v>147</v>
      </c>
      <c r="D20" s="307">
        <f t="shared" ref="D20:N20" si="0">SUM(D16:D19)</f>
        <v>132</v>
      </c>
      <c r="E20" s="307">
        <f t="shared" si="0"/>
        <v>191</v>
      </c>
      <c r="F20" s="307">
        <f t="shared" si="0"/>
        <v>165</v>
      </c>
      <c r="G20" s="307">
        <f t="shared" si="0"/>
        <v>149</v>
      </c>
      <c r="H20" s="307">
        <f t="shared" si="0"/>
        <v>125</v>
      </c>
      <c r="I20" s="307">
        <f t="shared" si="0"/>
        <v>149</v>
      </c>
      <c r="J20" s="307">
        <f t="shared" si="0"/>
        <v>155</v>
      </c>
      <c r="K20" s="307">
        <f t="shared" si="0"/>
        <v>135</v>
      </c>
      <c r="L20" s="307">
        <f t="shared" si="0"/>
        <v>159</v>
      </c>
      <c r="M20" s="307">
        <f t="shared" si="0"/>
        <v>146</v>
      </c>
      <c r="N20" s="307">
        <f t="shared" si="0"/>
        <v>155</v>
      </c>
      <c r="O20" s="308">
        <f>SUM(O16:O19)</f>
        <v>1808</v>
      </c>
    </row>
    <row r="21" spans="2:17" x14ac:dyDescent="0.2">
      <c r="O21" s="10"/>
    </row>
    <row r="46" spans="15:15" ht="15" x14ac:dyDescent="0.3">
      <c r="O46" s="12"/>
    </row>
    <row r="57" spans="1:1" ht="14.25" x14ac:dyDescent="0.3">
      <c r="A57" s="19"/>
    </row>
  </sheetData>
  <mergeCells count="8">
    <mergeCell ref="B13:O13"/>
    <mergeCell ref="B12:O12"/>
    <mergeCell ref="B9:O9"/>
    <mergeCell ref="B11:O11"/>
    <mergeCell ref="A5:P5"/>
    <mergeCell ref="A6:P6"/>
    <mergeCell ref="A7:P7"/>
    <mergeCell ref="A10:P10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7"/>
  <sheetViews>
    <sheetView workbookViewId="0"/>
  </sheetViews>
  <sheetFormatPr baseColWidth="10" defaultColWidth="11.42578125" defaultRowHeight="12.75" x14ac:dyDescent="0.2"/>
  <cols>
    <col min="1" max="1" width="5" customWidth="1"/>
    <col min="2" max="2" width="14.140625" customWidth="1"/>
    <col min="3" max="3" width="2.28515625" customWidth="1"/>
    <col min="4" max="4" width="4.85546875" customWidth="1"/>
    <col min="5" max="6" width="4.28515625" customWidth="1"/>
    <col min="7" max="7" width="4.7109375" customWidth="1"/>
    <col min="8" max="8" width="4.5703125" customWidth="1"/>
    <col min="9" max="9" width="4.42578125" customWidth="1"/>
    <col min="10" max="10" width="5.7109375" customWidth="1"/>
    <col min="11" max="12" width="4.7109375" customWidth="1"/>
    <col min="13" max="14" width="5" customWidth="1"/>
    <col min="15" max="15" width="4.85546875" customWidth="1"/>
    <col min="16" max="16" width="10.85546875" customWidth="1"/>
    <col min="17" max="17" width="7.5703125" customWidth="1"/>
  </cols>
  <sheetData>
    <row r="5" spans="1:16" ht="12.75" customHeight="1" x14ac:dyDescent="0.25">
      <c r="A5" s="514" t="s">
        <v>115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</row>
    <row r="6" spans="1:16" ht="19.5" customHeight="1" x14ac:dyDescent="0.3">
      <c r="A6" s="515" t="s">
        <v>18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</row>
    <row r="7" spans="1:16" ht="12.75" customHeight="1" x14ac:dyDescent="0.25">
      <c r="A7" s="516" t="s">
        <v>405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</row>
    <row r="8" spans="1:16" ht="15.7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" x14ac:dyDescent="0.25"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</row>
    <row r="10" spans="1:16" ht="15" x14ac:dyDescent="0.2">
      <c r="A10" s="517" t="s">
        <v>57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</row>
    <row r="11" spans="1:16" ht="15" x14ac:dyDescent="0.3">
      <c r="A11" s="505" t="s">
        <v>116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</row>
    <row r="12" spans="1:16" ht="15" x14ac:dyDescent="0.2">
      <c r="A12" s="501" t="s">
        <v>334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</row>
    <row r="13" spans="1:16" ht="15" x14ac:dyDescent="0.3">
      <c r="A13" s="512" t="s">
        <v>13</v>
      </c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</row>
    <row r="14" spans="1:16" ht="15.75" thickBot="1" x14ac:dyDescent="0.35"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87" customHeight="1" x14ac:dyDescent="0.3">
      <c r="B15" s="542" t="s">
        <v>117</v>
      </c>
      <c r="C15" s="543"/>
      <c r="D15" s="309" t="s">
        <v>136</v>
      </c>
      <c r="E15" s="309" t="s">
        <v>137</v>
      </c>
      <c r="F15" s="309" t="s">
        <v>138</v>
      </c>
      <c r="G15" s="309" t="s">
        <v>139</v>
      </c>
      <c r="H15" s="309" t="s">
        <v>140</v>
      </c>
      <c r="I15" s="309" t="s">
        <v>120</v>
      </c>
      <c r="J15" s="309" t="s">
        <v>141</v>
      </c>
      <c r="K15" s="309" t="s">
        <v>142</v>
      </c>
      <c r="L15" s="309" t="s">
        <v>143</v>
      </c>
      <c r="M15" s="309" t="s">
        <v>144</v>
      </c>
      <c r="N15" s="309" t="s">
        <v>145</v>
      </c>
      <c r="O15" s="309" t="s">
        <v>146</v>
      </c>
      <c r="P15" s="310" t="s">
        <v>8</v>
      </c>
    </row>
    <row r="16" spans="1:16" ht="20.100000000000001" customHeight="1" x14ac:dyDescent="0.2">
      <c r="B16" s="544" t="s">
        <v>147</v>
      </c>
      <c r="C16" s="545"/>
      <c r="D16" s="311">
        <v>59</v>
      </c>
      <c r="E16" s="311">
        <v>52</v>
      </c>
      <c r="F16" s="312">
        <v>77</v>
      </c>
      <c r="G16" s="311">
        <v>58</v>
      </c>
      <c r="H16" s="311">
        <v>53</v>
      </c>
      <c r="I16" s="311">
        <v>43</v>
      </c>
      <c r="J16" s="311">
        <v>56</v>
      </c>
      <c r="K16" s="311">
        <v>52</v>
      </c>
      <c r="L16" s="311">
        <v>49</v>
      </c>
      <c r="M16" s="311">
        <v>67</v>
      </c>
      <c r="N16" s="311">
        <v>52</v>
      </c>
      <c r="O16" s="311">
        <v>61</v>
      </c>
      <c r="P16" s="313">
        <f>SUM(D16:O16)</f>
        <v>679</v>
      </c>
    </row>
    <row r="17" spans="2:16" ht="20.100000000000001" customHeight="1" x14ac:dyDescent="0.2">
      <c r="B17" s="544" t="s">
        <v>148</v>
      </c>
      <c r="C17" s="545"/>
      <c r="D17" s="311">
        <v>88</v>
      </c>
      <c r="E17" s="311">
        <v>80</v>
      </c>
      <c r="F17" s="312">
        <v>114</v>
      </c>
      <c r="G17" s="311">
        <v>107</v>
      </c>
      <c r="H17" s="311">
        <v>96</v>
      </c>
      <c r="I17" s="311">
        <v>82</v>
      </c>
      <c r="J17" s="311">
        <v>93</v>
      </c>
      <c r="K17" s="311">
        <v>103</v>
      </c>
      <c r="L17" s="311">
        <v>86</v>
      </c>
      <c r="M17" s="311">
        <v>92</v>
      </c>
      <c r="N17" s="311">
        <v>94</v>
      </c>
      <c r="O17" s="311">
        <v>94</v>
      </c>
      <c r="P17" s="313">
        <f>SUM(D17:O17)</f>
        <v>1129</v>
      </c>
    </row>
    <row r="18" spans="2:16" ht="20.100000000000001" hidden="1" customHeight="1" thickBot="1" x14ac:dyDescent="0.25">
      <c r="B18" s="544" t="s">
        <v>149</v>
      </c>
      <c r="C18" s="545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3">
        <f>SUM(D18:O18)</f>
        <v>0</v>
      </c>
    </row>
    <row r="19" spans="2:16" ht="20.100000000000001" customHeight="1" thickBot="1" x14ac:dyDescent="0.25">
      <c r="B19" s="540" t="s">
        <v>0</v>
      </c>
      <c r="C19" s="541"/>
      <c r="D19" s="314">
        <f>SUM(D16:D18)</f>
        <v>147</v>
      </c>
      <c r="E19" s="314">
        <f>SUM(E16:E18)</f>
        <v>132</v>
      </c>
      <c r="F19" s="314">
        <f>SUM(F16:F18)</f>
        <v>191</v>
      </c>
      <c r="G19" s="314">
        <f t="shared" ref="G19:P19" si="0">SUM(G16:G18)</f>
        <v>165</v>
      </c>
      <c r="H19" s="314">
        <f t="shared" si="0"/>
        <v>149</v>
      </c>
      <c r="I19" s="314">
        <f t="shared" si="0"/>
        <v>125</v>
      </c>
      <c r="J19" s="314">
        <f t="shared" si="0"/>
        <v>149</v>
      </c>
      <c r="K19" s="314">
        <f t="shared" si="0"/>
        <v>155</v>
      </c>
      <c r="L19" s="314">
        <f t="shared" si="0"/>
        <v>135</v>
      </c>
      <c r="M19" s="314">
        <f t="shared" si="0"/>
        <v>159</v>
      </c>
      <c r="N19" s="314">
        <f t="shared" si="0"/>
        <v>146</v>
      </c>
      <c r="O19" s="314">
        <f t="shared" si="0"/>
        <v>155</v>
      </c>
      <c r="P19" s="315">
        <f t="shared" si="0"/>
        <v>1808</v>
      </c>
    </row>
    <row r="57" spans="1:1" ht="14.25" x14ac:dyDescent="0.3">
      <c r="A57" s="137"/>
    </row>
  </sheetData>
  <mergeCells count="13">
    <mergeCell ref="A11:P11"/>
    <mergeCell ref="A5:P5"/>
    <mergeCell ref="A6:P6"/>
    <mergeCell ref="A7:P7"/>
    <mergeCell ref="B9:P9"/>
    <mergeCell ref="A10:P10"/>
    <mergeCell ref="B19:C19"/>
    <mergeCell ref="A12:P12"/>
    <mergeCell ref="A13:P13"/>
    <mergeCell ref="B15:C15"/>
    <mergeCell ref="B16:C16"/>
    <mergeCell ref="B17:C17"/>
    <mergeCell ref="B18:C18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HABITANTES</vt:lpstr>
      <vt:lpstr>43</vt:lpstr>
      <vt:lpstr>45 (3)</vt:lpstr>
      <vt:lpstr>46</vt:lpstr>
      <vt:lpstr>47</vt:lpstr>
      <vt:lpstr>48</vt:lpstr>
      <vt:lpstr>49</vt:lpstr>
      <vt:lpstr>50</vt:lpstr>
      <vt:lpstr>51</vt:lpstr>
      <vt:lpstr>53</vt:lpstr>
      <vt:lpstr>54</vt:lpstr>
      <vt:lpstr>55</vt:lpstr>
      <vt:lpstr>56 (2)</vt:lpstr>
      <vt:lpstr>MODII</vt:lpstr>
      <vt:lpstr>60-61</vt:lpstr>
      <vt:lpstr>62</vt:lpstr>
      <vt:lpstr>63</vt:lpstr>
      <vt:lpstr>45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Jonathan Munoz Paulino</cp:lastModifiedBy>
  <cp:lastPrinted>2015-05-06T18:42:50Z</cp:lastPrinted>
  <dcterms:created xsi:type="dcterms:W3CDTF">2005-01-12T20:16:10Z</dcterms:created>
  <dcterms:modified xsi:type="dcterms:W3CDTF">2018-08-09T18:49:39Z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