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ESTADÍSTICAS INSTITUCIONALES\MODIFICADO\HOMICIDIO\2010 - 2014\"/>
    </mc:Choice>
  </mc:AlternateContent>
  <bookViews>
    <workbookView xWindow="3975" yWindow="1290" windowWidth="6180" windowHeight="1320" tabRatio="864" activeTab="1"/>
  </bookViews>
  <sheets>
    <sheet name="HABITANTES" sheetId="383" r:id="rId1"/>
    <sheet name="43" sheetId="395" r:id="rId2"/>
    <sheet name="44" sheetId="396" r:id="rId3"/>
    <sheet name="45 (3)" sheetId="397" r:id="rId4"/>
    <sheet name="46" sheetId="398" r:id="rId5"/>
    <sheet name="47" sheetId="399" r:id="rId6"/>
    <sheet name="48" sheetId="400" r:id="rId7"/>
    <sheet name="49" sheetId="401" r:id="rId8"/>
    <sheet name="50" sheetId="402" r:id="rId9"/>
    <sheet name="51" sheetId="403" r:id="rId10"/>
    <sheet name="53" sheetId="404" r:id="rId11"/>
    <sheet name="54" sheetId="405" r:id="rId12"/>
    <sheet name="55" sheetId="406" r:id="rId13"/>
    <sheet name="56" sheetId="407" r:id="rId14"/>
    <sheet name="57" sheetId="408" r:id="rId15"/>
    <sheet name="57 (2)" sheetId="418" r:id="rId16"/>
    <sheet name="58" sheetId="409" r:id="rId17"/>
    <sheet name="59" sheetId="410" r:id="rId18"/>
    <sheet name="60-61" sheetId="414" r:id="rId19"/>
    <sheet name="62" sheetId="415" r:id="rId20"/>
    <sheet name="63" sheetId="416" r:id="rId21"/>
    <sheet name="45 (2)" sheetId="373" state="hidden" r:id="rId22"/>
  </sheets>
  <externalReferences>
    <externalReference r:id="rId23"/>
    <externalReference r:id="rId24"/>
  </externalReferences>
  <definedNames>
    <definedName name="_xlnm._FilterDatabase" localSheetId="14" hidden="1">'57'!$A$5:$X$39</definedName>
    <definedName name="_xlnm._FilterDatabase" localSheetId="15" hidden="1">'57 (2)'!$B$12:$Y$46</definedName>
    <definedName name="_xlnm._FilterDatabase" localSheetId="16" hidden="1">'58'!$B$5:$H$37</definedName>
    <definedName name="_xlnm._FilterDatabase" localSheetId="17" hidden="1">'59'!$B$5:$H$37</definedName>
    <definedName name="_xlnm._FilterDatabase" localSheetId="18" hidden="1">'60-61'!$B$13:$C$102</definedName>
    <definedName name="_xlnm._FilterDatabase" localSheetId="19" hidden="1">'62'!$B$13:$C$67</definedName>
    <definedName name="_xlnm._FilterDatabase" localSheetId="20" hidden="1">'63'!$B$13:$C$75</definedName>
    <definedName name="_xlnm._FilterDatabase" localSheetId="0" hidden="1">HABITANTES!$B$3:$D$35</definedName>
    <definedName name="Print_Area" localSheetId="16">'58'!$A$1:$Q$39</definedName>
    <definedName name="Print_Area" localSheetId="17">'59'!$A$1:$Q$39</definedName>
  </definedNames>
  <calcPr calcId="152511"/>
  <customWorkbookViews>
    <customWorkbookView name="100%" guid="{26174BE6-A385-4DE1-BC67-712B14FCEB37}" maximized="1" windowWidth="1020" windowHeight="596" tabRatio="598" activeSheetId="15"/>
  </customWorkbookViews>
  <fileRecoveryPr repairLoad="1"/>
</workbook>
</file>

<file path=xl/calcChain.xml><?xml version="1.0" encoding="utf-8"?>
<calcChain xmlns="http://schemas.openxmlformats.org/spreadsheetml/2006/main">
  <c r="P16" i="418" l="1"/>
  <c r="P17" i="418"/>
  <c r="P18" i="418"/>
  <c r="P19" i="418"/>
  <c r="P20" i="418"/>
  <c r="P21" i="418"/>
  <c r="P22" i="418"/>
  <c r="P23" i="418"/>
  <c r="P24" i="418"/>
  <c r="P25" i="418"/>
  <c r="P26" i="418"/>
  <c r="P27" i="418"/>
  <c r="P28" i="418"/>
  <c r="P29" i="418"/>
  <c r="P30" i="418"/>
  <c r="P31" i="418"/>
  <c r="P32" i="418"/>
  <c r="P33" i="418"/>
  <c r="P34" i="418"/>
  <c r="P35" i="418"/>
  <c r="P36" i="418"/>
  <c r="P37" i="418"/>
  <c r="P38" i="418"/>
  <c r="P39" i="418"/>
  <c r="P40" i="418"/>
  <c r="P41" i="418"/>
  <c r="P42" i="418"/>
  <c r="P43" i="418"/>
  <c r="P44" i="418"/>
  <c r="P45" i="418"/>
  <c r="P46" i="418"/>
  <c r="P15" i="418"/>
  <c r="V47" i="418" l="1"/>
  <c r="U47" i="418"/>
  <c r="T47" i="418"/>
  <c r="S47" i="418"/>
  <c r="O47" i="418"/>
  <c r="N47" i="418"/>
  <c r="M47" i="418"/>
  <c r="L47" i="418"/>
  <c r="K47" i="418"/>
  <c r="J47" i="418"/>
  <c r="I47" i="418"/>
  <c r="H47" i="418"/>
  <c r="G47" i="418"/>
  <c r="F47" i="418"/>
  <c r="E47" i="418"/>
  <c r="D47" i="418"/>
  <c r="W46" i="418"/>
  <c r="X46" i="418"/>
  <c r="C46" i="418"/>
  <c r="Q46" i="418" s="1"/>
  <c r="W45" i="418"/>
  <c r="X45" i="418"/>
  <c r="C45" i="418"/>
  <c r="Q45" i="418" s="1"/>
  <c r="W44" i="418"/>
  <c r="X44" i="418" s="1"/>
  <c r="C44" i="418"/>
  <c r="Q44" i="418" s="1"/>
  <c r="W43" i="418"/>
  <c r="X43" i="418"/>
  <c r="C43" i="418"/>
  <c r="Q43" i="418" s="1"/>
  <c r="W42" i="418"/>
  <c r="X42" i="418"/>
  <c r="C42" i="418"/>
  <c r="Q42" i="418" s="1"/>
  <c r="W41" i="418"/>
  <c r="X41" i="418"/>
  <c r="C41" i="418"/>
  <c r="Q41" i="418" s="1"/>
  <c r="W40" i="418"/>
  <c r="X40" i="418" s="1"/>
  <c r="C40" i="418"/>
  <c r="Q40" i="418" s="1"/>
  <c r="W39" i="418"/>
  <c r="X39" i="418"/>
  <c r="C39" i="418"/>
  <c r="Q39" i="418" s="1"/>
  <c r="W38" i="418"/>
  <c r="X38" i="418"/>
  <c r="C38" i="418"/>
  <c r="Q38" i="418" s="1"/>
  <c r="W37" i="418"/>
  <c r="X37" i="418"/>
  <c r="C37" i="418"/>
  <c r="Q37" i="418" s="1"/>
  <c r="W36" i="418"/>
  <c r="X36" i="418" s="1"/>
  <c r="C36" i="418"/>
  <c r="Q36" i="418" s="1"/>
  <c r="W35" i="418"/>
  <c r="X35" i="418"/>
  <c r="C35" i="418"/>
  <c r="Q35" i="418" s="1"/>
  <c r="W34" i="418"/>
  <c r="X34" i="418"/>
  <c r="C34" i="418"/>
  <c r="Q34" i="418" s="1"/>
  <c r="W33" i="418"/>
  <c r="X33" i="418"/>
  <c r="C33" i="418"/>
  <c r="Q33" i="418" s="1"/>
  <c r="W32" i="418"/>
  <c r="X32" i="418" s="1"/>
  <c r="C32" i="418"/>
  <c r="Q32" i="418" s="1"/>
  <c r="W31" i="418"/>
  <c r="X31" i="418"/>
  <c r="C31" i="418"/>
  <c r="Q31" i="418" s="1"/>
  <c r="W30" i="418"/>
  <c r="X30" i="418" s="1"/>
  <c r="C30" i="418"/>
  <c r="Q30" i="418" s="1"/>
  <c r="W29" i="418"/>
  <c r="X29" i="418"/>
  <c r="C29" i="418"/>
  <c r="Q29" i="418" s="1"/>
  <c r="W28" i="418"/>
  <c r="X28" i="418" s="1"/>
  <c r="C28" i="418"/>
  <c r="Q28" i="418" s="1"/>
  <c r="W27" i="418"/>
  <c r="X27" i="418"/>
  <c r="C27" i="418"/>
  <c r="Q27" i="418" s="1"/>
  <c r="W26" i="418"/>
  <c r="X26" i="418" s="1"/>
  <c r="C26" i="418"/>
  <c r="Q26" i="418" s="1"/>
  <c r="W25" i="418"/>
  <c r="X25" i="418"/>
  <c r="C25" i="418"/>
  <c r="Q25" i="418" s="1"/>
  <c r="W24" i="418"/>
  <c r="X24" i="418" s="1"/>
  <c r="C24" i="418"/>
  <c r="Q24" i="418" s="1"/>
  <c r="W23" i="418"/>
  <c r="X23" i="418"/>
  <c r="C23" i="418"/>
  <c r="Q23" i="418" s="1"/>
  <c r="W22" i="418"/>
  <c r="X22" i="418" s="1"/>
  <c r="C22" i="418"/>
  <c r="Q22" i="418" s="1"/>
  <c r="W21" i="418"/>
  <c r="X21" i="418"/>
  <c r="C21" i="418"/>
  <c r="Q21" i="418" s="1"/>
  <c r="W20" i="418"/>
  <c r="X20" i="418" s="1"/>
  <c r="C20" i="418"/>
  <c r="Q20" i="418" s="1"/>
  <c r="W19" i="418"/>
  <c r="X19" i="418"/>
  <c r="C19" i="418"/>
  <c r="Q19" i="418" s="1"/>
  <c r="W18" i="418"/>
  <c r="X18" i="418" s="1"/>
  <c r="C18" i="418"/>
  <c r="Q18" i="418" s="1"/>
  <c r="W17" i="418"/>
  <c r="X17" i="418"/>
  <c r="C17" i="418"/>
  <c r="Q17" i="418" s="1"/>
  <c r="W16" i="418"/>
  <c r="X16" i="418" s="1"/>
  <c r="C16" i="418"/>
  <c r="Q16" i="418" s="1"/>
  <c r="W15" i="418"/>
  <c r="P47" i="418"/>
  <c r="C15" i="418"/>
  <c r="Q15" i="418" s="1"/>
  <c r="O61" i="373"/>
  <c r="N58" i="373"/>
  <c r="M49" i="373"/>
  <c r="L49" i="373"/>
  <c r="K49" i="373"/>
  <c r="J49" i="373"/>
  <c r="I49" i="373"/>
  <c r="H49" i="373"/>
  <c r="G49" i="373"/>
  <c r="F49" i="373"/>
  <c r="E49" i="373"/>
  <c r="D49" i="373"/>
  <c r="C49" i="373"/>
  <c r="N48" i="373"/>
  <c r="N49" i="373" s="1"/>
  <c r="N47" i="373"/>
  <c r="N46" i="373"/>
  <c r="M42" i="373"/>
  <c r="L42" i="373"/>
  <c r="K42" i="373"/>
  <c r="J42" i="373"/>
  <c r="I42" i="373"/>
  <c r="H42" i="373"/>
  <c r="G42" i="373"/>
  <c r="F42" i="373"/>
  <c r="E42" i="373"/>
  <c r="D42" i="373"/>
  <c r="C42" i="373"/>
  <c r="O41" i="373" s="1"/>
  <c r="N41" i="373"/>
  <c r="N40" i="373"/>
  <c r="O39" i="373" s="1"/>
  <c r="N39" i="373"/>
  <c r="N38" i="373"/>
  <c r="O37" i="373" s="1"/>
  <c r="N37" i="373"/>
  <c r="N36" i="373"/>
  <c r="O35" i="373" s="1"/>
  <c r="N35" i="373"/>
  <c r="O34" i="373"/>
  <c r="O33" i="373" s="1"/>
  <c r="N33" i="373"/>
  <c r="N32" i="373"/>
  <c r="N31" i="373"/>
  <c r="N25" i="373"/>
  <c r="N24" i="373"/>
  <c r="O23" i="373" s="1"/>
  <c r="N23" i="373"/>
  <c r="N22" i="373"/>
  <c r="O21" i="373" s="1"/>
  <c r="N21" i="373"/>
  <c r="N20" i="373"/>
  <c r="M19" i="373"/>
  <c r="L19" i="373"/>
  <c r="K19" i="373"/>
  <c r="J19" i="373"/>
  <c r="I19" i="373"/>
  <c r="H19" i="373"/>
  <c r="G19" i="373"/>
  <c r="F19" i="373"/>
  <c r="E19" i="373"/>
  <c r="D19" i="373"/>
  <c r="N19" i="373" s="1"/>
  <c r="O19" i="373" s="1"/>
  <c r="C19" i="373"/>
  <c r="N18" i="373"/>
  <c r="N17" i="373"/>
  <c r="N16" i="373"/>
  <c r="N15" i="373"/>
  <c r="O22" i="373" l="1"/>
  <c r="O31" i="373"/>
  <c r="O38" i="373"/>
  <c r="O20" i="373"/>
  <c r="O24" i="373"/>
  <c r="O32" i="373"/>
  <c r="O36" i="373"/>
  <c r="O40" i="373"/>
  <c r="N42" i="373"/>
  <c r="O43" i="373" s="1"/>
  <c r="W47" i="418"/>
  <c r="R16" i="418"/>
  <c r="Y16" i="418"/>
  <c r="R18" i="418"/>
  <c r="Y18" i="418"/>
  <c r="R20" i="418"/>
  <c r="Y20" i="418"/>
  <c r="R22" i="418"/>
  <c r="Y22" i="418"/>
  <c r="R24" i="418"/>
  <c r="Y24" i="418"/>
  <c r="R26" i="418"/>
  <c r="Y26" i="418"/>
  <c r="R28" i="418"/>
  <c r="Y28" i="418"/>
  <c r="R30" i="418"/>
  <c r="Y30" i="418"/>
  <c r="R32" i="418"/>
  <c r="Y32" i="418"/>
  <c r="R34" i="418"/>
  <c r="Y34" i="418"/>
  <c r="R36" i="418"/>
  <c r="Y36" i="418"/>
  <c r="R38" i="418"/>
  <c r="Y38" i="418"/>
  <c r="R40" i="418"/>
  <c r="Y40" i="418"/>
  <c r="R42" i="418"/>
  <c r="Y42" i="418"/>
  <c r="R44" i="418"/>
  <c r="Y44" i="418"/>
  <c r="R46" i="418"/>
  <c r="Y46" i="418"/>
  <c r="Q47" i="418"/>
  <c r="R15" i="418"/>
  <c r="Y17" i="418"/>
  <c r="R17" i="418"/>
  <c r="Y19" i="418"/>
  <c r="R19" i="418"/>
  <c r="Y21" i="418"/>
  <c r="R21" i="418"/>
  <c r="Y23" i="418"/>
  <c r="R23" i="418"/>
  <c r="Y25" i="418"/>
  <c r="R25" i="418"/>
  <c r="Y27" i="418"/>
  <c r="R27" i="418"/>
  <c r="Y29" i="418"/>
  <c r="R29" i="418"/>
  <c r="Y31" i="418"/>
  <c r="R31" i="418"/>
  <c r="Y33" i="418"/>
  <c r="R33" i="418"/>
  <c r="Y35" i="418"/>
  <c r="R35" i="418"/>
  <c r="Y37" i="418"/>
  <c r="R37" i="418"/>
  <c r="Y39" i="418"/>
  <c r="R39" i="418"/>
  <c r="Y41" i="418"/>
  <c r="R41" i="418"/>
  <c r="Y43" i="418"/>
  <c r="R43" i="418"/>
  <c r="Y45" i="418"/>
  <c r="R45" i="418"/>
  <c r="X15" i="418"/>
  <c r="X47" i="418" s="1"/>
  <c r="N80" i="416"/>
  <c r="M80" i="416"/>
  <c r="L80" i="416"/>
  <c r="K80" i="416"/>
  <c r="J80" i="416"/>
  <c r="I80" i="416"/>
  <c r="H80" i="416"/>
  <c r="G80" i="416"/>
  <c r="F80" i="416"/>
  <c r="E80" i="416"/>
  <c r="D80" i="416"/>
  <c r="C80" i="416"/>
  <c r="O79" i="416"/>
  <c r="O78" i="416"/>
  <c r="O77" i="416"/>
  <c r="O76" i="416"/>
  <c r="O75" i="416"/>
  <c r="O74" i="416"/>
  <c r="O73" i="416"/>
  <c r="O72" i="416"/>
  <c r="O71" i="416"/>
  <c r="O70" i="416"/>
  <c r="O69" i="416"/>
  <c r="O68" i="416"/>
  <c r="O67" i="416"/>
  <c r="O66" i="416"/>
  <c r="O65" i="416"/>
  <c r="O64" i="416"/>
  <c r="O63" i="416"/>
  <c r="O62" i="416"/>
  <c r="O61" i="416"/>
  <c r="O60" i="416"/>
  <c r="O59" i="416"/>
  <c r="O58" i="416"/>
  <c r="O57" i="416"/>
  <c r="O56" i="416"/>
  <c r="O55" i="416"/>
  <c r="O54" i="416"/>
  <c r="O53" i="416"/>
  <c r="Y15" i="418" l="1"/>
  <c r="R47" i="418"/>
  <c r="Y47" i="418"/>
  <c r="O52" i="416"/>
  <c r="O51" i="416"/>
  <c r="O50" i="416"/>
  <c r="O49" i="416"/>
  <c r="O48" i="416"/>
  <c r="O47" i="416"/>
  <c r="O46" i="416"/>
  <c r="O43" i="416"/>
  <c r="O42" i="416"/>
  <c r="O41" i="416"/>
  <c r="O40" i="416"/>
  <c r="O39" i="416"/>
  <c r="O38" i="416"/>
  <c r="O37" i="416"/>
  <c r="O36" i="416"/>
  <c r="O35" i="416"/>
  <c r="O34" i="416"/>
  <c r="O33" i="416"/>
  <c r="O32" i="416"/>
  <c r="O31" i="416"/>
  <c r="O30" i="416"/>
  <c r="O29" i="416"/>
  <c r="O28" i="416"/>
  <c r="O27" i="416"/>
  <c r="O26" i="416"/>
  <c r="O25" i="416"/>
  <c r="O24" i="416"/>
  <c r="O23" i="416"/>
  <c r="O22" i="416"/>
  <c r="O21" i="416"/>
  <c r="O20" i="416"/>
  <c r="O19" i="416"/>
  <c r="O18" i="416"/>
  <c r="O17" i="416"/>
  <c r="O16" i="416"/>
  <c r="O15" i="416"/>
  <c r="O14" i="416"/>
  <c r="O80" i="416" s="1"/>
  <c r="N70" i="415"/>
  <c r="M70" i="415"/>
  <c r="L70" i="415"/>
  <c r="K70" i="415"/>
  <c r="J70" i="415"/>
  <c r="I70" i="415"/>
  <c r="H70" i="415"/>
  <c r="G70" i="415"/>
  <c r="F70" i="415"/>
  <c r="E70" i="415"/>
  <c r="D70" i="415"/>
  <c r="C70" i="415"/>
  <c r="O69" i="415"/>
  <c r="O68" i="415"/>
  <c r="O67" i="415"/>
  <c r="O66" i="415"/>
  <c r="O65" i="415"/>
  <c r="O64" i="415"/>
  <c r="O63" i="415"/>
  <c r="O62" i="415"/>
  <c r="O61" i="415"/>
  <c r="O60" i="415"/>
  <c r="O59" i="415"/>
  <c r="O58" i="415"/>
  <c r="O57" i="415"/>
  <c r="O56" i="415"/>
  <c r="O55" i="415"/>
  <c r="O54" i="415"/>
  <c r="O53" i="415"/>
  <c r="O52" i="415"/>
  <c r="O51" i="415" l="1"/>
  <c r="O50" i="415"/>
  <c r="O49" i="415"/>
  <c r="O48" i="415"/>
  <c r="O47" i="415"/>
  <c r="O46" i="415"/>
  <c r="O43" i="415"/>
  <c r="O42" i="415"/>
  <c r="O41" i="415"/>
  <c r="O40" i="415"/>
  <c r="O39" i="415"/>
  <c r="O38" i="415"/>
  <c r="O37" i="415"/>
  <c r="O36" i="415"/>
  <c r="O35" i="415"/>
  <c r="O34" i="415"/>
  <c r="O33" i="415"/>
  <c r="O32" i="415"/>
  <c r="O31" i="415"/>
  <c r="O30" i="415"/>
  <c r="O29" i="415"/>
  <c r="O28" i="415"/>
  <c r="O27" i="415"/>
  <c r="O26" i="415"/>
  <c r="O25" i="415"/>
  <c r="O24" i="415"/>
  <c r="O23" i="415"/>
  <c r="O22" i="415"/>
  <c r="O21" i="415"/>
  <c r="O20" i="415"/>
  <c r="O19" i="415"/>
  <c r="O18" i="415"/>
  <c r="O17" i="415"/>
  <c r="O16" i="415"/>
  <c r="O15" i="415"/>
  <c r="O14" i="415"/>
  <c r="O70" i="415" l="1"/>
  <c r="N104" i="414"/>
  <c r="M104" i="414"/>
  <c r="L104" i="414"/>
  <c r="K104" i="414"/>
  <c r="J104" i="414"/>
  <c r="I104" i="414"/>
  <c r="H104" i="414"/>
  <c r="G104" i="414"/>
  <c r="F104" i="414"/>
  <c r="E104" i="414"/>
  <c r="D104" i="414"/>
  <c r="C104" i="414"/>
  <c r="O103" i="414"/>
  <c r="O102" i="414"/>
  <c r="O101" i="414"/>
  <c r="O100" i="414"/>
  <c r="O99" i="414"/>
  <c r="O98" i="414"/>
  <c r="O97" i="414"/>
  <c r="O96" i="414"/>
  <c r="O95" i="414"/>
  <c r="O94" i="414"/>
  <c r="O93" i="414"/>
  <c r="O92" i="414"/>
  <c r="O91" i="414"/>
  <c r="O88" i="414"/>
  <c r="O87" i="414"/>
  <c r="O86" i="414"/>
  <c r="O85" i="414"/>
  <c r="O84" i="414"/>
  <c r="O83" i="414"/>
  <c r="O82" i="414"/>
  <c r="O81" i="414"/>
  <c r="O80" i="414"/>
  <c r="O79" i="414"/>
  <c r="O78" i="414"/>
  <c r="O77" i="414"/>
  <c r="O76" i="414"/>
  <c r="O75" i="414"/>
  <c r="O74" i="414"/>
  <c r="O73" i="414"/>
  <c r="O72" i="414"/>
  <c r="O71" i="414"/>
  <c r="O70" i="414"/>
  <c r="O69" i="414"/>
  <c r="O68" i="414"/>
  <c r="O67" i="414"/>
  <c r="O66" i="414"/>
  <c r="O65" i="414"/>
  <c r="O64" i="414"/>
  <c r="O63" i="414"/>
  <c r="O62" i="414"/>
  <c r="O61" i="414"/>
  <c r="O60" i="414"/>
  <c r="O59" i="414"/>
  <c r="O58" i="414"/>
  <c r="O57" i="414"/>
  <c r="O56" i="414"/>
  <c r="O55" i="414"/>
  <c r="O54" i="414"/>
  <c r="O53" i="414"/>
  <c r="O52" i="414"/>
  <c r="O51" i="414"/>
  <c r="O50" i="414"/>
  <c r="O49" i="414"/>
  <c r="O48" i="414"/>
  <c r="O47" i="414"/>
  <c r="O46" i="414"/>
  <c r="O43" i="414"/>
  <c r="O42" i="414"/>
  <c r="O41" i="414"/>
  <c r="O40" i="414"/>
  <c r="O39" i="414"/>
  <c r="O38" i="414"/>
  <c r="O37" i="414"/>
  <c r="O36" i="414"/>
  <c r="O35" i="414"/>
  <c r="O34" i="414"/>
  <c r="O33" i="414"/>
  <c r="O32" i="414"/>
  <c r="O31" i="414"/>
  <c r="O30" i="414"/>
  <c r="O29" i="414"/>
  <c r="O28" i="414"/>
  <c r="O27" i="414"/>
  <c r="O26" i="414"/>
  <c r="O25" i="414"/>
  <c r="O24" i="414"/>
  <c r="O23" i="414"/>
  <c r="O22" i="414"/>
  <c r="O21" i="414"/>
  <c r="O20" i="414"/>
  <c r="O19" i="414"/>
  <c r="O18" i="414"/>
  <c r="O17" i="414"/>
  <c r="O16" i="414"/>
  <c r="O15" i="414"/>
  <c r="O14" i="414"/>
  <c r="O104" i="414" s="1"/>
  <c r="C38" i="410" l="1"/>
  <c r="B37" i="410"/>
  <c r="G37" i="410" s="1"/>
  <c r="B36" i="410"/>
  <c r="G36" i="410" s="1"/>
  <c r="B35" i="410"/>
  <c r="G35" i="410" s="1"/>
  <c r="B34" i="410"/>
  <c r="G34" i="410" s="1"/>
  <c r="B33" i="410"/>
  <c r="G33" i="410" s="1"/>
  <c r="B32" i="410"/>
  <c r="G32" i="410" s="1"/>
  <c r="B31" i="410"/>
  <c r="G31" i="410" s="1"/>
  <c r="B30" i="410"/>
  <c r="G30" i="410" s="1"/>
  <c r="B29" i="410"/>
  <c r="G29" i="410" s="1"/>
  <c r="B28" i="410"/>
  <c r="G28" i="410" s="1"/>
  <c r="B27" i="410"/>
  <c r="G27" i="410" s="1"/>
  <c r="B26" i="410"/>
  <c r="G26" i="410" s="1"/>
  <c r="B25" i="410"/>
  <c r="G25" i="410" s="1"/>
  <c r="B24" i="410"/>
  <c r="G24" i="410" s="1"/>
  <c r="B23" i="410"/>
  <c r="G23" i="410" s="1"/>
  <c r="B22" i="410"/>
  <c r="G22" i="410" s="1"/>
  <c r="B21" i="410"/>
  <c r="G21" i="410" s="1"/>
  <c r="B20" i="410"/>
  <c r="G20" i="410" s="1"/>
  <c r="B19" i="410"/>
  <c r="G19" i="410" s="1"/>
  <c r="B18" i="410"/>
  <c r="G18" i="410" s="1"/>
  <c r="B17" i="410"/>
  <c r="G17" i="410" s="1"/>
  <c r="B16" i="410"/>
  <c r="G16" i="410" s="1"/>
  <c r="B15" i="410"/>
  <c r="G15" i="410" s="1"/>
  <c r="B14" i="410"/>
  <c r="G14" i="410" s="1"/>
  <c r="B13" i="410"/>
  <c r="G13" i="410" s="1"/>
  <c r="B12" i="410"/>
  <c r="G12" i="410" s="1"/>
  <c r="B11" i="410"/>
  <c r="G11" i="410" s="1"/>
  <c r="B10" i="410"/>
  <c r="G10" i="410" s="1"/>
  <c r="B9" i="410"/>
  <c r="G9" i="410" s="1"/>
  <c r="B8" i="410"/>
  <c r="G8" i="410" s="1"/>
  <c r="B7" i="410"/>
  <c r="G7" i="410" s="1"/>
  <c r="B6" i="410"/>
  <c r="G6" i="410" s="1"/>
  <c r="D8" i="410" l="1"/>
  <c r="E8" i="410" s="1"/>
  <c r="D10" i="410"/>
  <c r="E10" i="410" s="1"/>
  <c r="D12" i="410"/>
  <c r="E12" i="410" s="1"/>
  <c r="D14" i="410"/>
  <c r="E14" i="410" s="1"/>
  <c r="D16" i="410"/>
  <c r="E16" i="410" s="1"/>
  <c r="D18" i="410"/>
  <c r="E18" i="410" s="1"/>
  <c r="D20" i="410"/>
  <c r="E20" i="410" s="1"/>
  <c r="D22" i="410"/>
  <c r="E22" i="410" s="1"/>
  <c r="D24" i="410"/>
  <c r="E24" i="410" s="1"/>
  <c r="D26" i="410"/>
  <c r="E26" i="410" s="1"/>
  <c r="D28" i="410"/>
  <c r="E28" i="410" s="1"/>
  <c r="D30" i="410"/>
  <c r="E30" i="410" s="1"/>
  <c r="D32" i="410"/>
  <c r="E32" i="410" s="1"/>
  <c r="D34" i="410"/>
  <c r="E34" i="410" s="1"/>
  <c r="G38" i="410"/>
  <c r="D6" i="410"/>
  <c r="D7" i="410"/>
  <c r="E7" i="410" s="1"/>
  <c r="D9" i="410"/>
  <c r="E9" i="410" s="1"/>
  <c r="D11" i="410"/>
  <c r="E11" i="410" s="1"/>
  <c r="D13" i="410"/>
  <c r="E13" i="410" s="1"/>
  <c r="D15" i="410"/>
  <c r="E15" i="410" s="1"/>
  <c r="D17" i="410"/>
  <c r="E17" i="410" s="1"/>
  <c r="D19" i="410"/>
  <c r="E19" i="410" s="1"/>
  <c r="D21" i="410"/>
  <c r="E21" i="410" s="1"/>
  <c r="D23" i="410"/>
  <c r="E23" i="410" s="1"/>
  <c r="D25" i="410"/>
  <c r="E25" i="410" s="1"/>
  <c r="D27" i="410"/>
  <c r="E27" i="410" s="1"/>
  <c r="D29" i="410"/>
  <c r="E29" i="410" s="1"/>
  <c r="D31" i="410"/>
  <c r="E31" i="410" s="1"/>
  <c r="D33" i="410"/>
  <c r="E33" i="410" s="1"/>
  <c r="D35" i="410"/>
  <c r="E35" i="410" s="1"/>
  <c r="D37" i="410"/>
  <c r="E37" i="410" s="1"/>
  <c r="D36" i="410"/>
  <c r="E36" i="410" s="1"/>
  <c r="B37" i="409"/>
  <c r="G37" i="409" s="1"/>
  <c r="B36" i="409"/>
  <c r="G36" i="409" s="1"/>
  <c r="B35" i="409"/>
  <c r="G35" i="409" s="1"/>
  <c r="B34" i="409"/>
  <c r="G34" i="409" s="1"/>
  <c r="B33" i="409"/>
  <c r="G33" i="409" s="1"/>
  <c r="B32" i="409"/>
  <c r="G32" i="409" s="1"/>
  <c r="B31" i="409"/>
  <c r="G31" i="409" s="1"/>
  <c r="B30" i="409"/>
  <c r="G30" i="409" s="1"/>
  <c r="B29" i="409"/>
  <c r="B28" i="409"/>
  <c r="G28" i="409" s="1"/>
  <c r="B27" i="409"/>
  <c r="B26" i="409"/>
  <c r="B25" i="409"/>
  <c r="G25" i="409" s="1"/>
  <c r="B24" i="409"/>
  <c r="G24" i="409" s="1"/>
  <c r="D38" i="410" l="1"/>
  <c r="E6" i="410"/>
  <c r="G26" i="409"/>
  <c r="G27" i="409"/>
  <c r="G29" i="409"/>
  <c r="D24" i="409"/>
  <c r="E24" i="409" s="1"/>
  <c r="D25" i="409"/>
  <c r="E25" i="409" s="1"/>
  <c r="D26" i="409"/>
  <c r="E26" i="409" s="1"/>
  <c r="D27" i="409"/>
  <c r="E27" i="409" s="1"/>
  <c r="D28" i="409"/>
  <c r="E28" i="409" s="1"/>
  <c r="D29" i="409"/>
  <c r="E29" i="409" s="1"/>
  <c r="D30" i="409"/>
  <c r="E30" i="409" s="1"/>
  <c r="D31" i="409"/>
  <c r="E31" i="409" s="1"/>
  <c r="D32" i="409"/>
  <c r="E32" i="409" s="1"/>
  <c r="D33" i="409"/>
  <c r="E33" i="409" s="1"/>
  <c r="D34" i="409"/>
  <c r="E34" i="409" s="1"/>
  <c r="D35" i="409"/>
  <c r="E35" i="409" s="1"/>
  <c r="D36" i="409"/>
  <c r="E36" i="409" s="1"/>
  <c r="D37" i="409"/>
  <c r="E37" i="409" s="1"/>
  <c r="B23" i="409"/>
  <c r="G23" i="409" s="1"/>
  <c r="B22" i="409"/>
  <c r="B21" i="409"/>
  <c r="B20" i="409"/>
  <c r="B19" i="409"/>
  <c r="B18" i="409"/>
  <c r="B17" i="409"/>
  <c r="B16" i="409"/>
  <c r="B15" i="409"/>
  <c r="B14" i="409"/>
  <c r="B13" i="409"/>
  <c r="B12" i="409"/>
  <c r="G11" i="409"/>
  <c r="B11" i="409"/>
  <c r="C11" i="409" s="1"/>
  <c r="B10" i="409"/>
  <c r="G10" i="409" s="1"/>
  <c r="G9" i="409"/>
  <c r="B9" i="409"/>
  <c r="C9" i="409" s="1"/>
  <c r="B8" i="409"/>
  <c r="G8" i="409" s="1"/>
  <c r="B7" i="409"/>
  <c r="B6" i="409"/>
  <c r="U40" i="408"/>
  <c r="T40" i="408"/>
  <c r="S40" i="408"/>
  <c r="R40" i="408"/>
  <c r="N40" i="408"/>
  <c r="M40" i="408"/>
  <c r="L40" i="408"/>
  <c r="K40" i="408"/>
  <c r="J40" i="408"/>
  <c r="I40" i="408"/>
  <c r="H40" i="408"/>
  <c r="G40" i="408"/>
  <c r="F40" i="408"/>
  <c r="E40" i="408"/>
  <c r="D40" i="408"/>
  <c r="C40" i="408"/>
  <c r="V39" i="408"/>
  <c r="G6" i="409" l="1"/>
  <c r="G7" i="409"/>
  <c r="G13" i="409"/>
  <c r="G14" i="409"/>
  <c r="G15" i="409"/>
  <c r="G16" i="409"/>
  <c r="G17" i="409"/>
  <c r="G18" i="409"/>
  <c r="G19" i="409"/>
  <c r="G20" i="409"/>
  <c r="G21" i="409"/>
  <c r="G22" i="409"/>
  <c r="D8" i="409"/>
  <c r="D10" i="409"/>
  <c r="G12" i="409"/>
  <c r="D6" i="409"/>
  <c r="D7" i="409"/>
  <c r="E7" i="409" s="1"/>
  <c r="C8" i="409"/>
  <c r="D9" i="409"/>
  <c r="E9" i="409" s="1"/>
  <c r="C10" i="409"/>
  <c r="D11" i="409"/>
  <c r="E11" i="409" s="1"/>
  <c r="D12" i="409"/>
  <c r="E12" i="409" s="1"/>
  <c r="D13" i="409"/>
  <c r="E13" i="409" s="1"/>
  <c r="D14" i="409"/>
  <c r="E14" i="409" s="1"/>
  <c r="D15" i="409"/>
  <c r="E15" i="409" s="1"/>
  <c r="D16" i="409"/>
  <c r="E16" i="409" s="1"/>
  <c r="D17" i="409"/>
  <c r="E17" i="409" s="1"/>
  <c r="D18" i="409"/>
  <c r="E18" i="409" s="1"/>
  <c r="D19" i="409"/>
  <c r="E19" i="409" s="1"/>
  <c r="D20" i="409"/>
  <c r="E20" i="409" s="1"/>
  <c r="D21" i="409"/>
  <c r="E21" i="409" s="1"/>
  <c r="D22" i="409"/>
  <c r="E22" i="409" s="1"/>
  <c r="D23" i="409"/>
  <c r="E23" i="409" s="1"/>
  <c r="O39" i="408"/>
  <c r="W39" i="408" s="1"/>
  <c r="B39" i="408"/>
  <c r="V38" i="408"/>
  <c r="O38" i="408"/>
  <c r="W38" i="408" s="1"/>
  <c r="B38" i="408"/>
  <c r="V37" i="408"/>
  <c r="O37" i="408"/>
  <c r="W37" i="408" s="1"/>
  <c r="B37" i="408"/>
  <c r="V36" i="408"/>
  <c r="O36" i="408"/>
  <c r="W36" i="408" s="1"/>
  <c r="B36" i="408"/>
  <c r="V35" i="408"/>
  <c r="O35" i="408"/>
  <c r="W35" i="408" s="1"/>
  <c r="B35" i="408"/>
  <c r="V34" i="408"/>
  <c r="O34" i="408"/>
  <c r="W34" i="408" s="1"/>
  <c r="B34" i="408"/>
  <c r="V33" i="408"/>
  <c r="O33" i="408"/>
  <c r="W33" i="408" s="1"/>
  <c r="B33" i="408"/>
  <c r="V32" i="408"/>
  <c r="O32" i="408"/>
  <c r="W32" i="408" s="1"/>
  <c r="B32" i="408"/>
  <c r="V31" i="408"/>
  <c r="O31" i="408"/>
  <c r="W31" i="408" s="1"/>
  <c r="B31" i="408"/>
  <c r="V30" i="408"/>
  <c r="O30" i="408"/>
  <c r="W30" i="408" s="1"/>
  <c r="B30" i="408"/>
  <c r="V29" i="408"/>
  <c r="O29" i="408"/>
  <c r="W29" i="408" s="1"/>
  <c r="B29" i="408"/>
  <c r="V28" i="408"/>
  <c r="O28" i="408"/>
  <c r="W28" i="408" s="1"/>
  <c r="B28" i="408"/>
  <c r="V27" i="408"/>
  <c r="O27" i="408"/>
  <c r="W27" i="408" s="1"/>
  <c r="B27" i="408"/>
  <c r="V26" i="408"/>
  <c r="O26" i="408"/>
  <c r="W26" i="408" s="1"/>
  <c r="B26" i="408"/>
  <c r="V25" i="408"/>
  <c r="O25" i="408"/>
  <c r="W25" i="408" s="1"/>
  <c r="B25" i="408"/>
  <c r="V24" i="408"/>
  <c r="O24" i="408"/>
  <c r="W24" i="408" s="1"/>
  <c r="B24" i="408"/>
  <c r="F22" i="409" s="1"/>
  <c r="V23" i="408"/>
  <c r="O23" i="408"/>
  <c r="W23" i="408" s="1"/>
  <c r="B23" i="408"/>
  <c r="V22" i="408"/>
  <c r="O22" i="408"/>
  <c r="W22" i="408" s="1"/>
  <c r="B22" i="408"/>
  <c r="V21" i="408"/>
  <c r="O21" i="408"/>
  <c r="W21" i="408" s="1"/>
  <c r="B21" i="408"/>
  <c r="V20" i="408"/>
  <c r="O20" i="408"/>
  <c r="W20" i="408" s="1"/>
  <c r="B20" i="408"/>
  <c r="F18" i="409" s="1"/>
  <c r="V19" i="408"/>
  <c r="O19" i="408"/>
  <c r="W19" i="408" s="1"/>
  <c r="B19" i="408"/>
  <c r="V18" i="408"/>
  <c r="O18" i="408"/>
  <c r="W18" i="408" s="1"/>
  <c r="B18" i="408"/>
  <c r="V17" i="408"/>
  <c r="O17" i="408"/>
  <c r="W17" i="408" s="1"/>
  <c r="B17" i="408"/>
  <c r="V16" i="408"/>
  <c r="O16" i="408"/>
  <c r="W16" i="408" s="1"/>
  <c r="B16" i="408"/>
  <c r="F14" i="409" s="1"/>
  <c r="V15" i="408"/>
  <c r="O15" i="408"/>
  <c r="W15" i="408" s="1"/>
  <c r="B15" i="408"/>
  <c r="V14" i="408"/>
  <c r="O14" i="408"/>
  <c r="W14" i="408" s="1"/>
  <c r="B14" i="408"/>
  <c r="V13" i="408"/>
  <c r="O13" i="408"/>
  <c r="W13" i="408" s="1"/>
  <c r="B13" i="408"/>
  <c r="V12" i="408"/>
  <c r="O12" i="408"/>
  <c r="W12" i="408" s="1"/>
  <c r="B12" i="408"/>
  <c r="F10" i="409" s="1"/>
  <c r="H10" i="409" s="1"/>
  <c r="V11" i="408"/>
  <c r="O11" i="408"/>
  <c r="W11" i="408" s="1"/>
  <c r="B11" i="408"/>
  <c r="V10" i="408"/>
  <c r="O10" i="408"/>
  <c r="W10" i="408" s="1"/>
  <c r="B10" i="408"/>
  <c r="V9" i="408"/>
  <c r="O9" i="408"/>
  <c r="W9" i="408" s="1"/>
  <c r="B9" i="408"/>
  <c r="V8" i="408"/>
  <c r="V40" i="408" s="1"/>
  <c r="O8" i="408"/>
  <c r="O40" i="408" s="1"/>
  <c r="B8" i="408"/>
  <c r="F6" i="410" s="1"/>
  <c r="P19" i="407"/>
  <c r="P18" i="407"/>
  <c r="G27" i="406"/>
  <c r="G26" i="406"/>
  <c r="W8" i="408" l="1"/>
  <c r="W40" i="408" s="1"/>
  <c r="S18" i="407"/>
  <c r="X8" i="408"/>
  <c r="F7" i="410"/>
  <c r="H7" i="410" s="1"/>
  <c r="F9" i="410"/>
  <c r="H9" i="410" s="1"/>
  <c r="X12" i="408"/>
  <c r="F11" i="410"/>
  <c r="H11" i="410" s="1"/>
  <c r="F13" i="410"/>
  <c r="H13" i="410" s="1"/>
  <c r="X16" i="408"/>
  <c r="F15" i="410"/>
  <c r="H15" i="410" s="1"/>
  <c r="F17" i="410"/>
  <c r="H17" i="410" s="1"/>
  <c r="X20" i="408"/>
  <c r="F19" i="410"/>
  <c r="H19" i="410" s="1"/>
  <c r="F21" i="410"/>
  <c r="H21" i="410" s="1"/>
  <c r="X24" i="408"/>
  <c r="F23" i="410"/>
  <c r="H23" i="410" s="1"/>
  <c r="F25" i="410"/>
  <c r="H25" i="410" s="1"/>
  <c r="F25" i="409"/>
  <c r="H25" i="409" s="1"/>
  <c r="F27" i="410"/>
  <c r="H27" i="410" s="1"/>
  <c r="F27" i="409"/>
  <c r="H27" i="409" s="1"/>
  <c r="F29" i="410"/>
  <c r="H29" i="410" s="1"/>
  <c r="F29" i="409"/>
  <c r="H29" i="409" s="1"/>
  <c r="F31" i="410"/>
  <c r="H31" i="410" s="1"/>
  <c r="F31" i="409"/>
  <c r="H31" i="409" s="1"/>
  <c r="X34" i="408"/>
  <c r="F33" i="410"/>
  <c r="H33" i="410" s="1"/>
  <c r="F33" i="409"/>
  <c r="H33" i="409" s="1"/>
  <c r="F35" i="410"/>
  <c r="H35" i="410" s="1"/>
  <c r="F35" i="409"/>
  <c r="H35" i="409" s="1"/>
  <c r="F37" i="410"/>
  <c r="H37" i="410" s="1"/>
  <c r="F37" i="409"/>
  <c r="H37" i="409" s="1"/>
  <c r="P39" i="408"/>
  <c r="D38" i="409"/>
  <c r="E6" i="409"/>
  <c r="P9" i="408"/>
  <c r="P11" i="408"/>
  <c r="X11" i="408" s="1"/>
  <c r="P13" i="408"/>
  <c r="P15" i="408"/>
  <c r="X15" i="408" s="1"/>
  <c r="P17" i="408"/>
  <c r="P19" i="408"/>
  <c r="X19" i="408" s="1"/>
  <c r="P21" i="408"/>
  <c r="P23" i="408"/>
  <c r="X23" i="408" s="1"/>
  <c r="P25" i="408"/>
  <c r="P27" i="408"/>
  <c r="X27" i="408" s="1"/>
  <c r="P29" i="408"/>
  <c r="P31" i="408"/>
  <c r="Q31" i="408" s="1"/>
  <c r="P33" i="408"/>
  <c r="P35" i="408"/>
  <c r="X35" i="408" s="1"/>
  <c r="P37" i="408"/>
  <c r="E8" i="409"/>
  <c r="F19" i="409"/>
  <c r="H19" i="409" s="1"/>
  <c r="F15" i="409"/>
  <c r="H15" i="409" s="1"/>
  <c r="F7" i="409"/>
  <c r="H7" i="409" s="1"/>
  <c r="H6" i="410"/>
  <c r="X9" i="408"/>
  <c r="F8" i="410"/>
  <c r="H8" i="410" s="1"/>
  <c r="F10" i="410"/>
  <c r="H10" i="410" s="1"/>
  <c r="X13" i="408"/>
  <c r="F12" i="410"/>
  <c r="H12" i="410" s="1"/>
  <c r="F14" i="410"/>
  <c r="H14" i="410" s="1"/>
  <c r="X17" i="408"/>
  <c r="F16" i="410"/>
  <c r="H16" i="410" s="1"/>
  <c r="F18" i="410"/>
  <c r="H18" i="410" s="1"/>
  <c r="X21" i="408"/>
  <c r="F20" i="410"/>
  <c r="H20" i="410" s="1"/>
  <c r="F22" i="410"/>
  <c r="H22" i="410" s="1"/>
  <c r="X25" i="408"/>
  <c r="F24" i="410"/>
  <c r="H24" i="410" s="1"/>
  <c r="F24" i="409"/>
  <c r="H24" i="409" s="1"/>
  <c r="F26" i="410"/>
  <c r="H26" i="410" s="1"/>
  <c r="F26" i="409"/>
  <c r="H26" i="409" s="1"/>
  <c r="X29" i="408"/>
  <c r="F28" i="410"/>
  <c r="H28" i="410" s="1"/>
  <c r="F28" i="409"/>
  <c r="H28" i="409" s="1"/>
  <c r="X31" i="408"/>
  <c r="F30" i="410"/>
  <c r="H30" i="410" s="1"/>
  <c r="F30" i="409"/>
  <c r="H30" i="409" s="1"/>
  <c r="X33" i="408"/>
  <c r="F32" i="410"/>
  <c r="H32" i="410" s="1"/>
  <c r="F32" i="409"/>
  <c r="H32" i="409" s="1"/>
  <c r="F34" i="410"/>
  <c r="H34" i="410" s="1"/>
  <c r="F34" i="409"/>
  <c r="H34" i="409" s="1"/>
  <c r="X37" i="408"/>
  <c r="F36" i="410"/>
  <c r="H36" i="410" s="1"/>
  <c r="F36" i="409"/>
  <c r="H36" i="409" s="1"/>
  <c r="G38" i="409"/>
  <c r="P8" i="408"/>
  <c r="Q8" i="408" s="1"/>
  <c r="Q9" i="408"/>
  <c r="P10" i="408"/>
  <c r="X10" i="408" s="1"/>
  <c r="P12" i="408"/>
  <c r="Q12" i="408" s="1"/>
  <c r="Q13" i="408"/>
  <c r="P14" i="408"/>
  <c r="X14" i="408" s="1"/>
  <c r="P16" i="408"/>
  <c r="Q16" i="408" s="1"/>
  <c r="Q17" i="408"/>
  <c r="P18" i="408"/>
  <c r="X18" i="408" s="1"/>
  <c r="P20" i="408"/>
  <c r="Q20" i="408" s="1"/>
  <c r="Q21" i="408"/>
  <c r="P22" i="408"/>
  <c r="X22" i="408" s="1"/>
  <c r="P24" i="408"/>
  <c r="Q24" i="408" s="1"/>
  <c r="Q25" i="408"/>
  <c r="P26" i="408"/>
  <c r="X26" i="408" s="1"/>
  <c r="P28" i="408"/>
  <c r="X28" i="408" s="1"/>
  <c r="Q29" i="408"/>
  <c r="P30" i="408"/>
  <c r="X30" i="408" s="1"/>
  <c r="P32" i="408"/>
  <c r="X32" i="408" s="1"/>
  <c r="Q33" i="408"/>
  <c r="P34" i="408"/>
  <c r="Q34" i="408" s="1"/>
  <c r="P36" i="408"/>
  <c r="X36" i="408" s="1"/>
  <c r="Q37" i="408"/>
  <c r="P38" i="408"/>
  <c r="X38" i="408" s="1"/>
  <c r="F23" i="409"/>
  <c r="H23" i="409" s="1"/>
  <c r="C38" i="409"/>
  <c r="F6" i="409"/>
  <c r="E10" i="409"/>
  <c r="H22" i="409"/>
  <c r="H18" i="409"/>
  <c r="H16" i="409"/>
  <c r="H14" i="409"/>
  <c r="F8" i="409"/>
  <c r="H8" i="409" s="1"/>
  <c r="F21" i="409"/>
  <c r="H21" i="409" s="1"/>
  <c r="F17" i="409"/>
  <c r="H17" i="409" s="1"/>
  <c r="F13" i="409"/>
  <c r="H13" i="409" s="1"/>
  <c r="F11" i="409"/>
  <c r="H11" i="409" s="1"/>
  <c r="F9" i="409"/>
  <c r="H9" i="409" s="1"/>
  <c r="F20" i="409"/>
  <c r="H20" i="409" s="1"/>
  <c r="F16" i="409"/>
  <c r="F12" i="409"/>
  <c r="H12" i="409" s="1"/>
  <c r="G25" i="406"/>
  <c r="G24" i="406"/>
  <c r="G23" i="406"/>
  <c r="Q38" i="408" l="1"/>
  <c r="Q30" i="408"/>
  <c r="Q26" i="408"/>
  <c r="Q22" i="408"/>
  <c r="Q18" i="408"/>
  <c r="Q14" i="408"/>
  <c r="Q10" i="408"/>
  <c r="Q35" i="408"/>
  <c r="Q27" i="408"/>
  <c r="Q23" i="408"/>
  <c r="Q19" i="408"/>
  <c r="Q15" i="408"/>
  <c r="Q11" i="408"/>
  <c r="Q36" i="408"/>
  <c r="Q32" i="408"/>
  <c r="Q28" i="408"/>
  <c r="E38" i="409"/>
  <c r="F38" i="409"/>
  <c r="Q39" i="408"/>
  <c r="X39" i="408"/>
  <c r="H38" i="409"/>
  <c r="P40" i="408"/>
  <c r="H6" i="409"/>
  <c r="F38" i="410"/>
  <c r="G22" i="406"/>
  <c r="G21" i="406"/>
  <c r="G20" i="406"/>
  <c r="G19" i="406"/>
  <c r="G18" i="406"/>
  <c r="G17" i="406"/>
  <c r="G16" i="406"/>
  <c r="G28" i="406" l="1"/>
  <c r="E38" i="410"/>
  <c r="H38" i="410"/>
  <c r="Q40" i="408"/>
  <c r="X40" i="408"/>
  <c r="E28" i="405"/>
  <c r="D28" i="405"/>
  <c r="F27" i="405"/>
  <c r="F26" i="405"/>
  <c r="F25" i="405"/>
  <c r="F24" i="405"/>
  <c r="F23" i="405"/>
  <c r="C23" i="406" s="1"/>
  <c r="F22" i="405"/>
  <c r="F21" i="405"/>
  <c r="F20" i="405"/>
  <c r="F19" i="405"/>
  <c r="F18" i="405"/>
  <c r="F28" i="405" s="1"/>
  <c r="F17" i="405"/>
  <c r="F16" i="405"/>
  <c r="O22" i="404"/>
  <c r="N22" i="404"/>
  <c r="M22" i="404"/>
  <c r="L22" i="404"/>
  <c r="K22" i="404"/>
  <c r="J22" i="404"/>
  <c r="I22" i="404"/>
  <c r="H22" i="404"/>
  <c r="G22" i="404"/>
  <c r="F22" i="404"/>
  <c r="E22" i="404"/>
  <c r="D22" i="404"/>
  <c r="P21" i="404"/>
  <c r="P20" i="404"/>
  <c r="P19" i="404"/>
  <c r="P18" i="404"/>
  <c r="P17" i="404"/>
  <c r="P16" i="404"/>
  <c r="P22" i="404" s="1"/>
  <c r="O19" i="403"/>
  <c r="N19" i="403"/>
  <c r="M19" i="403"/>
  <c r="L19" i="403"/>
  <c r="K19" i="403"/>
  <c r="J19" i="403"/>
  <c r="I19" i="403"/>
  <c r="H19" i="403"/>
  <c r="G19" i="403"/>
  <c r="F19" i="403"/>
  <c r="E19" i="403"/>
  <c r="D19" i="403"/>
  <c r="P18" i="403"/>
  <c r="P17" i="403"/>
  <c r="P16" i="403"/>
  <c r="P19" i="403" s="1"/>
  <c r="N20" i="402"/>
  <c r="M20" i="402"/>
  <c r="L20" i="402"/>
  <c r="K20" i="402"/>
  <c r="J20" i="402"/>
  <c r="I20" i="402"/>
  <c r="H20" i="402"/>
  <c r="G20" i="402"/>
  <c r="F20" i="402"/>
  <c r="E20" i="402"/>
  <c r="E23" i="406" l="1"/>
  <c r="R19" i="407"/>
  <c r="D20" i="402"/>
  <c r="C20" i="402"/>
  <c r="O19" i="402"/>
  <c r="O18" i="402"/>
  <c r="O17" i="402"/>
  <c r="O16" i="402"/>
  <c r="N21" i="401"/>
  <c r="M21" i="401"/>
  <c r="L21" i="401"/>
  <c r="K21" i="401"/>
  <c r="J21" i="401"/>
  <c r="I21" i="401"/>
  <c r="H21" i="401"/>
  <c r="G21" i="401"/>
  <c r="F21" i="401"/>
  <c r="E21" i="401"/>
  <c r="D21" i="401"/>
  <c r="C21" i="401"/>
  <c r="O20" i="401"/>
  <c r="O19" i="401"/>
  <c r="O18" i="401"/>
  <c r="O17" i="401"/>
  <c r="O21" i="401" s="1"/>
  <c r="O16" i="401"/>
  <c r="O15" i="401"/>
  <c r="O14" i="401"/>
  <c r="N21" i="400"/>
  <c r="M21" i="400"/>
  <c r="L21" i="400"/>
  <c r="K21" i="400"/>
  <c r="J21" i="400"/>
  <c r="I21" i="400"/>
  <c r="H21" i="400"/>
  <c r="G21" i="400"/>
  <c r="F21" i="400"/>
  <c r="E21" i="400"/>
  <c r="D21" i="400"/>
  <c r="C21" i="400"/>
  <c r="O20" i="400"/>
  <c r="O19" i="400"/>
  <c r="O18" i="400"/>
  <c r="O17" i="400"/>
  <c r="O21" i="400" s="1"/>
  <c r="O16" i="400"/>
  <c r="O15" i="400"/>
  <c r="O14" i="400"/>
  <c r="N21" i="399"/>
  <c r="M21" i="399"/>
  <c r="L21" i="399"/>
  <c r="K21" i="399"/>
  <c r="J21" i="399"/>
  <c r="I21" i="399"/>
  <c r="H21" i="399"/>
  <c r="G21" i="399"/>
  <c r="F21" i="399"/>
  <c r="E21" i="399"/>
  <c r="D21" i="399"/>
  <c r="C21" i="399"/>
  <c r="O20" i="399"/>
  <c r="O19" i="399"/>
  <c r="O18" i="399"/>
  <c r="O17" i="399"/>
  <c r="O21" i="399" s="1"/>
  <c r="O16" i="399"/>
  <c r="O15" i="399"/>
  <c r="O14" i="399"/>
  <c r="O21" i="398"/>
  <c r="N21" i="398"/>
  <c r="M21" i="398"/>
  <c r="L21" i="398"/>
  <c r="K21" i="398"/>
  <c r="J21" i="398"/>
  <c r="I21" i="398"/>
  <c r="H21" i="398"/>
  <c r="G21" i="398"/>
  <c r="F21" i="398"/>
  <c r="E21" i="398"/>
  <c r="D21" i="398"/>
  <c r="P20" i="398"/>
  <c r="P19" i="398"/>
  <c r="P18" i="398"/>
  <c r="P17" i="398"/>
  <c r="P21" i="398" s="1"/>
  <c r="P16" i="398"/>
  <c r="P15" i="398"/>
  <c r="P14" i="398"/>
  <c r="O68" i="397"/>
  <c r="N61" i="397"/>
  <c r="M61" i="397"/>
  <c r="L61" i="397"/>
  <c r="K61" i="397"/>
  <c r="J61" i="397"/>
  <c r="I61" i="397"/>
  <c r="H61" i="397"/>
  <c r="G61" i="397"/>
  <c r="F61" i="397"/>
  <c r="E61" i="397"/>
  <c r="D61" i="397"/>
  <c r="C61" i="397"/>
  <c r="O60" i="397"/>
  <c r="O59" i="397"/>
  <c r="O58" i="397"/>
  <c r="O57" i="397"/>
  <c r="O61" i="397" s="1"/>
  <c r="N47" i="397"/>
  <c r="M47" i="397"/>
  <c r="L47" i="397"/>
  <c r="K47" i="397"/>
  <c r="J47" i="397"/>
  <c r="I47" i="397"/>
  <c r="H47" i="397"/>
  <c r="G47" i="397"/>
  <c r="F47" i="397"/>
  <c r="E47" i="397"/>
  <c r="D47" i="397"/>
  <c r="C47" i="397"/>
  <c r="O46" i="397"/>
  <c r="O45" i="397"/>
  <c r="O44" i="397"/>
  <c r="O43" i="397"/>
  <c r="O42" i="397"/>
  <c r="O41" i="397"/>
  <c r="O40" i="397"/>
  <c r="O20" i="402" l="1"/>
  <c r="O39" i="397"/>
  <c r="O38" i="397"/>
  <c r="O37" i="397"/>
  <c r="O36" i="397"/>
  <c r="O35" i="397"/>
  <c r="O34" i="397"/>
  <c r="O33" i="397"/>
  <c r="O47" i="397" s="1"/>
  <c r="O27" i="397"/>
  <c r="O26" i="397"/>
  <c r="O25" i="397"/>
  <c r="O24" i="397"/>
  <c r="O23" i="397"/>
  <c r="O22" i="397"/>
  <c r="O21" i="397"/>
  <c r="N20" i="397"/>
  <c r="M20" i="397"/>
  <c r="L20" i="397"/>
  <c r="K20" i="397"/>
  <c r="J20" i="397"/>
  <c r="I20" i="397"/>
  <c r="H20" i="397"/>
  <c r="G20" i="397"/>
  <c r="F20" i="397"/>
  <c r="E20" i="397"/>
  <c r="D20" i="397"/>
  <c r="C20" i="397"/>
  <c r="O20" i="397" s="1"/>
  <c r="O28" i="397" s="1"/>
  <c r="N28" i="397" s="1"/>
  <c r="M28" i="397" s="1"/>
  <c r="L28" i="397" s="1"/>
  <c r="K28" i="397" s="1"/>
  <c r="J28" i="397" s="1"/>
  <c r="I28" i="397" s="1"/>
  <c r="H28" i="397" s="1"/>
  <c r="G28" i="397" s="1"/>
  <c r="F28" i="397" s="1"/>
  <c r="E28" i="397" s="1"/>
  <c r="D28" i="397" s="1"/>
  <c r="C28" i="397" s="1"/>
  <c r="O19" i="397"/>
  <c r="O18" i="397"/>
  <c r="O17" i="397"/>
  <c r="O16" i="397"/>
  <c r="E20" i="396"/>
  <c r="D20" i="396"/>
  <c r="D36" i="383" l="1"/>
  <c r="C36" i="383"/>
  <c r="C18" i="407" s="1"/>
  <c r="C20" i="406"/>
  <c r="D20" i="406" s="1"/>
  <c r="C21" i="406"/>
  <c r="D21" i="406" s="1"/>
  <c r="C19" i="406"/>
  <c r="D19" i="406" s="1"/>
  <c r="C17" i="406"/>
  <c r="D17" i="406" s="1"/>
  <c r="C18" i="406"/>
  <c r="D18" i="406" s="1"/>
  <c r="C22" i="406"/>
  <c r="D22" i="406" s="1"/>
  <c r="C24" i="406"/>
  <c r="D24" i="406" s="1"/>
  <c r="C25" i="406"/>
  <c r="D25" i="406" s="1"/>
  <c r="C26" i="406"/>
  <c r="D26" i="406" s="1"/>
  <c r="C27" i="406"/>
  <c r="D27" i="406" s="1"/>
  <c r="S19" i="407"/>
  <c r="C16" i="406"/>
  <c r="E16" i="406" s="1"/>
  <c r="C28" i="406"/>
  <c r="D28" i="406" s="1"/>
  <c r="Q61" i="373"/>
  <c r="R61" i="373" s="1"/>
  <c r="S61" i="373" s="1"/>
  <c r="P61" i="373"/>
  <c r="F16" i="406" l="1"/>
  <c r="E27" i="406"/>
  <c r="F27" i="406" s="1"/>
  <c r="E26" i="406"/>
  <c r="F26" i="406" s="1"/>
  <c r="E25" i="406"/>
  <c r="F25" i="406" s="1"/>
  <c r="E24" i="406"/>
  <c r="F24" i="406" s="1"/>
  <c r="E22" i="406"/>
  <c r="F22" i="406" s="1"/>
  <c r="E18" i="406"/>
  <c r="F18" i="406" s="1"/>
  <c r="E17" i="406"/>
  <c r="F17" i="406" s="1"/>
  <c r="E19" i="406"/>
  <c r="F19" i="406" s="1"/>
  <c r="E21" i="406"/>
  <c r="F21" i="406" s="1"/>
  <c r="E20" i="406"/>
  <c r="F20" i="406" s="1"/>
  <c r="Q18" i="407"/>
  <c r="T18" i="407"/>
  <c r="H26" i="406"/>
  <c r="C19" i="407"/>
  <c r="H27" i="406"/>
  <c r="H23" i="406"/>
  <c r="H21" i="406"/>
  <c r="H25" i="406"/>
  <c r="H19" i="406"/>
  <c r="H24" i="406"/>
  <c r="H17" i="406"/>
  <c r="H20" i="406"/>
  <c r="H22" i="406"/>
  <c r="H16" i="406"/>
  <c r="H18" i="406"/>
  <c r="D23" i="406"/>
  <c r="P62" i="397"/>
  <c r="P46" i="397"/>
  <c r="P44" i="397"/>
  <c r="P42" i="397"/>
  <c r="P40" i="397"/>
  <c r="P71" i="397"/>
  <c r="H28" i="406"/>
  <c r="P69" i="397"/>
  <c r="P48" i="397"/>
  <c r="P45" i="397"/>
  <c r="P43" i="397"/>
  <c r="P41" i="397"/>
  <c r="P39" i="397"/>
  <c r="F23" i="406"/>
  <c r="P37" i="397"/>
  <c r="P35" i="397"/>
  <c r="P33" i="397"/>
  <c r="P27" i="397"/>
  <c r="P25" i="397"/>
  <c r="P23" i="397"/>
  <c r="P21" i="397"/>
  <c r="P38" i="397"/>
  <c r="P36" i="397"/>
  <c r="P34" i="397"/>
  <c r="P29" i="397"/>
  <c r="P26" i="397"/>
  <c r="P24" i="397"/>
  <c r="P22" i="397"/>
  <c r="P20" i="397"/>
  <c r="D16" i="406"/>
  <c r="Q19" i="407" l="1"/>
  <c r="T19" i="407"/>
  <c r="E28" i="406"/>
  <c r="F28" i="406" s="1"/>
  <c r="O50" i="373"/>
  <c r="P50" i="373"/>
  <c r="Q50" i="373"/>
  <c r="R50" i="373"/>
  <c r="S50" i="373"/>
  <c r="O59" i="373"/>
  <c r="P59" i="373"/>
  <c r="Q59" i="373"/>
  <c r="R59" i="373"/>
  <c r="S59" i="373"/>
  <c r="N26" i="373"/>
  <c r="O27" i="373"/>
  <c r="M26" i="373"/>
  <c r="L26" i="373"/>
  <c r="K26" i="373"/>
  <c r="J26" i="373"/>
  <c r="I26" i="373"/>
  <c r="H26" i="373"/>
  <c r="G26" i="373"/>
  <c r="F26" i="373"/>
  <c r="E26" i="373"/>
  <c r="D26" i="373"/>
  <c r="C26" i="373"/>
  <c r="O25" i="373"/>
</calcChain>
</file>

<file path=xl/sharedStrings.xml><?xml version="1.0" encoding="utf-8"?>
<sst xmlns="http://schemas.openxmlformats.org/spreadsheetml/2006/main" count="883" uniqueCount="426">
  <si>
    <t>TOTAL</t>
  </si>
  <si>
    <t>Armas Blancas</t>
  </si>
  <si>
    <t>Armas de Fuego</t>
  </si>
  <si>
    <t>Otras</t>
  </si>
  <si>
    <t>Distrito Nacional</t>
  </si>
  <si>
    <t>Santiago</t>
  </si>
  <si>
    <t>DISTRITO NACIONAL</t>
  </si>
  <si>
    <t>Masculino</t>
  </si>
  <si>
    <t>Femenino</t>
  </si>
  <si>
    <t>Total</t>
  </si>
  <si>
    <t>SEGÚN LAS CIRCUNSTANCIAS</t>
  </si>
  <si>
    <t>CANTIDAD</t>
  </si>
  <si>
    <t>INACIF</t>
  </si>
  <si>
    <t>CIRCUNSTANCIA</t>
  </si>
  <si>
    <t>SEXO</t>
  </si>
  <si>
    <t>SEGÚN EL TIPO DE ARMA</t>
  </si>
  <si>
    <t>REPÚBLICA  DOMINICANA</t>
  </si>
  <si>
    <t>REPÚBLICA DOMINICANA</t>
  </si>
  <si>
    <t>PROV. SANTIAGO</t>
  </si>
  <si>
    <t>PROV. SANTO DOMINGO</t>
  </si>
  <si>
    <t>INSTITUCIÓN</t>
  </si>
  <si>
    <t xml:space="preserve"> </t>
  </si>
  <si>
    <t>PROCURADURÍA GENERAL DE LA REPUBLICA</t>
  </si>
  <si>
    <t>Santo Domingo</t>
  </si>
  <si>
    <t>Hato Mayor</t>
  </si>
  <si>
    <t>Azua</t>
  </si>
  <si>
    <t>Bahoruco</t>
  </si>
  <si>
    <t>Barahona</t>
  </si>
  <si>
    <t>Duarte</t>
  </si>
  <si>
    <t>Espaillat</t>
  </si>
  <si>
    <t>Independencia</t>
  </si>
  <si>
    <t>La Altagracia</t>
  </si>
  <si>
    <t>La Romana</t>
  </si>
  <si>
    <t>La Vega</t>
  </si>
  <si>
    <t>Monseñor Nouel</t>
  </si>
  <si>
    <t>Monte Plata</t>
  </si>
  <si>
    <t>Pedernales</t>
  </si>
  <si>
    <t>Peravia</t>
  </si>
  <si>
    <t>Puerto Plata</t>
  </si>
  <si>
    <t>San Juan</t>
  </si>
  <si>
    <t>Sánchez Ramírez</t>
  </si>
  <si>
    <t>Valverde</t>
  </si>
  <si>
    <t>Samaná</t>
  </si>
  <si>
    <t>HOMICIDIOS</t>
  </si>
  <si>
    <t>SECUESTRO</t>
  </si>
  <si>
    <t>SEGÚN, DÍAS DE LA SEMANA</t>
  </si>
  <si>
    <t>HOMICIDIOS RELACIONADOS DIRECTAMENTE CON LA DELINCUENCIA</t>
  </si>
  <si>
    <t>FEMINICIDIO NO INTIMO</t>
  </si>
  <si>
    <t>FEMINICIDIO  INTIMO</t>
  </si>
  <si>
    <t>RIÑA PERSONAL</t>
  </si>
  <si>
    <t>RIÑAS EN CENTRO DE DIVERSIÓN</t>
  </si>
  <si>
    <t>DESCONOCIDA</t>
  </si>
  <si>
    <t>DESPOJO DE ARMA DE FUEGO</t>
  </si>
  <si>
    <t>VICTIMA DE ROBO O ATRACO</t>
  </si>
  <si>
    <t>DESPOJO DE MOTOCICLETA</t>
  </si>
  <si>
    <t>DESPOJO DE VEHÍCULOS</t>
  </si>
  <si>
    <t>ACCIDENTAL</t>
  </si>
  <si>
    <t>TRATANDO DE ROBAR O ATRACAR</t>
  </si>
  <si>
    <t>RELACIONADAS CON DROGAS</t>
  </si>
  <si>
    <t>VIOLENCIA INTRAFAMILIAR</t>
  </si>
  <si>
    <t>INFANTICIDIO</t>
  </si>
  <si>
    <t>INFORME DE HOMICIDIOS</t>
  </si>
  <si>
    <t>LUNES</t>
  </si>
  <si>
    <t>MARTES</t>
  </si>
  <si>
    <t>MIÉRCOLES</t>
  </si>
  <si>
    <t>JUEVES</t>
  </si>
  <si>
    <t>VIERNES</t>
  </si>
  <si>
    <t>SÁBADO</t>
  </si>
  <si>
    <t>DOMINGO</t>
  </si>
  <si>
    <t>TIPO ARMA</t>
  </si>
  <si>
    <t>ROBO</t>
  </si>
  <si>
    <t>HOMICIDIOS DEBIDO A LA CONVIVENCIA SOCIAL</t>
  </si>
  <si>
    <t>TASA</t>
  </si>
  <si>
    <t>TASA HOMICIDIOS POR CADA 100 MIL HABITANTES</t>
  </si>
  <si>
    <t>TOTAL DE LA TASA</t>
  </si>
  <si>
    <t>PROCURADURÍA GENERAL DE LA REPÚBLICA</t>
  </si>
  <si>
    <t>SEGÚN LA EDAD DE L A VICTIMA</t>
  </si>
  <si>
    <t>"Año de la Reactivación Económica Nacional"</t>
  </si>
  <si>
    <t>EDAD</t>
  </si>
  <si>
    <t>0 a 17 años</t>
  </si>
  <si>
    <t>18 a 34 años</t>
  </si>
  <si>
    <t>35 a 51 años</t>
  </si>
  <si>
    <t>52 a 68 años</t>
  </si>
  <si>
    <t>Más de 68</t>
  </si>
  <si>
    <t>Indeterminados</t>
  </si>
  <si>
    <t>VIOLACIÓN SEXUAL</t>
  </si>
  <si>
    <t>ACCIÓN P.N.</t>
  </si>
  <si>
    <t>ACCIÓN F.A.</t>
  </si>
  <si>
    <t>ACCIÓN P.N.  -  F.A.  -  D.N.C.D.</t>
  </si>
  <si>
    <t>BALA PERDIDA</t>
  </si>
  <si>
    <t>RIÑA EN CARCEL</t>
  </si>
  <si>
    <t>RIÑA POLITICA</t>
  </si>
  <si>
    <t>LINCHAMIENTO</t>
  </si>
  <si>
    <t>SICARIATO</t>
  </si>
  <si>
    <t>VIOLENCIA SEXUAL</t>
  </si>
  <si>
    <t>ENE</t>
  </si>
  <si>
    <t>FEB</t>
  </si>
  <si>
    <t>MAR</t>
  </si>
  <si>
    <t>ABR</t>
  </si>
  <si>
    <t>MAY</t>
  </si>
  <si>
    <t>JUN</t>
  </si>
  <si>
    <t>AGO</t>
  </si>
  <si>
    <t>SEP</t>
  </si>
  <si>
    <t>OCT</t>
  </si>
  <si>
    <t>NOV</t>
  </si>
  <si>
    <t>DIC</t>
  </si>
  <si>
    <t>ACCIÓN D.N.C.D</t>
  </si>
  <si>
    <t>TOTAL Gral. DE LA TASA</t>
  </si>
  <si>
    <t>RIÑA EN CENTRO DE DIVERSIÓN</t>
  </si>
  <si>
    <t>ENERO-AGOSTO DEL 2010, REPÚBLICA DOMINICANA</t>
  </si>
  <si>
    <t xml:space="preserve">TOTAL </t>
  </si>
  <si>
    <t>SERVICIO POLICIAL</t>
  </si>
  <si>
    <t>RIÑA EN TRANSITO</t>
  </si>
  <si>
    <t>HOMBRE MUERTO POR SU PAREJA</t>
  </si>
  <si>
    <t>HOMICIDIOS NO RELACIONADOS DIRECTAMENTE CON LA DELINCUENCIA</t>
  </si>
  <si>
    <t>San José de Ocoa</t>
  </si>
  <si>
    <t>HUELGA</t>
  </si>
  <si>
    <t>PROYECCIONES HABITANTES</t>
  </si>
  <si>
    <t>PROVINCIA</t>
  </si>
  <si>
    <t>"Año del Bicentenario del Natalicio de Juan Pablo Duarte"</t>
  </si>
  <si>
    <t>REPUBLICA DOMINICANA</t>
  </si>
  <si>
    <t xml:space="preserve">SEGÚN LA HORA DE COMISIÓN (DIURNA O NOCTURNA) </t>
  </si>
  <si>
    <t>HORA</t>
  </si>
  <si>
    <t>MES</t>
  </si>
  <si>
    <t>TASA DE HOMICIDIOS POR CADA 100,000/HAB.</t>
  </si>
  <si>
    <t>JUNIO</t>
  </si>
  <si>
    <t>HOMICIDIOS SIN ACCIÓN POLICIAL</t>
  </si>
  <si>
    <t>P.N.</t>
  </si>
  <si>
    <t>AMET</t>
  </si>
  <si>
    <t>MILITAR</t>
  </si>
  <si>
    <t>Dajabón</t>
  </si>
  <si>
    <t>Elías Piña</t>
  </si>
  <si>
    <t>Hermanas Mirabal</t>
  </si>
  <si>
    <t>María Trinidad Sánchez</t>
  </si>
  <si>
    <t>San Cristóbal</t>
  </si>
  <si>
    <t>COMPARACIÓN DEL AÑO 2012 ENTRE EL AÑO 2013 EN LA REP. DOM.</t>
  </si>
  <si>
    <t>SEGÚN, EL SEXO</t>
  </si>
  <si>
    <t xml:space="preserve"> HOMICIDIOS</t>
  </si>
  <si>
    <t>JUL</t>
  </si>
  <si>
    <t>RIÑA POLÍTICA</t>
  </si>
  <si>
    <t>ACCION AMET</t>
  </si>
  <si>
    <t>RESUMEN:</t>
  </si>
  <si>
    <t>DÍAS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</si>
  <si>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</si>
  <si>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</si>
  <si>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</si>
  <si>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</si>
  <si>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</si>
  <si>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</si>
  <si>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</si>
  <si>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</si>
  <si>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</si>
  <si>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</si>
  <si>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</si>
  <si>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6:00am - 5:59pm</t>
  </si>
  <si>
    <t>6:00pm - 5:59am</t>
  </si>
  <si>
    <t>Desconocida</t>
  </si>
  <si>
    <t>MUERTES VIOLENTAS:</t>
  </si>
  <si>
    <t>HOMICIDIOS Y ACCIONES LEGALES P.N.</t>
  </si>
  <si>
    <t>HOMICIDIOS SIN ACCION POLICIAL</t>
  </si>
  <si>
    <t>ACCIÓN POLICIAL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</si>
  <si>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</si>
  <si>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</si>
  <si>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</si>
  <si>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</si>
  <si>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</si>
  <si>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</si>
  <si>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</si>
  <si>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</si>
  <si>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</si>
  <si>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</si>
  <si>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</si>
  <si>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</si>
  <si>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TASA DE HOMICIDIOS SIN ACCIÓN POLICIAL POR CADA 100,000/HAB.</t>
  </si>
  <si>
    <t>TASA DE MUERTE EN ACCIÓN POLICIAL POR CADA 100,000/HAB.</t>
  </si>
  <si>
    <t>Departamento de Estadísticas</t>
  </si>
  <si>
    <t>AÑO</t>
  </si>
  <si>
    <t>HABITANTES</t>
  </si>
  <si>
    <t>TOTAL HOMICIDIOS</t>
  </si>
  <si>
    <t>TOTAL ACCIÓN POLICIAL</t>
  </si>
  <si>
    <t xml:space="preserve">TOTAL HOMICIDIOS SIN ACCION POLICIAL </t>
  </si>
  <si>
    <t>TASA DE HOMICIDIO SIN ACCION POLICIAL POR CADA 100,000/HAB.</t>
  </si>
  <si>
    <t>AÑO 2012</t>
  </si>
  <si>
    <t>AÑO 2013</t>
  </si>
  <si>
    <t>DEPARTAMENTO DE ESTADÍSTICAS PGR</t>
  </si>
  <si>
    <t>JURISDICCIÓN</t>
  </si>
  <si>
    <t>TASA DE HOMICIDIOS POR CADA 100, 000 HAB.</t>
  </si>
  <si>
    <t>HOMICIDIOS  SIN ACCIÓN POLICIAL</t>
  </si>
  <si>
    <t>TASA DE HOMICIDIOS SIN ACCIÓN POLICIAL POR CADA 100, 000 HAB.</t>
  </si>
  <si>
    <t>D.N.C.D</t>
  </si>
  <si>
    <t>TOTALES</t>
  </si>
  <si>
    <t>TASA DE HOMICIDIOS</t>
  </si>
  <si>
    <t>PROVINCIAS</t>
  </si>
  <si>
    <t>HABITANTE 2012</t>
  </si>
  <si>
    <t>HABITANTE 2013</t>
  </si>
  <si>
    <t>El Seibo</t>
  </si>
  <si>
    <t>Santiago Rodríguez</t>
  </si>
  <si>
    <t>TASA DE ACCION POLICIAL</t>
  </si>
  <si>
    <t>SEGÚN BARRIOS, SECTORES Y AVENIDAS</t>
  </si>
  <si>
    <t>SECTOR</t>
  </si>
  <si>
    <t>ALAMEDA</t>
  </si>
  <si>
    <t>ALAMEDA II</t>
  </si>
  <si>
    <t>ALMA ROSA I</t>
  </si>
  <si>
    <t>ALMA ROSA II</t>
  </si>
  <si>
    <t>ANDRES</t>
  </si>
  <si>
    <t>AUT. DUARTE</t>
  </si>
  <si>
    <t>BAYONA</t>
  </si>
  <si>
    <t>BOCA CHICA</t>
  </si>
  <si>
    <t>BOCA CHICA - ÁNDRES</t>
  </si>
  <si>
    <t>BOCA CHICA - LA CALETA</t>
  </si>
  <si>
    <t>BRISAS DEL ESTE</t>
  </si>
  <si>
    <t>CANCIO ADENTRO</t>
  </si>
  <si>
    <t>CIUDAD SATELITE</t>
  </si>
  <si>
    <t>COLINA DEL ESTE</t>
  </si>
  <si>
    <t>EL ALMIRANTE</t>
  </si>
  <si>
    <t>EL ROSAL</t>
  </si>
  <si>
    <t>ENS. ISABELITA</t>
  </si>
  <si>
    <t>ENS. OZAMA</t>
  </si>
  <si>
    <t>FRANCONIA</t>
  </si>
  <si>
    <t>GUERRA</t>
  </si>
  <si>
    <t>HACIENDA ESTRELLA</t>
  </si>
  <si>
    <t>HARAS NACIONALES</t>
  </si>
  <si>
    <t>HERRERA</t>
  </si>
  <si>
    <t>HERRERA - BUENOS AIRES</t>
  </si>
  <si>
    <t>HERRERA - EL ABANICO</t>
  </si>
  <si>
    <t>HERRERA - EL CAFÉ</t>
  </si>
  <si>
    <t xml:space="preserve">HERRERA - LAS PALMAS </t>
  </si>
  <si>
    <t>HERRERA - PINTURA</t>
  </si>
  <si>
    <t>HIPODROMO V CENTENARIO</t>
  </si>
  <si>
    <t>INDEPENDENCIA</t>
  </si>
  <si>
    <t>INVIMOSA</t>
  </si>
  <si>
    <t>LA UREÑA</t>
  </si>
  <si>
    <t>LA VICTORIA</t>
  </si>
  <si>
    <t>LAS CAOBAS</t>
  </si>
  <si>
    <t>LOS ALCARRIZOS</t>
  </si>
  <si>
    <t>LOS FRAILES II</t>
  </si>
  <si>
    <t>LOS FRAILES III</t>
  </si>
  <si>
    <t>LOS GUARICANOS</t>
  </si>
  <si>
    <t>LOS MAMEYES</t>
  </si>
  <si>
    <t>LOS TRES OJOS</t>
  </si>
  <si>
    <t>LOS TRES BRAZOS</t>
  </si>
  <si>
    <t>LOS TRINITARIOS</t>
  </si>
  <si>
    <t>LUCERNA</t>
  </si>
  <si>
    <t>MANOGUAYABO</t>
  </si>
  <si>
    <t>MENDOZA</t>
  </si>
  <si>
    <t>NO REPORTADO</t>
  </si>
  <si>
    <t>PANTOJA</t>
  </si>
  <si>
    <t>PEDRO BRAND</t>
  </si>
  <si>
    <t>SABANA PERDIDA</t>
  </si>
  <si>
    <t>SALAMANCA</t>
  </si>
  <si>
    <t>SAN ISIDRO</t>
  </si>
  <si>
    <t>SAN LUIS</t>
  </si>
  <si>
    <t>VALIENTE</t>
  </si>
  <si>
    <t>VILLA DUARTE</t>
  </si>
  <si>
    <t>VILLA FARO</t>
  </si>
  <si>
    <t>VILLA MELLA</t>
  </si>
  <si>
    <t>VILLA OLIMPICA</t>
  </si>
  <si>
    <t>VISTA HERMOSA</t>
  </si>
  <si>
    <t>27 DE FEBRERO</t>
  </si>
  <si>
    <t>ARROYO HONDO</t>
  </si>
  <si>
    <t>ARROYO MANZANO</t>
  </si>
  <si>
    <t>BELLA VISTA</t>
  </si>
  <si>
    <t>ATALBA</t>
  </si>
  <si>
    <t>CIUDAD REAL I</t>
  </si>
  <si>
    <t>CRISTO REY</t>
  </si>
  <si>
    <t>EL MANGUITO</t>
  </si>
  <si>
    <t>ENS. CAPOTILLO</t>
  </si>
  <si>
    <t>ENS. ESPAILLAT</t>
  </si>
  <si>
    <t>ENS. KENNEDY</t>
  </si>
  <si>
    <t>ENS. LA FE</t>
  </si>
  <si>
    <t>ENS. LUPERÓN</t>
  </si>
  <si>
    <t>ENS. NACO</t>
  </si>
  <si>
    <t>ENS. PIANTINI</t>
  </si>
  <si>
    <t>ENS. SIMON BOLIVAR</t>
  </si>
  <si>
    <t>ENS. EVARISTO MORALES</t>
  </si>
  <si>
    <t>GUACHUPITA</t>
  </si>
  <si>
    <t>GUALEY</t>
  </si>
  <si>
    <t>LA AGUSTINA</t>
  </si>
  <si>
    <t>LA FERIA</t>
  </si>
  <si>
    <t>LA ESPERILLA</t>
  </si>
  <si>
    <t>LA ZURZA</t>
  </si>
  <si>
    <t>LAS CAÑITA</t>
  </si>
  <si>
    <t>LOS ANGELES</t>
  </si>
  <si>
    <t>LOS GIRASOLES</t>
  </si>
  <si>
    <t>LOS GUADULES</t>
  </si>
  <si>
    <t>LOS JARDINES</t>
  </si>
  <si>
    <t>LOS RESTAURADORES</t>
  </si>
  <si>
    <t>LOS RÍOS</t>
  </si>
  <si>
    <t>PALMA REAL</t>
  </si>
  <si>
    <t>SAN CARLOS</t>
  </si>
  <si>
    <t>VILLA CONSUELO</t>
  </si>
  <si>
    <t>VILLA FRANCISCA</t>
  </si>
  <si>
    <t>VILLA JUANA</t>
  </si>
  <si>
    <t>VILLA MARIA</t>
  </si>
  <si>
    <t>VILLA MARINA</t>
  </si>
  <si>
    <t>VILLAS AGRICOLAS</t>
  </si>
  <si>
    <t>ZONA UNIVERSITARIA</t>
  </si>
  <si>
    <t>ARENOSO</t>
  </si>
  <si>
    <t>ARROYO HONDO ARRIBA</t>
  </si>
  <si>
    <t>BAITOA</t>
  </si>
  <si>
    <t>CAMBOYA</t>
  </si>
  <si>
    <t>CANCA ADENTRO</t>
  </si>
  <si>
    <t>CENTRO CIUDAD</t>
  </si>
  <si>
    <t>CIENFUEGOS</t>
  </si>
  <si>
    <t>EL EJIDO</t>
  </si>
  <si>
    <t>ENS. LIBERTAD</t>
  </si>
  <si>
    <t>ESTANCIA DEL YAQUE</t>
  </si>
  <si>
    <t>GURABO</t>
  </si>
  <si>
    <t>HATO DEL YAQUE</t>
  </si>
  <si>
    <t>HATO MAYOR</t>
  </si>
  <si>
    <t>JACAGUA</t>
  </si>
  <si>
    <t>JANICO</t>
  </si>
  <si>
    <t>JARDINES DEL NORTE</t>
  </si>
  <si>
    <t>JARDINES METROPOLITANOS</t>
  </si>
  <si>
    <t>LA CANELA</t>
  </si>
  <si>
    <t>LA CIENAGA</t>
  </si>
  <si>
    <t>LA HERRADURA</t>
  </si>
  <si>
    <t>LA LOMITA</t>
  </si>
  <si>
    <t>LAS CILINAS</t>
  </si>
  <si>
    <t>LICEY AL MEDIO</t>
  </si>
  <si>
    <t>LOS SALADOS VIEJOS</t>
  </si>
  <si>
    <t>LOS SANTOS</t>
  </si>
  <si>
    <t>NAVARRETE</t>
  </si>
  <si>
    <t>PEDRO GARCIA</t>
  </si>
  <si>
    <t>PEKIN</t>
  </si>
  <si>
    <t>PERALTA</t>
  </si>
  <si>
    <t>RAFEY</t>
  </si>
  <si>
    <t>SABANA IGLESIA</t>
  </si>
  <si>
    <t>TAMBORIL</t>
  </si>
  <si>
    <t>VALLE VERDE</t>
  </si>
  <si>
    <t>VILLA GONZALES</t>
  </si>
  <si>
    <t>VILLA JAGUA LOS COCOS</t>
  </si>
  <si>
    <t>INVIVIENDA</t>
  </si>
  <si>
    <t>LOS FRAILES I</t>
  </si>
  <si>
    <t>AMALIA</t>
  </si>
  <si>
    <t>PERLA ANTILLA</t>
  </si>
  <si>
    <t>BRISA ORIENTAL</t>
  </si>
  <si>
    <t>EL TAMARINDO</t>
  </si>
  <si>
    <t>LA VENTA</t>
  </si>
  <si>
    <t>VILLA LIBERACIÓN</t>
  </si>
  <si>
    <t>AGUAS LOCAS</t>
  </si>
  <si>
    <t>HATO NUEVO</t>
  </si>
  <si>
    <t>EL BRISAL</t>
  </si>
  <si>
    <t>BATEY BIENVENIDO</t>
  </si>
  <si>
    <t>LA GUAYIGA</t>
  </si>
  <si>
    <t>ENS. QUISQUEYA</t>
  </si>
  <si>
    <t>LA CIENEGA</t>
  </si>
  <si>
    <t>CIUDAD COLONIAL</t>
  </si>
  <si>
    <t>LOS PRADITOS</t>
  </si>
  <si>
    <t>MEJORAMIENTO SOCIAL</t>
  </si>
  <si>
    <t>SAN GRABIEL</t>
  </si>
  <si>
    <t>BUENOS AIRES</t>
  </si>
  <si>
    <t>SAN JOSÉ DE LAS MATAS</t>
  </si>
  <si>
    <t>VILLA PROGRESO</t>
  </si>
  <si>
    <t>PUÑAL</t>
  </si>
  <si>
    <t>MARI LOPEZ</t>
  </si>
  <si>
    <t>HOYO DE BAITOA</t>
  </si>
  <si>
    <t>LAS ANTILLAS</t>
  </si>
  <si>
    <t>ENS. BERMUDEZ</t>
  </si>
  <si>
    <t>INGENIO ABAJO</t>
  </si>
  <si>
    <t>CIUDAD NUEVA</t>
  </si>
  <si>
    <t>LAS PRADERAS</t>
  </si>
  <si>
    <t>DON BOSCO</t>
  </si>
  <si>
    <t>LA LOTERIA</t>
  </si>
  <si>
    <t>EL INGENIO</t>
  </si>
  <si>
    <t>MAQUITERIA</t>
  </si>
  <si>
    <t>LA TORONJA</t>
  </si>
  <si>
    <t>BATEY LECHERIA</t>
  </si>
  <si>
    <t>MANDINGA</t>
  </si>
  <si>
    <t>Indeterminada</t>
  </si>
  <si>
    <t>30 DE MAYO</t>
  </si>
  <si>
    <t>EL PALMAR</t>
  </si>
  <si>
    <t>ENS. BOLIVAR</t>
  </si>
  <si>
    <t>LOS REYES</t>
  </si>
  <si>
    <t>Monte Cristi</t>
  </si>
  <si>
    <t>San Pedro de Macorís</t>
  </si>
  <si>
    <t>SAN ANTONIO DE GUERRA</t>
  </si>
  <si>
    <t>CANCIO I</t>
  </si>
  <si>
    <t>EL HIGÜERO</t>
  </si>
  <si>
    <t>LA CAÑADA DE GUAJIMA</t>
  </si>
  <si>
    <t>EL MILLÓN</t>
  </si>
  <si>
    <t>LOS CACICAZGOS</t>
  </si>
  <si>
    <t>URBANIZACIÓN REAL</t>
  </si>
  <si>
    <t>LOS CIRUELITOS</t>
  </si>
  <si>
    <t>PASIONAL</t>
  </si>
  <si>
    <t>CANCIO II</t>
  </si>
  <si>
    <t>ENS. LA ALTAGRACIA</t>
  </si>
  <si>
    <t>BARRIO NUEVO</t>
  </si>
  <si>
    <t>CARRETERA SÁNCHEZ</t>
  </si>
  <si>
    <t>LA JULIA</t>
  </si>
  <si>
    <t>ZONA COLONIAL</t>
  </si>
  <si>
    <t>PUEBLO NUEVO</t>
  </si>
  <si>
    <t>MIRA FLOR</t>
  </si>
  <si>
    <t>LA OTRA BANDA</t>
  </si>
  <si>
    <t>SECARA</t>
  </si>
  <si>
    <t>ENERO-DICIEMBRE DEL 2013</t>
  </si>
  <si>
    <t>ENERO- DICIEMBRE DEL 2012-13</t>
  </si>
  <si>
    <t>ENERO-DICIEMBRE DEL 2013, REPÚBLICA DOMINICANA</t>
  </si>
  <si>
    <t>ENERO-DICIEMBRE DEL 2013, SANTO DOMINGO</t>
  </si>
  <si>
    <t>ENERO-DICIEMBRE DEL 2013, DISTRITO NACIONAL</t>
  </si>
  <si>
    <t>ENERO-DICIEMBRE DEL 2013, SANTIAGO</t>
  </si>
  <si>
    <t>ENERO-DICIEMBRE 2013</t>
  </si>
  <si>
    <t>COMPARACION ENERO-DICIEMBRE 2012 -2013</t>
  </si>
  <si>
    <t>INFORME DE HOMICIDIOS DICIEMBRE 2013</t>
  </si>
  <si>
    <t>INFORME ENERO-DICIEMBRE DEL 2013, REPÚBLICA  DOMINICANA</t>
  </si>
  <si>
    <t>ENERO -DICIEMBRE 2012</t>
  </si>
  <si>
    <t>TASA DE HOMICIDIOS POR CADA 100 MIL HAB. ENERO-DICIEMBRE 2012</t>
  </si>
  <si>
    <t>ENERO - DICIEMBRE 2013</t>
  </si>
  <si>
    <t>TASA DE HOMICIDIOS POR CADA 100 MIL HAB. ENERO-DICIEMBRE 2013</t>
  </si>
  <si>
    <t>ENERO - DICIEMBRE 2012 - 2013 REPÚBLICA  DOMINICANA</t>
  </si>
  <si>
    <t>TASA DE ACCIÓN POLICIAL POR CADA 100 MIL HAB.ENERO-DICIEMBRE 2013</t>
  </si>
  <si>
    <t>ENERO - DICIEMBRE 2012</t>
  </si>
  <si>
    <t>ENERO - DICIEMBRE 2012-13 REPÚBLICA DOMINICANA</t>
  </si>
  <si>
    <t>TASA DE ACCIÓN POLICIAL POR CADA 100 MIL HAB. ENERO-DICIEMBRE 2012</t>
  </si>
  <si>
    <t>LOS MINA</t>
  </si>
  <si>
    <t>LA AVANZADA</t>
  </si>
  <si>
    <t>LOS PALMARES</t>
  </si>
  <si>
    <t>ENERO - DICIEMBRE DE 2013</t>
  </si>
  <si>
    <t>INGENIO ARRIBA</t>
  </si>
  <si>
    <t>HOYA DEL CAIMITO</t>
  </si>
  <si>
    <t>CRUZ DE MARI LÓPEZ</t>
  </si>
  <si>
    <t>EL CONGO</t>
  </si>
  <si>
    <t>"Año de La Superacion del Analfabetismo"</t>
  </si>
  <si>
    <t>INFORME DE HOMICIDIOS 2005-2014</t>
  </si>
  <si>
    <t>2014*</t>
  </si>
  <si>
    <t>* Las cantidades de homicidios del 2014 se comprenden del mes de Enero hasta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</si>
</sst>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b/>
      <i/>
      <sz val="10"/>
      <name val="Trebuchet MS"/>
      <family val="2"/>
    </font>
    <font>
      <b/>
      <sz val="10"/>
      <name val="Book Antiqua"/>
      <family val="1"/>
    </font>
    <font>
      <b/>
      <u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10"/>
      <color indexed="8"/>
      <name val="Trebuchet MS"/>
      <family val="2"/>
    </font>
    <font>
      <b/>
      <sz val="7"/>
      <name val="Trebuchet MS"/>
      <family val="2"/>
    </font>
    <font>
      <b/>
      <sz val="14"/>
      <color indexed="10"/>
      <name val="Trebuchet MS"/>
      <family val="2"/>
    </font>
    <font>
      <b/>
      <sz val="10"/>
      <color indexed="10"/>
      <name val="Book Antiqua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Trebuchet MS"/>
      <family val="2"/>
    </font>
    <font>
      <sz val="10"/>
      <color indexed="8"/>
      <name val="Arial"/>
      <family val="2"/>
    </font>
    <font>
      <b/>
      <sz val="8"/>
      <color indexed="8"/>
      <name val="Trebuchet MS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4"/>
      <color rgb="FF0070C0"/>
      <name val="Trebuchet MS"/>
      <family val="2"/>
    </font>
    <font>
      <b/>
      <sz val="14"/>
      <color rgb="FF974807"/>
      <name val="Trebuchet MS"/>
      <family val="2"/>
    </font>
    <font>
      <b/>
      <sz val="14"/>
      <color rgb="FF948B54"/>
      <name val="Trebuchet MS"/>
      <family val="2"/>
    </font>
    <font>
      <sz val="10"/>
      <name val="Gill Sans MT"/>
      <family val="2"/>
    </font>
    <font>
      <sz val="10"/>
      <color indexed="8"/>
      <name val="Trebuchet MS"/>
      <family val="2"/>
    </font>
    <font>
      <b/>
      <sz val="10"/>
      <color indexed="8"/>
      <name val="Book Antiqua"/>
      <family val="1"/>
    </font>
    <font>
      <sz val="10"/>
      <color indexed="48"/>
      <name val="Arial"/>
      <family val="2"/>
    </font>
    <font>
      <b/>
      <u/>
      <sz val="12"/>
      <name val="Book Antiqua"/>
      <family val="1"/>
    </font>
    <font>
      <b/>
      <u/>
      <sz val="12"/>
      <color indexed="8"/>
      <name val="Book Antiqua"/>
      <family val="1"/>
    </font>
    <font>
      <b/>
      <u/>
      <sz val="11"/>
      <color indexed="8"/>
      <name val="Book Antiqua"/>
      <family val="1"/>
    </font>
    <font>
      <b/>
      <sz val="11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b/>
      <u/>
      <sz val="12"/>
      <color indexed="10"/>
      <name val="Book Antiqua"/>
      <family val="1"/>
    </font>
    <font>
      <b/>
      <u/>
      <sz val="10"/>
      <color indexed="10"/>
      <name val="Book Antiqua"/>
      <family val="1"/>
    </font>
    <font>
      <b/>
      <sz val="8"/>
      <color indexed="10"/>
      <name val="Trebuchet MS"/>
      <family val="2"/>
    </font>
    <font>
      <b/>
      <sz val="8"/>
      <color indexed="14"/>
      <name val="Trebuchet MS"/>
      <family val="2"/>
    </font>
    <font>
      <sz val="10"/>
      <name val="Times New Roman"/>
      <family val="1"/>
    </font>
    <font>
      <b/>
      <i/>
      <sz val="18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8" tint="-0.249977111117893"/>
      <name val="Times New Roman"/>
      <family val="1"/>
    </font>
    <font>
      <b/>
      <sz val="8"/>
      <name val="Gill Sans MT"/>
      <family val="2"/>
    </font>
    <font>
      <b/>
      <sz val="10"/>
      <color theme="1"/>
      <name val="Gill Sans MT"/>
      <family val="2"/>
    </font>
    <font>
      <b/>
      <sz val="6"/>
      <color indexed="8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b/>
      <sz val="11"/>
      <color indexed="12"/>
      <name val="Garamond"/>
      <family val="1"/>
    </font>
    <font>
      <b/>
      <sz val="8"/>
      <color theme="1"/>
      <name val="Trebuchet MS"/>
      <family val="2"/>
    </font>
    <font>
      <b/>
      <sz val="10"/>
      <color indexed="10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Garamond"/>
      <family val="1"/>
    </font>
    <font>
      <i/>
      <sz val="11"/>
      <name val="Garamond"/>
      <family val="1"/>
    </font>
    <font>
      <b/>
      <sz val="12"/>
      <name val="Garamond"/>
      <family val="1"/>
    </font>
    <font>
      <b/>
      <sz val="12"/>
      <color indexed="10"/>
      <name val="Garamond"/>
      <family val="1"/>
    </font>
    <font>
      <sz val="11"/>
      <name val="Arial"/>
      <family val="2"/>
    </font>
    <font>
      <b/>
      <sz val="12"/>
      <name val="Trebuchet MS"/>
      <family val="2"/>
    </font>
    <font>
      <sz val="10"/>
      <name val="Arial"/>
      <family val="2"/>
    </font>
    <font>
      <b/>
      <i/>
      <sz val="1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3"/>
      </right>
      <top/>
      <bottom style="thin">
        <color indexed="22"/>
      </bottom>
      <diagonal/>
    </border>
    <border>
      <left style="medium">
        <color indexed="6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3"/>
      </right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3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/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22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8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  <diagonal/>
    </border>
    <border>
      <left style="thin">
        <color indexed="23"/>
      </left>
      <right style="medium">
        <color indexed="8"/>
      </right>
      <top/>
      <bottom style="thin">
        <color indexed="23"/>
      </bottom>
      <diagonal/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22"/>
      </bottom>
      <diagonal/>
    </border>
    <border>
      <left/>
      <right style="medium">
        <color indexed="8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</borders>
  <cellStyleXfs count="19">
    <xf numFmtId="0" fontId="0" fillId="0" borderId="0"/>
    <xf numFmtId="0" fontId="26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9" fontId="74" fillId="0" borderId="0" applyFont="0" applyFill="0" applyBorder="0" applyAlignment="0" applyProtection="0"/>
  </cellStyleXfs>
  <cellXfs count="611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" fontId="0" fillId="0" borderId="0" xfId="0" applyNumberFormat="1"/>
    <xf numFmtId="0" fontId="10" fillId="0" borderId="0" xfId="0" applyFont="1" applyAlignment="1"/>
    <xf numFmtId="0" fontId="14" fillId="0" borderId="0" xfId="0" applyFont="1"/>
    <xf numFmtId="0" fontId="11" fillId="0" borderId="0" xfId="0" applyFont="1"/>
    <xf numFmtId="0" fontId="13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 applyBorder="1" applyAlignment="1"/>
    <xf numFmtId="0" fontId="19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9" fillId="0" borderId="0" xfId="0" applyFont="1" applyFill="1" applyBorder="1"/>
    <xf numFmtId="0" fontId="22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9" fillId="0" borderId="0" xfId="0" applyFont="1"/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/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2" borderId="3" xfId="0" applyFont="1" applyFill="1" applyBorder="1" applyAlignment="1"/>
    <xf numFmtId="0" fontId="16" fillId="0" borderId="0" xfId="0" applyFont="1" applyBorder="1" applyAlignment="1">
      <alignment vertical="center"/>
    </xf>
    <xf numFmtId="0" fontId="0" fillId="0" borderId="0" xfId="0" applyBorder="1"/>
    <xf numFmtId="0" fontId="18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8" fillId="0" borderId="0" xfId="0" applyFont="1"/>
    <xf numFmtId="0" fontId="18" fillId="2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 textRotation="90"/>
    </xf>
    <xf numFmtId="0" fontId="18" fillId="2" borderId="14" xfId="0" applyFont="1" applyFill="1" applyBorder="1" applyAlignment="1">
      <alignment horizontal="center"/>
    </xf>
    <xf numFmtId="0" fontId="20" fillId="0" borderId="5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right" vertical="center"/>
    </xf>
    <xf numFmtId="2" fontId="18" fillId="3" borderId="3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17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right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4" xfId="0" applyFont="1" applyFill="1" applyBorder="1"/>
    <xf numFmtId="0" fontId="8" fillId="0" borderId="35" xfId="0" applyFont="1" applyFill="1" applyBorder="1"/>
    <xf numFmtId="0" fontId="18" fillId="2" borderId="37" xfId="0" applyFont="1" applyFill="1" applyBorder="1" applyAlignment="1"/>
    <xf numFmtId="0" fontId="18" fillId="2" borderId="38" xfId="0" applyFont="1" applyFill="1" applyBorder="1" applyAlignment="1">
      <alignment horizontal="center" textRotation="90"/>
    </xf>
    <xf numFmtId="0" fontId="18" fillId="2" borderId="39" xfId="0" applyFont="1" applyFill="1" applyBorder="1" applyAlignment="1">
      <alignment horizontal="center"/>
    </xf>
    <xf numFmtId="0" fontId="16" fillId="0" borderId="4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40" xfId="0" applyFont="1" applyBorder="1"/>
    <xf numFmtId="0" fontId="16" fillId="0" borderId="19" xfId="0" applyFont="1" applyBorder="1" applyAlignment="1">
      <alignment vertical="center"/>
    </xf>
    <xf numFmtId="0" fontId="18" fillId="0" borderId="41" xfId="0" applyFont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8" fillId="0" borderId="43" xfId="0" applyFont="1" applyFill="1" applyBorder="1"/>
    <xf numFmtId="0" fontId="16" fillId="0" borderId="30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2" fontId="18" fillId="0" borderId="0" xfId="0" applyNumberFormat="1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/>
    </xf>
    <xf numFmtId="0" fontId="31" fillId="0" borderId="0" xfId="0" applyFont="1"/>
    <xf numFmtId="0" fontId="31" fillId="0" borderId="0" xfId="0" applyFont="1" applyFill="1"/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9" fillId="2" borderId="62" xfId="0" applyFont="1" applyFill="1" applyBorder="1" applyAlignment="1">
      <alignment horizontal="center" wrapText="1"/>
    </xf>
    <xf numFmtId="0" fontId="39" fillId="2" borderId="63" xfId="0" applyFont="1" applyFill="1" applyBorder="1" applyAlignment="1">
      <alignment horizontal="center" wrapText="1"/>
    </xf>
    <xf numFmtId="0" fontId="39" fillId="2" borderId="64" xfId="0" applyFont="1" applyFill="1" applyBorder="1" applyAlignment="1">
      <alignment horizontal="center" wrapText="1"/>
    </xf>
    <xf numFmtId="3" fontId="14" fillId="0" borderId="66" xfId="0" applyNumberFormat="1" applyFont="1" applyFill="1" applyBorder="1" applyAlignment="1">
      <alignment horizontal="center" vertical="center" wrapText="1"/>
    </xf>
    <xf numFmtId="3" fontId="38" fillId="0" borderId="67" xfId="0" applyNumberFormat="1" applyFont="1" applyFill="1" applyBorder="1" applyAlignment="1">
      <alignment horizontal="center" vertical="center" wrapText="1"/>
    </xf>
    <xf numFmtId="3" fontId="14" fillId="0" borderId="66" xfId="0" applyNumberFormat="1" applyFont="1" applyFill="1" applyBorder="1" applyAlignment="1">
      <alignment horizontal="center"/>
    </xf>
    <xf numFmtId="3" fontId="38" fillId="0" borderId="67" xfId="0" applyNumberFormat="1" applyFont="1" applyFill="1" applyBorder="1" applyAlignment="1">
      <alignment horizontal="center"/>
    </xf>
    <xf numFmtId="0" fontId="39" fillId="2" borderId="68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right" vertical="center" wrapText="1"/>
    </xf>
    <xf numFmtId="3" fontId="22" fillId="2" borderId="69" xfId="0" applyNumberFormat="1" applyFont="1" applyFill="1" applyBorder="1" applyAlignment="1">
      <alignment horizontal="center" vertical="center"/>
    </xf>
    <xf numFmtId="3" fontId="22" fillId="2" borderId="70" xfId="0" applyNumberFormat="1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2" fontId="18" fillId="3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/>
    <xf numFmtId="0" fontId="16" fillId="0" borderId="0" xfId="0" applyFont="1"/>
    <xf numFmtId="0" fontId="4" fillId="0" borderId="0" xfId="0" applyFont="1" applyAlignment="1"/>
    <xf numFmtId="0" fontId="18" fillId="0" borderId="65" xfId="0" applyFont="1" applyFill="1" applyBorder="1" applyAlignment="1">
      <alignment horizontal="left" vertical="center" wrapText="1"/>
    </xf>
    <xf numFmtId="2" fontId="18" fillId="0" borderId="66" xfId="0" applyNumberFormat="1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2" fontId="18" fillId="0" borderId="67" xfId="0" applyNumberFormat="1" applyFont="1" applyFill="1" applyBorder="1" applyAlignment="1">
      <alignment horizontal="center" vertical="center" wrapText="1"/>
    </xf>
    <xf numFmtId="0" fontId="18" fillId="2" borderId="68" xfId="0" applyFont="1" applyFill="1" applyBorder="1" applyAlignment="1">
      <alignment horizontal="center" vertical="center"/>
    </xf>
    <xf numFmtId="3" fontId="18" fillId="2" borderId="69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Alignment="1">
      <alignment horizontal="center" vertical="center"/>
    </xf>
    <xf numFmtId="0" fontId="41" fillId="0" borderId="0" xfId="0" applyFont="1"/>
    <xf numFmtId="0" fontId="34" fillId="0" borderId="0" xfId="0" applyFont="1"/>
    <xf numFmtId="0" fontId="12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/>
    <xf numFmtId="0" fontId="17" fillId="2" borderId="74" xfId="0" applyFont="1" applyFill="1" applyBorder="1" applyAlignment="1">
      <alignment horizontal="center" vertical="center"/>
    </xf>
    <xf numFmtId="0" fontId="17" fillId="2" borderId="74" xfId="0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7" fillId="0" borderId="75" xfId="0" applyFont="1" applyFill="1" applyBorder="1" applyAlignment="1">
      <alignment horizontal="left" vertical="center"/>
    </xf>
    <xf numFmtId="0" fontId="17" fillId="0" borderId="76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7" fillId="0" borderId="77" xfId="0" applyFont="1" applyFill="1" applyBorder="1" applyAlignment="1">
      <alignment horizontal="left"/>
    </xf>
    <xf numFmtId="0" fontId="17" fillId="0" borderId="78" xfId="0" applyFont="1" applyFill="1" applyBorder="1" applyAlignment="1">
      <alignment horizontal="center" vertical="center"/>
    </xf>
    <xf numFmtId="0" fontId="17" fillId="2" borderId="74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center" vertical="center"/>
    </xf>
    <xf numFmtId="2" fontId="18" fillId="3" borderId="58" xfId="0" applyNumberFormat="1" applyFont="1" applyFill="1" applyBorder="1" applyAlignment="1">
      <alignment horizontal="center" vertical="center"/>
    </xf>
    <xf numFmtId="0" fontId="18" fillId="2" borderId="79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textRotation="90"/>
    </xf>
    <xf numFmtId="0" fontId="18" fillId="0" borderId="3" xfId="0" applyFont="1" applyFill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0" fontId="18" fillId="2" borderId="27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2" borderId="85" xfId="0" applyFont="1" applyFill="1" applyBorder="1" applyAlignment="1">
      <alignment horizontal="center" textRotation="90"/>
    </xf>
    <xf numFmtId="0" fontId="16" fillId="0" borderId="21" xfId="0" applyFont="1" applyBorder="1" applyAlignment="1">
      <alignment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/>
    <xf numFmtId="0" fontId="43" fillId="0" borderId="0" xfId="0" applyFont="1" applyAlignment="1"/>
    <xf numFmtId="0" fontId="44" fillId="0" borderId="0" xfId="0" applyFont="1" applyAlignment="1"/>
    <xf numFmtId="0" fontId="25" fillId="0" borderId="0" xfId="0" applyFont="1" applyBorder="1" applyAlignment="1"/>
    <xf numFmtId="0" fontId="45" fillId="2" borderId="3" xfId="0" applyFont="1" applyFill="1" applyBorder="1"/>
    <xf numFmtId="0" fontId="45" fillId="2" borderId="3" xfId="0" applyFont="1" applyFill="1" applyBorder="1" applyAlignment="1">
      <alignment horizontal="center" textRotation="90"/>
    </xf>
    <xf numFmtId="0" fontId="45" fillId="2" borderId="3" xfId="0" applyFont="1" applyFill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45" fillId="0" borderId="9" xfId="0" applyFont="1" applyBorder="1" applyAlignment="1">
      <alignment horizontal="center"/>
    </xf>
    <xf numFmtId="164" fontId="0" fillId="0" borderId="0" xfId="0" applyNumberFormat="1"/>
    <xf numFmtId="0" fontId="45" fillId="0" borderId="5" xfId="0" applyFont="1" applyBorder="1" applyAlignment="1">
      <alignment horizontal="left"/>
    </xf>
    <xf numFmtId="0" fontId="46" fillId="0" borderId="1" xfId="0" applyFont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21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7" fillId="2" borderId="3" xfId="0" applyFont="1" applyFill="1" applyBorder="1" applyAlignment="1">
      <alignment horizontal="right"/>
    </xf>
    <xf numFmtId="0" fontId="47" fillId="2" borderId="3" xfId="0" applyFont="1" applyFill="1" applyBorder="1" applyAlignment="1">
      <alignment horizontal="center"/>
    </xf>
    <xf numFmtId="0" fontId="45" fillId="2" borderId="74" xfId="0" applyFont="1" applyFill="1" applyBorder="1"/>
    <xf numFmtId="0" fontId="45" fillId="2" borderId="74" xfId="0" applyFont="1" applyFill="1" applyBorder="1" applyAlignment="1">
      <alignment horizontal="center" textRotation="90"/>
    </xf>
    <xf numFmtId="0" fontId="45" fillId="2" borderId="74" xfId="0" applyFont="1" applyFill="1" applyBorder="1" applyAlignment="1">
      <alignment horizontal="center"/>
    </xf>
    <xf numFmtId="0" fontId="45" fillId="0" borderId="7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45" fillId="0" borderId="76" xfId="0" applyFont="1" applyBorder="1" applyAlignment="1">
      <alignment horizontal="center"/>
    </xf>
    <xf numFmtId="0" fontId="45" fillId="0" borderId="8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5" fillId="0" borderId="87" xfId="0" applyFont="1" applyBorder="1" applyAlignment="1">
      <alignment horizontal="center"/>
    </xf>
    <xf numFmtId="0" fontId="45" fillId="0" borderId="7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5" fillId="0" borderId="78" xfId="0" applyFont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2" borderId="3" xfId="0" applyFont="1" applyFill="1" applyBorder="1" applyAlignment="1">
      <alignment horizontal="center" textRotation="90"/>
    </xf>
    <xf numFmtId="0" fontId="17" fillId="2" borderId="25" xfId="0" applyFont="1" applyFill="1" applyBorder="1" applyAlignment="1">
      <alignment horizontal="center" textRotation="90"/>
    </xf>
    <xf numFmtId="0" fontId="17" fillId="2" borderId="25" xfId="0" applyFont="1" applyFill="1" applyBorder="1" applyAlignment="1">
      <alignment horizontal="center"/>
    </xf>
    <xf numFmtId="0" fontId="17" fillId="0" borderId="89" xfId="0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2" borderId="25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17" fillId="0" borderId="8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7" fillId="0" borderId="9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9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6" fillId="0" borderId="0" xfId="0" applyFont="1" applyFill="1"/>
    <xf numFmtId="0" fontId="18" fillId="2" borderId="10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2" fontId="18" fillId="3" borderId="2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2" fontId="9" fillId="5" borderId="9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96" xfId="0" applyFont="1" applyFill="1" applyBorder="1" applyAlignment="1">
      <alignment horizontal="center" vertical="center"/>
    </xf>
    <xf numFmtId="0" fontId="18" fillId="2" borderId="97" xfId="0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52" fillId="0" borderId="0" xfId="0" applyFont="1"/>
    <xf numFmtId="17" fontId="55" fillId="0" borderId="0" xfId="0" applyNumberFormat="1" applyFont="1" applyBorder="1" applyAlignment="1">
      <alignment horizontal="center"/>
    </xf>
    <xf numFmtId="0" fontId="57" fillId="2" borderId="3" xfId="0" applyFont="1" applyFill="1" applyBorder="1" applyAlignment="1">
      <alignment horizontal="center" wrapText="1"/>
    </xf>
    <xf numFmtId="0" fontId="57" fillId="2" borderId="3" xfId="0" applyFont="1" applyFill="1" applyBorder="1" applyAlignment="1">
      <alignment horizontal="center"/>
    </xf>
    <xf numFmtId="0" fontId="57" fillId="2" borderId="3" xfId="0" applyFont="1" applyFill="1" applyBorder="1" applyAlignment="1">
      <alignment horizontal="center" textRotation="90"/>
    </xf>
    <xf numFmtId="0" fontId="57" fillId="2" borderId="58" xfId="0" applyFont="1" applyFill="1" applyBorder="1" applyAlignment="1">
      <alignment horizontal="center" wrapText="1"/>
    </xf>
    <xf numFmtId="0" fontId="47" fillId="0" borderId="62" xfId="0" applyFont="1" applyFill="1" applyBorder="1" applyAlignment="1">
      <alignment horizontal="left" vertical="center" wrapText="1"/>
    </xf>
    <xf numFmtId="3" fontId="47" fillId="0" borderId="63" xfId="0" applyNumberFormat="1" applyFont="1" applyFill="1" applyBorder="1" applyAlignment="1">
      <alignment horizontal="center" vertical="center" wrapText="1"/>
    </xf>
    <xf numFmtId="2" fontId="47" fillId="0" borderId="6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3" fontId="6" fillId="0" borderId="63" xfId="0" applyNumberFormat="1" applyFont="1" applyFill="1" applyBorder="1" applyAlignment="1">
      <alignment horizontal="center" vertical="center" wrapText="1"/>
    </xf>
    <xf numFmtId="2" fontId="6" fillId="0" borderId="64" xfId="0" applyNumberFormat="1" applyFont="1" applyFill="1" applyBorder="1" applyAlignment="1">
      <alignment horizontal="center" vertical="center" wrapText="1"/>
    </xf>
    <xf numFmtId="0" fontId="47" fillId="0" borderId="68" xfId="0" applyFont="1" applyFill="1" applyBorder="1" applyAlignment="1">
      <alignment horizontal="left" vertical="center" wrapText="1"/>
    </xf>
    <xf numFmtId="3" fontId="47" fillId="0" borderId="69" xfId="0" applyNumberFormat="1" applyFont="1" applyFill="1" applyBorder="1" applyAlignment="1">
      <alignment horizontal="center" vertical="center" wrapText="1"/>
    </xf>
    <xf numFmtId="3" fontId="58" fillId="0" borderId="69" xfId="0" applyNumberFormat="1" applyFont="1" applyFill="1" applyBorder="1" applyAlignment="1">
      <alignment horizontal="center" vertical="center" wrapText="1"/>
    </xf>
    <xf numFmtId="2" fontId="47" fillId="0" borderId="69" xfId="0" applyNumberFormat="1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3" fontId="6" fillId="0" borderId="69" xfId="0" applyNumberFormat="1" applyFont="1" applyFill="1" applyBorder="1" applyAlignment="1">
      <alignment horizontal="center" vertical="center" wrapText="1"/>
    </xf>
    <xf numFmtId="2" fontId="6" fillId="0" borderId="7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2" fontId="59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/>
    <xf numFmtId="0" fontId="61" fillId="0" borderId="0" xfId="0" applyFont="1" applyAlignment="1">
      <alignment horizontal="left"/>
    </xf>
    <xf numFmtId="0" fontId="61" fillId="0" borderId="0" xfId="0" applyFont="1"/>
    <xf numFmtId="0" fontId="61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2" fillId="6" borderId="0" xfId="0" applyFont="1" applyFill="1" applyAlignment="1"/>
    <xf numFmtId="0" fontId="63" fillId="6" borderId="0" xfId="0" applyFont="1" applyFill="1" applyAlignment="1"/>
    <xf numFmtId="0" fontId="64" fillId="6" borderId="0" xfId="0" applyFont="1" applyFill="1" applyBorder="1" applyAlignment="1"/>
    <xf numFmtId="0" fontId="23" fillId="2" borderId="25" xfId="0" applyFont="1" applyFill="1" applyBorder="1" applyAlignment="1">
      <alignment horizontal="center" textRotation="90"/>
    </xf>
    <xf numFmtId="0" fontId="23" fillId="2" borderId="25" xfId="0" applyFont="1" applyFill="1" applyBorder="1" applyAlignment="1">
      <alignment horizontal="center" textRotation="90" wrapText="1"/>
    </xf>
    <xf numFmtId="0" fontId="18" fillId="0" borderId="99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left" vertical="center" wrapText="1"/>
    </xf>
    <xf numFmtId="3" fontId="16" fillId="0" borderId="71" xfId="0" applyNumberFormat="1" applyFont="1" applyFill="1" applyBorder="1" applyAlignment="1">
      <alignment horizontal="center" vertical="center" wrapText="1"/>
    </xf>
    <xf numFmtId="2" fontId="18" fillId="0" borderId="71" xfId="0" applyNumberFormat="1" applyFont="1" applyFill="1" applyBorder="1" applyAlignment="1">
      <alignment horizontal="center" vertical="center" wrapText="1"/>
    </xf>
    <xf numFmtId="0" fontId="65" fillId="0" borderId="100" xfId="5" applyFont="1" applyBorder="1" applyAlignment="1">
      <alignment horizontal="center" vertical="center"/>
    </xf>
    <xf numFmtId="4" fontId="16" fillId="0" borderId="101" xfId="0" applyNumberFormat="1" applyFont="1" applyFill="1" applyBorder="1" applyAlignment="1">
      <alignment horizontal="center" vertical="center" wrapText="1"/>
    </xf>
    <xf numFmtId="0" fontId="18" fillId="0" borderId="102" xfId="0" applyFont="1" applyFill="1" applyBorder="1" applyAlignment="1">
      <alignment horizontal="center" vertical="center"/>
    </xf>
    <xf numFmtId="0" fontId="65" fillId="0" borderId="72" xfId="5" applyFont="1" applyBorder="1" applyAlignment="1">
      <alignment horizontal="center" vertical="center"/>
    </xf>
    <xf numFmtId="0" fontId="18" fillId="0" borderId="103" xfId="0" applyFont="1" applyFill="1" applyBorder="1" applyAlignment="1">
      <alignment horizontal="center" vertical="center"/>
    </xf>
    <xf numFmtId="0" fontId="65" fillId="0" borderId="104" xfId="5" applyFont="1" applyBorder="1" applyAlignment="1">
      <alignment horizontal="center" vertical="center"/>
    </xf>
    <xf numFmtId="0" fontId="18" fillId="2" borderId="106" xfId="0" applyFont="1" applyFill="1" applyBorder="1" applyAlignment="1">
      <alignment horizontal="center" vertical="center" wrapText="1"/>
    </xf>
    <xf numFmtId="0" fontId="18" fillId="2" borderId="106" xfId="0" applyFont="1" applyFill="1" applyBorder="1" applyAlignment="1">
      <alignment horizontal="center" vertical="center"/>
    </xf>
    <xf numFmtId="3" fontId="18" fillId="2" borderId="106" xfId="0" applyNumberFormat="1" applyFont="1" applyFill="1" applyBorder="1" applyAlignment="1">
      <alignment horizontal="center" vertical="center" wrapText="1"/>
    </xf>
    <xf numFmtId="2" fontId="18" fillId="2" borderId="106" xfId="0" applyNumberFormat="1" applyFont="1" applyFill="1" applyBorder="1" applyAlignment="1">
      <alignment horizontal="center" vertical="center" wrapText="1"/>
    </xf>
    <xf numFmtId="2" fontId="18" fillId="2" borderId="107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63" fillId="0" borderId="0" xfId="0" applyFont="1" applyFill="1" applyAlignment="1"/>
    <xf numFmtId="0" fontId="68" fillId="0" borderId="0" xfId="0" applyFont="1"/>
    <xf numFmtId="0" fontId="64" fillId="6" borderId="29" xfId="0" applyFont="1" applyFill="1" applyBorder="1" applyAlignment="1">
      <alignment wrapText="1"/>
    </xf>
    <xf numFmtId="0" fontId="69" fillId="6" borderId="0" xfId="0" applyFont="1" applyFill="1" applyAlignment="1"/>
    <xf numFmtId="0" fontId="23" fillId="2" borderId="62" xfId="0" applyFont="1" applyFill="1" applyBorder="1" applyAlignment="1">
      <alignment horizontal="center"/>
    </xf>
    <xf numFmtId="49" fontId="23" fillId="2" borderId="63" xfId="0" applyNumberFormat="1" applyFont="1" applyFill="1" applyBorder="1" applyAlignment="1">
      <alignment horizontal="center" wrapText="1"/>
    </xf>
    <xf numFmtId="0" fontId="23" fillId="2" borderId="63" xfId="0" applyFont="1" applyFill="1" applyBorder="1" applyAlignment="1">
      <alignment horizontal="center" wrapText="1"/>
    </xf>
    <xf numFmtId="4" fontId="18" fillId="2" borderId="69" xfId="0" applyNumberFormat="1" applyFont="1" applyFill="1" applyBorder="1" applyAlignment="1">
      <alignment horizontal="center" vertical="center" wrapText="1"/>
    </xf>
    <xf numFmtId="4" fontId="18" fillId="2" borderId="70" xfId="0" applyNumberFormat="1" applyFont="1" applyFill="1" applyBorder="1" applyAlignment="1">
      <alignment horizontal="center" vertical="center" wrapText="1"/>
    </xf>
    <xf numFmtId="0" fontId="70" fillId="6" borderId="0" xfId="0" applyFont="1" applyFill="1" applyAlignment="1"/>
    <xf numFmtId="0" fontId="23" fillId="2" borderId="108" xfId="0" applyFont="1" applyFill="1" applyBorder="1" applyAlignment="1">
      <alignment horizontal="center"/>
    </xf>
    <xf numFmtId="49" fontId="23" fillId="2" borderId="109" xfId="0" applyNumberFormat="1" applyFont="1" applyFill="1" applyBorder="1" applyAlignment="1">
      <alignment horizontal="center" wrapText="1"/>
    </xf>
    <xf numFmtId="0" fontId="23" fillId="2" borderId="109" xfId="0" applyFont="1" applyFill="1" applyBorder="1" applyAlignment="1">
      <alignment horizontal="center" wrapText="1"/>
    </xf>
    <xf numFmtId="0" fontId="23" fillId="2" borderId="110" xfId="0" applyFont="1" applyFill="1" applyBorder="1" applyAlignment="1">
      <alignment horizontal="center" wrapText="1"/>
    </xf>
    <xf numFmtId="0" fontId="21" fillId="0" borderId="111" xfId="0" applyFont="1" applyFill="1" applyBorder="1" applyAlignment="1">
      <alignment horizontal="left" vertical="center" wrapText="1"/>
    </xf>
    <xf numFmtId="0" fontId="21" fillId="0" borderId="112" xfId="0" applyFont="1" applyFill="1" applyBorder="1" applyAlignment="1">
      <alignment horizontal="center" vertical="center" wrapText="1"/>
    </xf>
    <xf numFmtId="3" fontId="21" fillId="0" borderId="112" xfId="0" applyNumberFormat="1" applyFont="1" applyFill="1" applyBorder="1" applyAlignment="1">
      <alignment horizontal="center" vertical="center" wrapText="1"/>
    </xf>
    <xf numFmtId="2" fontId="21" fillId="0" borderId="112" xfId="0" applyNumberFormat="1" applyFont="1" applyFill="1" applyBorder="1" applyAlignment="1">
      <alignment horizontal="center" vertical="center" wrapText="1"/>
    </xf>
    <xf numFmtId="2" fontId="21" fillId="0" borderId="67" xfId="0" applyNumberFormat="1" applyFont="1" applyFill="1" applyBorder="1" applyAlignment="1">
      <alignment horizontal="center" vertical="center" wrapText="1"/>
    </xf>
    <xf numFmtId="0" fontId="26" fillId="0" borderId="0" xfId="1"/>
    <xf numFmtId="0" fontId="26" fillId="0" borderId="0" xfId="1" applyAlignment="1">
      <alignment horizontal="center"/>
    </xf>
    <xf numFmtId="0" fontId="26" fillId="0" borderId="0" xfId="1" applyNumberFormat="1" applyAlignment="1">
      <alignment horizontal="center"/>
    </xf>
    <xf numFmtId="0" fontId="72" fillId="0" borderId="0" xfId="1" applyFont="1" applyAlignment="1">
      <alignment horizontal="center"/>
    </xf>
    <xf numFmtId="0" fontId="15" fillId="0" borderId="0" xfId="1" applyNumberFormat="1" applyFont="1" applyBorder="1" applyAlignment="1">
      <alignment horizontal="center"/>
    </xf>
    <xf numFmtId="0" fontId="73" fillId="2" borderId="3" xfId="1" applyFont="1" applyFill="1" applyBorder="1" applyAlignment="1" applyProtection="1">
      <alignment horizontal="left"/>
      <protection locked="0"/>
    </xf>
    <xf numFmtId="0" fontId="73" fillId="2" borderId="3" xfId="1" applyFont="1" applyFill="1" applyBorder="1" applyAlignment="1" applyProtection="1">
      <alignment horizontal="center" textRotation="90"/>
      <protection locked="0"/>
    </xf>
    <xf numFmtId="0" fontId="17" fillId="2" borderId="58" xfId="1" applyFont="1" applyFill="1" applyBorder="1" applyAlignment="1" applyProtection="1">
      <alignment horizontal="center" textRotation="90"/>
      <protection locked="0"/>
    </xf>
    <xf numFmtId="0" fontId="17" fillId="2" borderId="3" xfId="1" applyFont="1" applyFill="1" applyBorder="1" applyAlignment="1" applyProtection="1">
      <alignment horizontal="center" textRotation="90"/>
      <protection locked="0"/>
    </xf>
    <xf numFmtId="0" fontId="17" fillId="2" borderId="3" xfId="1" applyNumberFormat="1" applyFont="1" applyFill="1" applyBorder="1" applyAlignment="1" applyProtection="1">
      <alignment horizontal="center" textRotation="90"/>
      <protection locked="0"/>
    </xf>
    <xf numFmtId="0" fontId="17" fillId="2" borderId="3" xfId="1" applyFont="1" applyFill="1" applyBorder="1" applyAlignment="1" applyProtection="1">
      <alignment horizontal="center"/>
      <protection locked="0"/>
    </xf>
    <xf numFmtId="0" fontId="17" fillId="0" borderId="111" xfId="1" applyFont="1" applyFill="1" applyBorder="1" applyAlignment="1" applyProtection="1">
      <alignment vertical="center"/>
      <protection locked="0"/>
    </xf>
    <xf numFmtId="0" fontId="14" fillId="0" borderId="63" xfId="1" applyFont="1" applyFill="1" applyBorder="1" applyAlignment="1" applyProtection="1">
      <alignment horizontal="center" vertical="center"/>
      <protection locked="0"/>
    </xf>
    <xf numFmtId="0" fontId="26" fillId="0" borderId="63" xfId="1" applyFont="1" applyFill="1" applyBorder="1" applyAlignment="1" applyProtection="1">
      <alignment horizontal="center"/>
      <protection locked="0"/>
    </xf>
    <xf numFmtId="0" fontId="26" fillId="0" borderId="63" xfId="1" applyFill="1" applyBorder="1" applyAlignment="1" applyProtection="1">
      <alignment horizontal="center"/>
      <protection locked="0"/>
    </xf>
    <xf numFmtId="0" fontId="26" fillId="0" borderId="63" xfId="1" applyNumberFormat="1" applyFill="1" applyBorder="1" applyAlignment="1" applyProtection="1">
      <alignment horizontal="center"/>
      <protection locked="0"/>
    </xf>
    <xf numFmtId="1" fontId="26" fillId="0" borderId="63" xfId="1" applyNumberFormat="1" applyFill="1" applyBorder="1" applyAlignment="1" applyProtection="1">
      <alignment horizontal="center"/>
      <protection locked="0"/>
    </xf>
    <xf numFmtId="0" fontId="6" fillId="0" borderId="64" xfId="1" applyFont="1" applyFill="1" applyBorder="1" applyAlignment="1" applyProtection="1">
      <alignment horizontal="center"/>
    </xf>
    <xf numFmtId="0" fontId="14" fillId="0" borderId="112" xfId="1" applyFont="1" applyFill="1" applyBorder="1" applyAlignment="1" applyProtection="1">
      <alignment horizontal="center" vertical="center"/>
      <protection locked="0"/>
    </xf>
    <xf numFmtId="0" fontId="26" fillId="0" borderId="112" xfId="1" applyFont="1" applyFill="1" applyBorder="1" applyAlignment="1" applyProtection="1">
      <alignment horizontal="center"/>
      <protection locked="0"/>
    </xf>
    <xf numFmtId="0" fontId="26" fillId="0" borderId="112" xfId="1" applyFill="1" applyBorder="1" applyAlignment="1" applyProtection="1">
      <alignment horizontal="center"/>
      <protection locked="0"/>
    </xf>
    <xf numFmtId="0" fontId="26" fillId="0" borderId="112" xfId="1" applyNumberFormat="1" applyFill="1" applyBorder="1" applyAlignment="1" applyProtection="1">
      <alignment horizontal="center"/>
      <protection locked="0"/>
    </xf>
    <xf numFmtId="1" fontId="26" fillId="0" borderId="112" xfId="1" applyNumberFormat="1" applyFill="1" applyBorder="1" applyAlignment="1" applyProtection="1">
      <alignment horizontal="center"/>
      <protection locked="0"/>
    </xf>
    <xf numFmtId="0" fontId="6" fillId="0" borderId="113" xfId="1" applyFont="1" applyFill="1" applyBorder="1" applyAlignment="1" applyProtection="1">
      <alignment horizontal="center"/>
    </xf>
    <xf numFmtId="0" fontId="17" fillId="0" borderId="65" xfId="1" applyFont="1" applyFill="1" applyBorder="1" applyAlignment="1" applyProtection="1">
      <alignment vertical="center"/>
      <protection locked="0"/>
    </xf>
    <xf numFmtId="0" fontId="14" fillId="0" borderId="66" xfId="1" applyFont="1" applyFill="1" applyBorder="1" applyAlignment="1" applyProtection="1">
      <alignment horizontal="center" vertical="center"/>
      <protection locked="0"/>
    </xf>
    <xf numFmtId="0" fontId="26" fillId="0" borderId="66" xfId="1" applyFont="1" applyFill="1" applyBorder="1" applyAlignment="1" applyProtection="1">
      <alignment horizontal="center"/>
      <protection locked="0"/>
    </xf>
    <xf numFmtId="0" fontId="26" fillId="0" borderId="66" xfId="1" applyFill="1" applyBorder="1" applyAlignment="1" applyProtection="1">
      <alignment horizontal="center"/>
      <protection locked="0"/>
    </xf>
    <xf numFmtId="0" fontId="26" fillId="0" borderId="66" xfId="1" applyNumberFormat="1" applyFill="1" applyBorder="1" applyAlignment="1" applyProtection="1">
      <alignment horizontal="center"/>
      <protection locked="0"/>
    </xf>
    <xf numFmtId="1" fontId="26" fillId="0" borderId="66" xfId="1" applyNumberFormat="1" applyFill="1" applyBorder="1" applyAlignment="1" applyProtection="1">
      <alignment horizontal="center"/>
      <protection locked="0"/>
    </xf>
    <xf numFmtId="0" fontId="17" fillId="0" borderId="114" xfId="1" applyFont="1" applyFill="1" applyBorder="1" applyAlignment="1" applyProtection="1">
      <alignment vertical="center"/>
      <protection locked="0"/>
    </xf>
    <xf numFmtId="0" fontId="14" fillId="0" borderId="115" xfId="1" applyFont="1" applyFill="1" applyBorder="1" applyAlignment="1" applyProtection="1">
      <alignment horizontal="center" vertical="center"/>
      <protection locked="0"/>
    </xf>
    <xf numFmtId="0" fontId="26" fillId="0" borderId="115" xfId="1" applyFont="1" applyFill="1" applyBorder="1" applyAlignment="1" applyProtection="1">
      <alignment horizontal="center"/>
      <protection locked="0"/>
    </xf>
    <xf numFmtId="0" fontId="26" fillId="0" borderId="115" xfId="1" applyFill="1" applyBorder="1" applyAlignment="1" applyProtection="1">
      <alignment horizontal="center"/>
      <protection locked="0"/>
    </xf>
    <xf numFmtId="0" fontId="26" fillId="0" borderId="115" xfId="1" applyNumberFormat="1" applyFill="1" applyBorder="1" applyAlignment="1" applyProtection="1">
      <alignment horizontal="center"/>
      <protection locked="0"/>
    </xf>
    <xf numFmtId="1" fontId="26" fillId="0" borderId="115" xfId="1" applyNumberFormat="1" applyFill="1" applyBorder="1" applyAlignment="1" applyProtection="1">
      <alignment horizontal="center"/>
      <protection locked="0"/>
    </xf>
    <xf numFmtId="0" fontId="17" fillId="0" borderId="29" xfId="1" applyFont="1" applyFill="1" applyBorder="1" applyAlignment="1" applyProtection="1">
      <alignment vertical="center"/>
      <protection locked="0"/>
    </xf>
    <xf numFmtId="0" fontId="14" fillId="0" borderId="29" xfId="1" applyFont="1" applyFill="1" applyBorder="1" applyAlignment="1" applyProtection="1">
      <alignment horizontal="center" vertical="center"/>
      <protection locked="0"/>
    </xf>
    <xf numFmtId="0" fontId="26" fillId="0" borderId="29" xfId="1" applyFont="1" applyFill="1" applyBorder="1" applyAlignment="1" applyProtection="1">
      <alignment horizontal="center"/>
      <protection locked="0"/>
    </xf>
    <xf numFmtId="0" fontId="26" fillId="0" borderId="29" xfId="1" applyFill="1" applyBorder="1" applyAlignment="1" applyProtection="1">
      <alignment horizontal="center"/>
      <protection locked="0"/>
    </xf>
    <xf numFmtId="0" fontId="26" fillId="0" borderId="29" xfId="1" applyNumberFormat="1" applyFill="1" applyBorder="1" applyAlignment="1" applyProtection="1">
      <alignment horizontal="center"/>
      <protection locked="0"/>
    </xf>
    <xf numFmtId="1" fontId="26" fillId="0" borderId="29" xfId="1" applyNumberFormat="1" applyFill="1" applyBorder="1" applyAlignment="1" applyProtection="1">
      <alignment horizontal="center"/>
      <protection locked="0"/>
    </xf>
    <xf numFmtId="0" fontId="6" fillId="0" borderId="29" xfId="1" applyFont="1" applyFill="1" applyBorder="1" applyAlignment="1" applyProtection="1">
      <alignment horizontal="center"/>
    </xf>
    <xf numFmtId="0" fontId="17" fillId="0" borderId="116" xfId="1" applyFont="1" applyFill="1" applyBorder="1" applyAlignment="1" applyProtection="1">
      <alignment vertical="center"/>
      <protection locked="0"/>
    </xf>
    <xf numFmtId="0" fontId="14" fillId="0" borderId="117" xfId="1" applyFont="1" applyFill="1" applyBorder="1" applyAlignment="1" applyProtection="1">
      <alignment horizontal="center" vertical="center"/>
      <protection locked="0"/>
    </xf>
    <xf numFmtId="0" fontId="26" fillId="0" borderId="117" xfId="1" applyFont="1" applyFill="1" applyBorder="1" applyAlignment="1" applyProtection="1">
      <alignment horizontal="center"/>
      <protection locked="0"/>
    </xf>
    <xf numFmtId="0" fontId="26" fillId="0" borderId="117" xfId="1" applyFill="1" applyBorder="1" applyAlignment="1" applyProtection="1">
      <alignment horizontal="center"/>
      <protection locked="0"/>
    </xf>
    <xf numFmtId="0" fontId="26" fillId="0" borderId="117" xfId="1" applyNumberFormat="1" applyFill="1" applyBorder="1" applyAlignment="1" applyProtection="1">
      <alignment horizontal="center"/>
      <protection locked="0"/>
    </xf>
    <xf numFmtId="1" fontId="26" fillId="0" borderId="117" xfId="1" applyNumberFormat="1" applyFill="1" applyBorder="1" applyAlignment="1" applyProtection="1">
      <alignment horizontal="center"/>
      <protection locked="0"/>
    </xf>
    <xf numFmtId="0" fontId="14" fillId="0" borderId="69" xfId="1" applyFont="1" applyFill="1" applyBorder="1" applyAlignment="1" applyProtection="1">
      <alignment horizontal="center" vertical="center"/>
      <protection locked="0"/>
    </xf>
    <xf numFmtId="0" fontId="17" fillId="2" borderId="3" xfId="1" applyFont="1" applyFill="1" applyBorder="1" applyAlignment="1" applyProtection="1">
      <alignment horizontal="right" vertical="center"/>
      <protection locked="0"/>
    </xf>
    <xf numFmtId="1" fontId="17" fillId="2" borderId="3" xfId="1" applyNumberFormat="1" applyFont="1" applyFill="1" applyBorder="1" applyAlignment="1" applyProtection="1">
      <alignment horizontal="center" vertical="center"/>
    </xf>
    <xf numFmtId="0" fontId="6" fillId="0" borderId="67" xfId="1" applyFont="1" applyFill="1" applyBorder="1" applyAlignment="1" applyProtection="1">
      <alignment horizontal="center"/>
    </xf>
    <xf numFmtId="0" fontId="6" fillId="0" borderId="118" xfId="1" applyFont="1" applyFill="1" applyBorder="1" applyAlignment="1" applyProtection="1">
      <alignment horizontal="center"/>
    </xf>
    <xf numFmtId="0" fontId="17" fillId="0" borderId="68" xfId="1" applyFont="1" applyFill="1" applyBorder="1" applyAlignment="1" applyProtection="1">
      <alignment vertical="center"/>
      <protection locked="0"/>
    </xf>
    <xf numFmtId="0" fontId="26" fillId="0" borderId="69" xfId="1" applyFont="1" applyFill="1" applyBorder="1" applyAlignment="1" applyProtection="1">
      <alignment horizontal="center"/>
      <protection locked="0"/>
    </xf>
    <xf numFmtId="0" fontId="26" fillId="0" borderId="69" xfId="1" applyFill="1" applyBorder="1" applyAlignment="1" applyProtection="1">
      <alignment horizontal="center"/>
      <protection locked="0"/>
    </xf>
    <xf numFmtId="0" fontId="26" fillId="0" borderId="69" xfId="1" applyNumberFormat="1" applyFill="1" applyBorder="1" applyAlignment="1" applyProtection="1">
      <alignment horizontal="center"/>
      <protection locked="0"/>
    </xf>
    <xf numFmtId="1" fontId="26" fillId="0" borderId="69" xfId="1" applyNumberForma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2" borderId="108" xfId="0" applyFont="1" applyFill="1" applyBorder="1" applyAlignment="1">
      <alignment horizontal="center" vertical="center"/>
    </xf>
    <xf numFmtId="0" fontId="21" fillId="2" borderId="109" xfId="0" applyFont="1" applyFill="1" applyBorder="1" applyAlignment="1">
      <alignment horizontal="center" vertical="center" wrapText="1"/>
    </xf>
    <xf numFmtId="3" fontId="21" fillId="2" borderId="109" xfId="0" applyNumberFormat="1" applyFont="1" applyFill="1" applyBorder="1" applyAlignment="1">
      <alignment horizontal="center" vertical="center" wrapText="1"/>
    </xf>
    <xf numFmtId="4" fontId="21" fillId="2" borderId="109" xfId="0" applyNumberFormat="1" applyFont="1" applyFill="1" applyBorder="1" applyAlignment="1">
      <alignment horizontal="center" vertical="center" wrapText="1"/>
    </xf>
    <xf numFmtId="2" fontId="21" fillId="2" borderId="110" xfId="0" applyNumberFormat="1" applyFont="1" applyFill="1" applyBorder="1" applyAlignment="1">
      <alignment horizontal="center" vertical="center" wrapText="1"/>
    </xf>
    <xf numFmtId="0" fontId="17" fillId="0" borderId="62" xfId="1" applyFont="1" applyFill="1" applyBorder="1" applyAlignment="1" applyProtection="1">
      <alignment vertical="center"/>
      <protection locked="0"/>
    </xf>
    <xf numFmtId="0" fontId="17" fillId="2" borderId="62" xfId="0" applyFont="1" applyFill="1" applyBorder="1" applyAlignment="1">
      <alignment horizontal="left" vertical="center"/>
    </xf>
    <xf numFmtId="0" fontId="17" fillId="0" borderId="68" xfId="0" applyFont="1" applyFill="1" applyBorder="1" applyAlignment="1">
      <alignment horizontal="left"/>
    </xf>
    <xf numFmtId="0" fontId="32" fillId="0" borderId="100" xfId="0" applyFont="1" applyBorder="1" applyAlignment="1">
      <alignment horizontal="center"/>
    </xf>
    <xf numFmtId="0" fontId="32" fillId="0" borderId="72" xfId="0" applyFont="1" applyBorder="1" applyAlignment="1">
      <alignment horizontal="center"/>
    </xf>
    <xf numFmtId="0" fontId="32" fillId="0" borderId="72" xfId="0" applyFont="1" applyFill="1" applyBorder="1" applyAlignment="1">
      <alignment horizontal="center"/>
    </xf>
    <xf numFmtId="0" fontId="32" fillId="0" borderId="72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119" xfId="0" applyFont="1" applyFill="1" applyBorder="1" applyAlignment="1"/>
    <xf numFmtId="0" fontId="17" fillId="0" borderId="120" xfId="0" applyFont="1" applyFill="1" applyBorder="1" applyAlignment="1">
      <alignment horizontal="center"/>
    </xf>
    <xf numFmtId="0" fontId="17" fillId="0" borderId="122" xfId="0" applyFont="1" applyFill="1" applyBorder="1" applyAlignment="1"/>
    <xf numFmtId="0" fontId="17" fillId="0" borderId="123" xfId="0" applyFont="1" applyFill="1" applyBorder="1" applyAlignment="1">
      <alignment horizontal="center"/>
    </xf>
    <xf numFmtId="0" fontId="17" fillId="0" borderId="97" xfId="0" applyFont="1" applyFill="1" applyBorder="1" applyAlignment="1"/>
    <xf numFmtId="0" fontId="17" fillId="0" borderId="98" xfId="0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 vertical="center"/>
    </xf>
    <xf numFmtId="0" fontId="17" fillId="0" borderId="121" xfId="0" applyFont="1" applyFill="1" applyBorder="1" applyAlignment="1">
      <alignment horizontal="center" vertical="center"/>
    </xf>
    <xf numFmtId="0" fontId="17" fillId="0" borderId="124" xfId="0" applyFont="1" applyFill="1" applyBorder="1" applyAlignment="1">
      <alignment horizontal="center" vertical="center"/>
    </xf>
    <xf numFmtId="165" fontId="0" fillId="0" borderId="0" xfId="18" applyNumberFormat="1" applyFont="1"/>
    <xf numFmtId="0" fontId="15" fillId="0" borderId="0" xfId="1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26" xfId="0" applyFont="1" applyFill="1" applyBorder="1" applyAlignment="1">
      <alignment horizontal="center" vertical="center"/>
    </xf>
    <xf numFmtId="0" fontId="17" fillId="0" borderId="127" xfId="0" applyFont="1" applyFill="1" applyBorder="1" applyAlignment="1">
      <alignment horizontal="center" vertical="center"/>
    </xf>
    <xf numFmtId="0" fontId="17" fillId="0" borderId="128" xfId="0" applyFont="1" applyFill="1" applyBorder="1" applyAlignment="1">
      <alignment horizontal="center" vertical="center"/>
    </xf>
    <xf numFmtId="0" fontId="17" fillId="2" borderId="129" xfId="0" applyFont="1" applyFill="1" applyBorder="1" applyAlignment="1">
      <alignment horizontal="center" textRotation="90"/>
    </xf>
    <xf numFmtId="0" fontId="17" fillId="2" borderId="4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6" fillId="0" borderId="7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26" fillId="0" borderId="0" xfId="1" applyFont="1" applyFill="1" applyBorder="1" applyAlignment="1" applyProtection="1">
      <alignment horizontal="center"/>
      <protection locked="0"/>
    </xf>
    <xf numFmtId="0" fontId="26" fillId="0" borderId="0" xfId="1" applyFill="1" applyBorder="1" applyAlignment="1" applyProtection="1">
      <alignment horizontal="center"/>
      <protection locked="0"/>
    </xf>
    <xf numFmtId="0" fontId="26" fillId="0" borderId="0" xfId="1" applyNumberFormat="1" applyFill="1" applyBorder="1" applyAlignment="1" applyProtection="1">
      <alignment horizontal="center"/>
      <protection locked="0"/>
    </xf>
    <xf numFmtId="1" fontId="26" fillId="0" borderId="0" xfId="1" applyNumberForma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26" fillId="0" borderId="0" xfId="1" applyBorder="1"/>
    <xf numFmtId="0" fontId="17" fillId="0" borderId="34" xfId="1" applyFont="1" applyFill="1" applyBorder="1" applyAlignment="1" applyProtection="1">
      <alignment vertical="center"/>
      <protection locked="0"/>
    </xf>
    <xf numFmtId="0" fontId="14" fillId="0" borderId="34" xfId="1" applyFont="1" applyFill="1" applyBorder="1" applyAlignment="1" applyProtection="1">
      <alignment horizontal="center" vertical="center"/>
      <protection locked="0"/>
    </xf>
    <xf numFmtId="0" fontId="26" fillId="0" borderId="34" xfId="1" applyFont="1" applyFill="1" applyBorder="1" applyAlignment="1" applyProtection="1">
      <alignment horizontal="center"/>
      <protection locked="0"/>
    </xf>
    <xf numFmtId="0" fontId="26" fillId="0" borderId="34" xfId="1" applyFill="1" applyBorder="1" applyAlignment="1" applyProtection="1">
      <alignment horizontal="center"/>
      <protection locked="0"/>
    </xf>
    <xf numFmtId="0" fontId="26" fillId="0" borderId="34" xfId="1" applyNumberFormat="1" applyFill="1" applyBorder="1" applyAlignment="1" applyProtection="1">
      <alignment horizontal="center"/>
      <protection locked="0"/>
    </xf>
    <xf numFmtId="1" fontId="26" fillId="0" borderId="34" xfId="1" applyNumberFormat="1" applyFill="1" applyBorder="1" applyAlignment="1" applyProtection="1">
      <alignment horizontal="center"/>
      <protection locked="0"/>
    </xf>
    <xf numFmtId="0" fontId="6" fillId="0" borderId="34" xfId="1" applyFont="1" applyFill="1" applyBorder="1" applyAlignment="1" applyProtection="1">
      <alignment horizontal="center"/>
    </xf>
    <xf numFmtId="0" fontId="18" fillId="2" borderId="106" xfId="0" applyFont="1" applyFill="1" applyBorder="1" applyAlignment="1">
      <alignment horizontal="center" vertical="center"/>
    </xf>
    <xf numFmtId="0" fontId="17" fillId="0" borderId="130" xfId="0" applyFont="1" applyFill="1" applyBorder="1" applyAlignment="1">
      <alignment horizontal="left"/>
    </xf>
    <xf numFmtId="3" fontId="16" fillId="0" borderId="134" xfId="0" applyNumberFormat="1" applyFont="1" applyFill="1" applyBorder="1" applyAlignment="1">
      <alignment horizontal="center" vertical="center" wrapText="1"/>
    </xf>
    <xf numFmtId="3" fontId="18" fillId="2" borderId="135" xfId="0" applyNumberFormat="1" applyFont="1" applyFill="1" applyBorder="1" applyAlignment="1">
      <alignment horizontal="center" vertical="center" wrapText="1"/>
    </xf>
    <xf numFmtId="0" fontId="18" fillId="0" borderId="139" xfId="0" applyFont="1" applyFill="1" applyBorder="1" applyAlignment="1">
      <alignment horizontal="center" vertical="center"/>
    </xf>
    <xf numFmtId="0" fontId="18" fillId="0" borderId="140" xfId="0" applyFont="1" applyFill="1" applyBorder="1" applyAlignment="1">
      <alignment horizontal="center" vertical="center" wrapText="1"/>
    </xf>
    <xf numFmtId="0" fontId="18" fillId="0" borderId="141" xfId="0" applyFont="1" applyFill="1" applyBorder="1" applyAlignment="1">
      <alignment horizontal="center" vertical="center"/>
    </xf>
    <xf numFmtId="0" fontId="18" fillId="0" borderId="142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textRotation="90"/>
    </xf>
    <xf numFmtId="0" fontId="21" fillId="2" borderId="138" xfId="0" applyFont="1" applyFill="1" applyBorder="1" applyAlignment="1">
      <alignment horizontal="center"/>
    </xf>
    <xf numFmtId="0" fontId="6" fillId="6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17" fontId="15" fillId="0" borderId="0" xfId="0" applyNumberFormat="1" applyFont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64" xfId="0" applyFont="1" applyFill="1" applyBorder="1" applyAlignment="1"/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131" xfId="0" applyFont="1" applyFill="1" applyBorder="1" applyAlignment="1">
      <alignment horizontal="center" vertical="center"/>
    </xf>
    <xf numFmtId="0" fontId="17" fillId="0" borderId="1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7" fillId="2" borderId="7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textRotation="90" wrapText="1"/>
    </xf>
    <xf numFmtId="0" fontId="18" fillId="3" borderId="58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7" fillId="2" borderId="47" xfId="0" applyFont="1" applyFill="1" applyBorder="1" applyAlignment="1">
      <alignment horizontal="right" vertical="center"/>
    </xf>
    <xf numFmtId="0" fontId="17" fillId="2" borderId="129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90" xfId="0" applyFont="1" applyFill="1" applyBorder="1" applyAlignment="1">
      <alignment horizontal="left" vertical="center"/>
    </xf>
    <xf numFmtId="0" fontId="17" fillId="0" borderId="92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2" borderId="25" xfId="0" applyFont="1" applyFill="1" applyBorder="1" applyAlignment="1">
      <alignment horizontal="right" vertical="center"/>
    </xf>
    <xf numFmtId="0" fontId="17" fillId="2" borderId="25" xfId="0" applyFont="1" applyFill="1" applyBorder="1" applyAlignment="1">
      <alignment horizontal="left"/>
    </xf>
    <xf numFmtId="0" fontId="17" fillId="0" borderId="88" xfId="0" applyFont="1" applyFill="1" applyBorder="1" applyAlignment="1">
      <alignment horizontal="left" vertical="center"/>
    </xf>
    <xf numFmtId="0" fontId="18" fillId="2" borderId="94" xfId="0" applyFont="1" applyFill="1" applyBorder="1" applyAlignment="1">
      <alignment horizontal="center"/>
    </xf>
    <xf numFmtId="0" fontId="18" fillId="2" borderId="95" xfId="0" applyFont="1" applyFill="1" applyBorder="1" applyAlignment="1">
      <alignment horizontal="center"/>
    </xf>
    <xf numFmtId="0" fontId="50" fillId="2" borderId="94" xfId="0" applyFont="1" applyFill="1" applyBorder="1" applyAlignment="1">
      <alignment horizontal="center" wrapText="1"/>
    </xf>
    <xf numFmtId="0" fontId="50" fillId="2" borderId="95" xfId="0" applyFont="1" applyFill="1" applyBorder="1" applyAlignment="1">
      <alignment horizontal="center" wrapText="1"/>
    </xf>
    <xf numFmtId="0" fontId="32" fillId="2" borderId="94" xfId="0" applyFont="1" applyFill="1" applyBorder="1" applyAlignment="1">
      <alignment horizontal="center" wrapText="1"/>
    </xf>
    <xf numFmtId="0" fontId="32" fillId="2" borderId="95" xfId="0" applyFont="1" applyFill="1" applyBorder="1" applyAlignment="1">
      <alignment horizontal="center" wrapText="1"/>
    </xf>
    <xf numFmtId="0" fontId="51" fillId="2" borderId="94" xfId="0" applyFont="1" applyFill="1" applyBorder="1" applyAlignment="1">
      <alignment horizontal="center" wrapText="1"/>
    </xf>
    <xf numFmtId="0" fontId="51" fillId="2" borderId="95" xfId="0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8" fillId="2" borderId="52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/>
    </xf>
    <xf numFmtId="0" fontId="18" fillId="2" borderId="52" xfId="0" applyFont="1" applyFill="1" applyBorder="1" applyAlignment="1">
      <alignment horizontal="center" wrapText="1"/>
    </xf>
    <xf numFmtId="0" fontId="18" fillId="2" borderId="53" xfId="0" applyFont="1" applyFill="1" applyBorder="1" applyAlignment="1">
      <alignment horizontal="center" wrapText="1"/>
    </xf>
    <xf numFmtId="17" fontId="56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23" fillId="2" borderId="25" xfId="0" applyFont="1" applyFill="1" applyBorder="1" applyAlignment="1">
      <alignment horizontal="center" wrapText="1"/>
    </xf>
    <xf numFmtId="0" fontId="23" fillId="2" borderId="25" xfId="0" applyFont="1" applyFill="1" applyBorder="1" applyAlignment="1">
      <alignment horizontal="center"/>
    </xf>
    <xf numFmtId="0" fontId="18" fillId="2" borderId="105" xfId="0" applyFont="1" applyFill="1" applyBorder="1" applyAlignment="1">
      <alignment horizontal="center" vertical="center" wrapText="1"/>
    </xf>
    <xf numFmtId="0" fontId="18" fillId="2" borderId="106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 wrapText="1"/>
    </xf>
    <xf numFmtId="0" fontId="62" fillId="6" borderId="0" xfId="0" applyFont="1" applyFill="1" applyAlignment="1">
      <alignment horizontal="center"/>
    </xf>
    <xf numFmtId="0" fontId="75" fillId="6" borderId="0" xfId="0" applyFont="1" applyFill="1" applyAlignment="1">
      <alignment horizontal="center"/>
    </xf>
    <xf numFmtId="0" fontId="21" fillId="2" borderId="137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63" fillId="6" borderId="0" xfId="0" applyFont="1" applyFill="1" applyAlignment="1">
      <alignment horizontal="center"/>
    </xf>
    <xf numFmtId="0" fontId="21" fillId="2" borderId="107" xfId="0" applyFont="1" applyFill="1" applyBorder="1" applyAlignment="1">
      <alignment horizontal="center" vertical="center" wrapText="1"/>
    </xf>
    <xf numFmtId="0" fontId="21" fillId="2" borderId="136" xfId="0" applyFont="1" applyFill="1" applyBorder="1" applyAlignment="1">
      <alignment horizontal="center" vertical="center" wrapText="1"/>
    </xf>
    <xf numFmtId="0" fontId="21" fillId="2" borderId="137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105" xfId="0" applyFont="1" applyFill="1" applyBorder="1" applyAlignment="1">
      <alignment horizontal="center" vertical="center" wrapText="1"/>
    </xf>
    <xf numFmtId="0" fontId="21" fillId="2" borderId="138" xfId="0" applyFont="1" applyFill="1" applyBorder="1" applyAlignment="1">
      <alignment horizontal="center" vertical="center" wrapText="1"/>
    </xf>
    <xf numFmtId="0" fontId="23" fillId="2" borderId="133" xfId="0" applyFont="1" applyFill="1" applyBorder="1" applyAlignment="1">
      <alignment horizontal="center" wrapText="1"/>
    </xf>
    <xf numFmtId="0" fontId="66" fillId="6" borderId="0" xfId="0" applyFont="1" applyFill="1" applyAlignment="1">
      <alignment horizontal="left" vertical="center"/>
    </xf>
    <xf numFmtId="0" fontId="67" fillId="6" borderId="0" xfId="0" applyFont="1" applyFill="1" applyBorder="1" applyAlignment="1">
      <alignment horizontal="left" wrapText="1"/>
    </xf>
    <xf numFmtId="0" fontId="71" fillId="6" borderId="0" xfId="0" applyFont="1" applyFill="1" applyAlignment="1">
      <alignment horizontal="left" vertical="center"/>
    </xf>
    <xf numFmtId="0" fontId="68" fillId="6" borderId="0" xfId="0" applyFont="1" applyFill="1" applyBorder="1" applyAlignment="1">
      <alignment horizontal="left" wrapText="1"/>
    </xf>
    <xf numFmtId="0" fontId="15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17" fontId="15" fillId="0" borderId="0" xfId="1" applyNumberFormat="1" applyFont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2" fontId="18" fillId="3" borderId="54" xfId="0" applyNumberFormat="1" applyFont="1" applyFill="1" applyBorder="1" applyAlignment="1">
      <alignment horizontal="center" vertical="center" wrapText="1"/>
    </xf>
    <xf numFmtId="2" fontId="18" fillId="3" borderId="55" xfId="0" applyNumberFormat="1" applyFont="1" applyFill="1" applyBorder="1" applyAlignment="1">
      <alignment horizontal="center" vertical="center" wrapText="1"/>
    </xf>
    <xf numFmtId="2" fontId="18" fillId="3" borderId="56" xfId="0" applyNumberFormat="1" applyFont="1" applyFill="1" applyBorder="1" applyAlignment="1">
      <alignment horizontal="center" vertical="center" wrapText="1"/>
    </xf>
    <xf numFmtId="2" fontId="18" fillId="3" borderId="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2" fontId="18" fillId="3" borderId="59" xfId="0" applyNumberFormat="1" applyFont="1" applyFill="1" applyBorder="1" applyAlignment="1">
      <alignment horizontal="center" vertical="center" wrapText="1"/>
    </xf>
    <xf numFmtId="2" fontId="18" fillId="3" borderId="60" xfId="0" applyNumberFormat="1" applyFont="1" applyFill="1" applyBorder="1" applyAlignment="1">
      <alignment horizontal="center" vertical="center" wrapText="1"/>
    </xf>
    <xf numFmtId="2" fontId="18" fillId="3" borderId="6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</cellXfs>
  <cellStyles count="19">
    <cellStyle name="Normal" xfId="0" builtinId="0"/>
    <cellStyle name="Normal 2" xfId="1"/>
    <cellStyle name="Normal 2 2" xfId="6"/>
    <cellStyle name="Normal 2 3" xfId="7"/>
    <cellStyle name="Normal 2 4" xfId="8"/>
    <cellStyle name="Normal 2 4 2" xfId="9"/>
    <cellStyle name="Normal 3" xfId="3"/>
    <cellStyle name="Normal 3 2" xfId="10"/>
    <cellStyle name="Normal 3 2 2" xfId="11"/>
    <cellStyle name="Normal 3 2 2 2" xfId="12"/>
    <cellStyle name="Normal 3 3" xfId="13"/>
    <cellStyle name="Normal 4" xfId="2"/>
    <cellStyle name="Normal 4 2" xfId="14"/>
    <cellStyle name="Normal 4 2 2" xfId="15"/>
    <cellStyle name="Normal 4 3" xfId="16"/>
    <cellStyle name="Normal 5" xfId="5"/>
    <cellStyle name="Normal 5 2" xfId="17"/>
    <cellStyle name="Porcentaje" xfId="18" builtinId="5"/>
    <cellStyle name="Porcentaje 2" xfId="4"/>
  </cellStyles>
  <dxfs count="12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99"/>
      <color rgb="FF0070C0"/>
      <color rgb="FF948B54"/>
      <color rgb="FF97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75538486961591"/>
          <c:y val="3.499085482643953E-2"/>
          <c:w val="0.85468531037634166"/>
          <c:h val="0.84714701158752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'43'!$C$16</c:f>
              <c:strCache>
                <c:ptCount val="1"/>
                <c:pt idx="0">
                  <c:v>P.N.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768532040569498E-3"/>
                  <c:y val="-2.90181406882165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'43'!$D$16:$E$16</c:f>
              <c:numCache>
                <c:formatCode>General</c:formatCode>
                <c:ptCount val="2"/>
                <c:pt idx="0">
                  <c:v>1973</c:v>
                </c:pt>
              </c:numCache>
            </c:numRef>
          </c:val>
        </c:ser>
        <c:ser>
          <c:idx val="1"/>
          <c:order val="1"/>
          <c:tx>
            <c:strRef>
              <c:f>'43'!$C$17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30907393745954E-2"/>
                  <c:y val="-8.36318112169680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'[1]43'!$C$17</c:f>
              <c:strCache>
                <c:ptCount val="1"/>
                <c:pt idx="0">
                  <c:v>INACIF</c:v>
                </c:pt>
              </c:strCache>
            </c:strRef>
          </c:cat>
          <c:val>
            <c:numRef>
              <c:f>'43'!$D$17:$E$17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9258400"/>
        <c:axId val="389258960"/>
      </c:barChart>
      <c:catAx>
        <c:axId val="3892584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89258960"/>
        <c:crosses val="autoZero"/>
        <c:auto val="1"/>
        <c:lblAlgn val="ctr"/>
        <c:lblOffset val="100"/>
        <c:noMultiLvlLbl val="0"/>
      </c:catAx>
      <c:valAx>
        <c:axId val="3892589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9258400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181664433438936"/>
          <c:y val="0.92633691506790505"/>
          <c:w val="0.19120478964985968"/>
          <c:h val="4.4198895027624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5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MUERTES VIOLENTAS 
SEGÚN LA EDAD DE LA  VICTIMA</a:t>
            </a:r>
          </a:p>
        </c:rich>
      </c:tx>
      <c:layout>
        <c:manualLayout>
          <c:xMode val="edge"/>
          <c:yMode val="edge"/>
          <c:x val="0.28158048835953298"/>
          <c:y val="3.3810077019061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0347351603231"/>
          <c:y val="0.35923346671829959"/>
          <c:w val="0.44980694980696556"/>
          <c:h val="0.481405444341430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3451331698291841"/>
                  <c:y val="-8.9790456520804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596979475926166"/>
                  <c:y val="7.09033604406007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331397099952717E-2"/>
                  <c:y val="0.12914074265307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3525751903962822"/>
                  <c:y val="0.1169385998881285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7536078481994797"/>
                  <c:y val="-4.26747988468654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138350329159668"/>
                  <c:y val="-9.42622950819672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900" b="0" i="0" u="none" strike="noStrik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'53'!$B$16:$C$21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'53'!$P$16:$P$21</c:f>
              <c:numCache>
                <c:formatCode>General</c:formatCode>
                <c:ptCount val="6"/>
                <c:pt idx="0">
                  <c:v>97</c:v>
                </c:pt>
                <c:pt idx="1">
                  <c:v>1058</c:v>
                </c:pt>
                <c:pt idx="2">
                  <c:v>459</c:v>
                </c:pt>
                <c:pt idx="3">
                  <c:v>172</c:v>
                </c:pt>
                <c:pt idx="4">
                  <c:v>39</c:v>
                </c:pt>
                <c:pt idx="5">
                  <c:v>148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10116086235484E-2"/>
          <c:y val="1.6548463356973995E-2"/>
          <c:w val="0.90381426202321724"/>
          <c:h val="0.7635933806146572"/>
        </c:manualLayout>
      </c:layout>
      <c:lineChart>
        <c:grouping val="standard"/>
        <c:varyColors val="0"/>
        <c:ser>
          <c:idx val="0"/>
          <c:order val="0"/>
          <c:tx>
            <c:strRef>
              <c:f>'54'!$D$14:$D$15</c:f>
              <c:strCache>
                <c:ptCount val="2"/>
                <c:pt idx="0">
                  <c:v>HOMICIDIOS SIN ACCION POLICIAL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169431292662727E-2"/>
                  <c:y val="1.1995562533987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329241476570652E-2"/>
                  <c:y val="1.3794902073444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375493065525491E-2"/>
                  <c:y val="1.6967070504350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958014968422088E-2"/>
                  <c:y val="1.8955821106819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40536871318678E-2"/>
                  <c:y val="1.55150721857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2.114970137180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210494078468985E-2"/>
                  <c:y val="2.291727533695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215727700356092E-2"/>
                  <c:y val="1.7361815578045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98249603252186E-2"/>
                  <c:y val="-4.081386628954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49734814095072E-2"/>
                  <c:y val="-2.8471716394174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'54'!$C$16:$C$27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'54'!$D$16:$D$27</c:f>
              <c:numCache>
                <c:formatCode>General</c:formatCode>
                <c:ptCount val="12"/>
                <c:pt idx="0">
                  <c:v>167</c:v>
                </c:pt>
                <c:pt idx="1">
                  <c:v>127</c:v>
                </c:pt>
                <c:pt idx="2">
                  <c:v>149</c:v>
                </c:pt>
                <c:pt idx="3">
                  <c:v>166</c:v>
                </c:pt>
                <c:pt idx="4">
                  <c:v>142</c:v>
                </c:pt>
                <c:pt idx="5">
                  <c:v>143</c:v>
                </c:pt>
                <c:pt idx="6">
                  <c:v>145</c:v>
                </c:pt>
                <c:pt idx="7">
                  <c:v>164</c:v>
                </c:pt>
                <c:pt idx="8">
                  <c:v>142</c:v>
                </c:pt>
                <c:pt idx="9">
                  <c:v>153</c:v>
                </c:pt>
                <c:pt idx="10">
                  <c:v>141</c:v>
                </c:pt>
                <c:pt idx="11">
                  <c:v>165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'54'!$E$14:$E$15</c:f>
              <c:strCache>
                <c:ptCount val="2"/>
                <c:pt idx="0">
                  <c:v>ACCIÓN POLICIAL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5125486142118304E-2"/>
                  <c:y val="-5.160933418789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17173773107572E-2"/>
                  <c:y val="-6.0731911799563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08836195990172E-2"/>
                  <c:y val="-4.8042420683293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800511222926451E-2"/>
                  <c:y val="-5.1483169604317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537609687842888E-2"/>
                  <c:y val="-5.3598084790361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851996433770812E-2"/>
                  <c:y val="-3.8399137762514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434684084893952E-2"/>
                  <c:y val="-4.060865630598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285341144760801E-2"/>
                  <c:y val="-2.8487478699780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527187262806284E-2"/>
                  <c:y val="-2.7477424959549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645979479645991E-2"/>
                  <c:y val="-4.6369450075575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228501382539941E-2"/>
                  <c:y val="-4.1350538252418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'54'!$C$16:$C$27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'54'!$E$16:$E$27</c:f>
              <c:numCache>
                <c:formatCode>General</c:formatCode>
                <c:ptCount val="12"/>
                <c:pt idx="0">
                  <c:v>17</c:v>
                </c:pt>
                <c:pt idx="1">
                  <c:v>11</c:v>
                </c:pt>
                <c:pt idx="2">
                  <c:v>4</c:v>
                </c:pt>
                <c:pt idx="3">
                  <c:v>10</c:v>
                </c:pt>
                <c:pt idx="4">
                  <c:v>16</c:v>
                </c:pt>
                <c:pt idx="5">
                  <c:v>21</c:v>
                </c:pt>
                <c:pt idx="6">
                  <c:v>10</c:v>
                </c:pt>
                <c:pt idx="7">
                  <c:v>16</c:v>
                </c:pt>
                <c:pt idx="8">
                  <c:v>13</c:v>
                </c:pt>
                <c:pt idx="9">
                  <c:v>15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'54'!$F$14:$F$15</c:f>
              <c:strCache>
                <c:ptCount val="2"/>
                <c:pt idx="0">
                  <c:v>HOMICIDIOS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24007854682588E-2"/>
                  <c:y val="-3.2827711349840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792971162628888E-2"/>
                  <c:y val="-3.4469120731406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0069627545352E-2"/>
                  <c:y val="-4.5122661740577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44456373471715E-2"/>
                  <c:y val="-3.899888847160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81554838388137E-2"/>
                  <c:y val="-4.2660405333630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58678846027489E-2"/>
                  <c:y val="-2.9402805055457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169476111399519E-2"/>
                  <c:y val="-4.6890235705719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751998014296212E-2"/>
                  <c:y val="-5.1688175239713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220961322242294E-2"/>
                  <c:y val="-4.6353687769969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339753539079372E-2"/>
                  <c:y val="-3.951959378071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004311376115002E-2"/>
                  <c:y val="-4.2202822476825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'54'!$C$16:$C$27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'54'!$F$16:$F$27</c:f>
              <c:numCache>
                <c:formatCode>General</c:formatCode>
                <c:ptCount val="12"/>
                <c:pt idx="0">
                  <c:v>184</c:v>
                </c:pt>
                <c:pt idx="1">
                  <c:v>138</c:v>
                </c:pt>
                <c:pt idx="2">
                  <c:v>153</c:v>
                </c:pt>
                <c:pt idx="3">
                  <c:v>176</c:v>
                </c:pt>
                <c:pt idx="4">
                  <c:v>158</c:v>
                </c:pt>
                <c:pt idx="5">
                  <c:v>164</c:v>
                </c:pt>
                <c:pt idx="6">
                  <c:v>155</c:v>
                </c:pt>
                <c:pt idx="7">
                  <c:v>180</c:v>
                </c:pt>
                <c:pt idx="8">
                  <c:v>155</c:v>
                </c:pt>
                <c:pt idx="9">
                  <c:v>168</c:v>
                </c:pt>
                <c:pt idx="10">
                  <c:v>159</c:v>
                </c:pt>
                <c:pt idx="11">
                  <c:v>183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0201392"/>
        <c:axId val="430201952"/>
      </c:lineChart>
      <c:catAx>
        <c:axId val="43020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020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20195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43020139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3.0830111753273468E-2"/>
          <c:y val="0.93287737014935912"/>
          <c:w val="0.94980679139245527"/>
          <c:h val="5.19932205783704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i="1"/>
              <a:t>TASA DE HOMICIDIO POR 100 MIL HABITANTES ENERO-DICIEMBRE 2012-13</a:t>
            </a:r>
          </a:p>
        </c:rich>
      </c:tx>
      <c:layout>
        <c:manualLayout>
          <c:xMode val="edge"/>
          <c:yMode val="edge"/>
          <c:x val="0.16923785481199258"/>
          <c:y val="3.23373932600762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5778476157944"/>
          <c:y val="0.11266092960873778"/>
          <c:w val="0.78497847318157998"/>
          <c:h val="0.815147625160462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'58'!$E$5</c:f>
              <c:strCache>
                <c:ptCount val="1"/>
                <c:pt idx="0">
                  <c:v>TASA DE HOMICIDIOS POR CADA 100 MIL HAB. ENERO-DICIEMBRE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'59'!$B$6:$B$37</c:f>
              <c:strCache>
                <c:ptCount val="32"/>
                <c:pt idx="0">
                  <c:v>Azua</c:v>
                </c:pt>
                <c:pt idx="1">
                  <c:v>Bahoruco</c:v>
                </c:pt>
                <c:pt idx="2">
                  <c:v>Barahona</c:v>
                </c:pt>
                <c:pt idx="3">
                  <c:v>Dajabón</c:v>
                </c:pt>
                <c:pt idx="4">
                  <c:v>Distrito Nacional</c:v>
                </c:pt>
                <c:pt idx="5">
                  <c:v>Duarte</c:v>
                </c:pt>
                <c:pt idx="6">
                  <c:v>El Seibo</c:v>
                </c:pt>
                <c:pt idx="7">
                  <c:v>Elías Piña</c:v>
                </c:pt>
                <c:pt idx="8">
                  <c:v>Espaillat</c:v>
                </c:pt>
                <c:pt idx="9">
                  <c:v>Hato Mayor</c:v>
                </c:pt>
                <c:pt idx="10">
                  <c:v>Hermanas Mirabal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Sánchez</c:v>
                </c:pt>
                <c:pt idx="16">
                  <c:v>Monseñor Nouel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Samaná</c:v>
                </c:pt>
                <c:pt idx="23">
                  <c:v>San Cristóbal</c:v>
                </c:pt>
                <c:pt idx="24">
                  <c:v>San José de Ocoa</c:v>
                </c:pt>
                <c:pt idx="25">
                  <c:v>San Juan</c:v>
                </c:pt>
                <c:pt idx="26">
                  <c:v>San Pedro de Macorís</c:v>
                </c:pt>
                <c:pt idx="27">
                  <c:v>Sánchez Ramírez</c:v>
                </c:pt>
                <c:pt idx="28">
                  <c:v>Santiago</c:v>
                </c:pt>
                <c:pt idx="29">
                  <c:v>Santiago Rodríguez</c:v>
                </c:pt>
                <c:pt idx="30">
                  <c:v>Santo Domingo</c:v>
                </c:pt>
                <c:pt idx="31">
                  <c:v>Valverde</c:v>
                </c:pt>
              </c:strCache>
            </c:strRef>
          </c:cat>
          <c:val>
            <c:numRef>
              <c:f>'58'!$E$6:$E$37</c:f>
              <c:numCache>
                <c:formatCode>0.00</c:formatCode>
                <c:ptCount val="32"/>
                <c:pt idx="0">
                  <c:v>12.932689393173964</c:v>
                </c:pt>
                <c:pt idx="1">
                  <c:v>27.99243356038307</c:v>
                </c:pt>
                <c:pt idx="2">
                  <c:v>23.054924679070542</c:v>
                </c:pt>
                <c:pt idx="3">
                  <c:v>16.233287093061008</c:v>
                </c:pt>
                <c:pt idx="4">
                  <c:v>22.531901929239307</c:v>
                </c:pt>
                <c:pt idx="5">
                  <c:v>26.123906681437145</c:v>
                </c:pt>
                <c:pt idx="6">
                  <c:v>18.434538952180809</c:v>
                </c:pt>
                <c:pt idx="7">
                  <c:v>17.723003094709</c:v>
                </c:pt>
                <c:pt idx="8">
                  <c:v>17.471681316532788</c:v>
                </c:pt>
                <c:pt idx="9">
                  <c:v>15.264179332301186</c:v>
                </c:pt>
                <c:pt idx="10">
                  <c:v>17.345218019754277</c:v>
                </c:pt>
                <c:pt idx="11">
                  <c:v>28.151171792525865</c:v>
                </c:pt>
                <c:pt idx="12">
                  <c:v>35.40073633531577</c:v>
                </c:pt>
                <c:pt idx="13">
                  <c:v>20.589329975688749</c:v>
                </c:pt>
                <c:pt idx="14">
                  <c:v>20.790923276923674</c:v>
                </c:pt>
                <c:pt idx="15">
                  <c:v>20.278585813381071</c:v>
                </c:pt>
                <c:pt idx="16">
                  <c:v>26.07758080288859</c:v>
                </c:pt>
                <c:pt idx="17">
                  <c:v>21.933387489845654</c:v>
                </c:pt>
                <c:pt idx="18">
                  <c:v>17.181651853296554</c:v>
                </c:pt>
                <c:pt idx="19">
                  <c:v>19.05560425321087</c:v>
                </c:pt>
                <c:pt idx="20">
                  <c:v>20.663043426028707</c:v>
                </c:pt>
                <c:pt idx="21">
                  <c:v>20.463744564317849</c:v>
                </c:pt>
                <c:pt idx="22">
                  <c:v>13.904061972390505</c:v>
                </c:pt>
                <c:pt idx="23">
                  <c:v>17.936095005891207</c:v>
                </c:pt>
                <c:pt idx="24">
                  <c:v>8.6565096952908593</c:v>
                </c:pt>
                <c:pt idx="25">
                  <c:v>15.539443606132354</c:v>
                </c:pt>
                <c:pt idx="26">
                  <c:v>21.067030674173836</c:v>
                </c:pt>
                <c:pt idx="27">
                  <c:v>14.646043339552595</c:v>
                </c:pt>
                <c:pt idx="28">
                  <c:v>19.25670961440067</c:v>
                </c:pt>
                <c:pt idx="29">
                  <c:v>18.323072412782174</c:v>
                </c:pt>
                <c:pt idx="30">
                  <c:v>28.890423066606278</c:v>
                </c:pt>
                <c:pt idx="31">
                  <c:v>18.438938941502464</c:v>
                </c:pt>
              </c:numCache>
            </c:numRef>
          </c:val>
        </c:ser>
        <c:ser>
          <c:idx val="1"/>
          <c:order val="1"/>
          <c:tx>
            <c:strRef>
              <c:f>'58'!$H$5</c:f>
              <c:strCache>
                <c:ptCount val="1"/>
                <c:pt idx="0">
                  <c:v>TASA DE HOMICIDIOS POR CADA 100 MIL HAB. ENERO-DICIEMBRE 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'59'!$B$6:$B$37</c:f>
              <c:strCache>
                <c:ptCount val="32"/>
                <c:pt idx="0">
                  <c:v>Azua</c:v>
                </c:pt>
                <c:pt idx="1">
                  <c:v>Bahoruco</c:v>
                </c:pt>
                <c:pt idx="2">
                  <c:v>Barahona</c:v>
                </c:pt>
                <c:pt idx="3">
                  <c:v>Dajabón</c:v>
                </c:pt>
                <c:pt idx="4">
                  <c:v>Distrito Nacional</c:v>
                </c:pt>
                <c:pt idx="5">
                  <c:v>Duarte</c:v>
                </c:pt>
                <c:pt idx="6">
                  <c:v>El Seibo</c:v>
                </c:pt>
                <c:pt idx="7">
                  <c:v>Elías Piña</c:v>
                </c:pt>
                <c:pt idx="8">
                  <c:v>Espaillat</c:v>
                </c:pt>
                <c:pt idx="9">
                  <c:v>Hato Mayor</c:v>
                </c:pt>
                <c:pt idx="10">
                  <c:v>Hermanas Mirabal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Sánchez</c:v>
                </c:pt>
                <c:pt idx="16">
                  <c:v>Monseñor Nouel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Samaná</c:v>
                </c:pt>
                <c:pt idx="23">
                  <c:v>San Cristóbal</c:v>
                </c:pt>
                <c:pt idx="24">
                  <c:v>San José de Ocoa</c:v>
                </c:pt>
                <c:pt idx="25">
                  <c:v>San Juan</c:v>
                </c:pt>
                <c:pt idx="26">
                  <c:v>San Pedro de Macorís</c:v>
                </c:pt>
                <c:pt idx="27">
                  <c:v>Sánchez Ramírez</c:v>
                </c:pt>
                <c:pt idx="28">
                  <c:v>Santiago</c:v>
                </c:pt>
                <c:pt idx="29">
                  <c:v>Santiago Rodríguez</c:v>
                </c:pt>
                <c:pt idx="30">
                  <c:v>Santo Domingo</c:v>
                </c:pt>
                <c:pt idx="31">
                  <c:v>Valverde</c:v>
                </c:pt>
              </c:strCache>
            </c:strRef>
          </c:cat>
          <c:val>
            <c:numRef>
              <c:f>'58'!$H$6:$H$37</c:f>
              <c:numCache>
                <c:formatCode>0.00</c:formatCode>
                <c:ptCount val="32"/>
                <c:pt idx="0">
                  <c:v>14.79763237881939</c:v>
                </c:pt>
                <c:pt idx="1">
                  <c:v>17.599289323935871</c:v>
                </c:pt>
                <c:pt idx="2">
                  <c:v>20.443825721253305</c:v>
                </c:pt>
                <c:pt idx="3">
                  <c:v>14.673514306676449</c:v>
                </c:pt>
                <c:pt idx="4">
                  <c:v>21.563893209365485</c:v>
                </c:pt>
                <c:pt idx="5">
                  <c:v>24.020348196335085</c:v>
                </c:pt>
                <c:pt idx="6">
                  <c:v>16.403153050530825</c:v>
                </c:pt>
                <c:pt idx="7">
                  <c:v>17.583487752424492</c:v>
                </c:pt>
                <c:pt idx="8">
                  <c:v>13.224834586248651</c:v>
                </c:pt>
                <c:pt idx="9">
                  <c:v>14.103913293480737</c:v>
                </c:pt>
                <c:pt idx="10">
                  <c:v>16.334374249339419</c:v>
                </c:pt>
                <c:pt idx="11">
                  <c:v>17.348461191492316</c:v>
                </c:pt>
                <c:pt idx="12">
                  <c:v>29.339375071310982</c:v>
                </c:pt>
                <c:pt idx="13">
                  <c:v>18.777432655520172</c:v>
                </c:pt>
                <c:pt idx="14">
                  <c:v>16.077825734484897</c:v>
                </c:pt>
                <c:pt idx="15">
                  <c:v>13.229815827037566</c:v>
                </c:pt>
                <c:pt idx="16">
                  <c:v>13.874298852397281</c:v>
                </c:pt>
                <c:pt idx="17">
                  <c:v>16.908757125833361</c:v>
                </c:pt>
                <c:pt idx="18">
                  <c:v>12.396466547905455</c:v>
                </c:pt>
                <c:pt idx="19">
                  <c:v>18.788516458740421</c:v>
                </c:pt>
                <c:pt idx="20">
                  <c:v>19.433213732172394</c:v>
                </c:pt>
                <c:pt idx="21">
                  <c:v>17.334441143594923</c:v>
                </c:pt>
                <c:pt idx="22">
                  <c:v>19.686783278046285</c:v>
                </c:pt>
                <c:pt idx="23">
                  <c:v>15.460796145108162</c:v>
                </c:pt>
                <c:pt idx="24">
                  <c:v>10.095183155465822</c:v>
                </c:pt>
                <c:pt idx="25">
                  <c:v>17.620856537542668</c:v>
                </c:pt>
                <c:pt idx="26">
                  <c:v>18.797206621173629</c:v>
                </c:pt>
                <c:pt idx="27">
                  <c:v>17.156691427373183</c:v>
                </c:pt>
                <c:pt idx="28">
                  <c:v>15.610537296328403</c:v>
                </c:pt>
                <c:pt idx="29">
                  <c:v>12.86433638401882</c:v>
                </c:pt>
                <c:pt idx="30">
                  <c:v>24.791189393005247</c:v>
                </c:pt>
                <c:pt idx="31">
                  <c:v>13.659474363190245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430205312"/>
        <c:axId val="430205872"/>
      </c:barChart>
      <c:catAx>
        <c:axId val="430205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020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2058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020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569083363204097E-2"/>
          <c:y val="0.93249967411132562"/>
          <c:w val="0.92141986920493058"/>
          <c:h val="4.1227325292041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5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i="1"/>
              <a:t>TASA DE ACCION POLICIAL ENERO-DICIEMBRE 2012-13</a:t>
            </a:r>
          </a:p>
        </c:rich>
      </c:tx>
      <c:layout>
        <c:manualLayout>
          <c:xMode val="edge"/>
          <c:yMode val="edge"/>
          <c:x val="0.16923785481199247"/>
          <c:y val="3.2337393260076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5778476157944"/>
          <c:y val="0.11266092960873778"/>
          <c:w val="0.78497847318157965"/>
          <c:h val="0.815147625160462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'59'!$E$5</c:f>
              <c:strCache>
                <c:ptCount val="1"/>
                <c:pt idx="0">
                  <c:v>TASA DE ACCIÓN POLICIAL POR CADA 100 MIL HAB. ENERO-DICIEMBRE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'59'!$B$6:$B$37</c:f>
              <c:strCache>
                <c:ptCount val="32"/>
                <c:pt idx="0">
                  <c:v>Azua</c:v>
                </c:pt>
                <c:pt idx="1">
                  <c:v>Bahoruco</c:v>
                </c:pt>
                <c:pt idx="2">
                  <c:v>Barahona</c:v>
                </c:pt>
                <c:pt idx="3">
                  <c:v>Dajabón</c:v>
                </c:pt>
                <c:pt idx="4">
                  <c:v>Distrito Nacional</c:v>
                </c:pt>
                <c:pt idx="5">
                  <c:v>Duarte</c:v>
                </c:pt>
                <c:pt idx="6">
                  <c:v>El Seibo</c:v>
                </c:pt>
                <c:pt idx="7">
                  <c:v>Elías Piña</c:v>
                </c:pt>
                <c:pt idx="8">
                  <c:v>Espaillat</c:v>
                </c:pt>
                <c:pt idx="9">
                  <c:v>Hato Mayor</c:v>
                </c:pt>
                <c:pt idx="10">
                  <c:v>Hermanas Mirabal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Sánchez</c:v>
                </c:pt>
                <c:pt idx="16">
                  <c:v>Monseñor Nouel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Samaná</c:v>
                </c:pt>
                <c:pt idx="23">
                  <c:v>San Cristóbal</c:v>
                </c:pt>
                <c:pt idx="24">
                  <c:v>San José de Ocoa</c:v>
                </c:pt>
                <c:pt idx="25">
                  <c:v>San Juan</c:v>
                </c:pt>
                <c:pt idx="26">
                  <c:v>San Pedro de Macorís</c:v>
                </c:pt>
                <c:pt idx="27">
                  <c:v>Sánchez Ramírez</c:v>
                </c:pt>
                <c:pt idx="28">
                  <c:v>Santiago</c:v>
                </c:pt>
                <c:pt idx="29">
                  <c:v>Santiago Rodríguez</c:v>
                </c:pt>
                <c:pt idx="30">
                  <c:v>Santo Domingo</c:v>
                </c:pt>
                <c:pt idx="31">
                  <c:v>Valverde</c:v>
                </c:pt>
              </c:strCache>
            </c:strRef>
          </c:cat>
          <c:val>
            <c:numRef>
              <c:f>'59'!$E$6:$E$37</c:f>
              <c:numCache>
                <c:formatCode>0.00</c:formatCode>
                <c:ptCount val="32"/>
                <c:pt idx="0">
                  <c:v>0.40414654353668639</c:v>
                </c:pt>
                <c:pt idx="1">
                  <c:v>1.6965111248717011</c:v>
                </c:pt>
                <c:pt idx="2">
                  <c:v>0.98106062464129962</c:v>
                </c:pt>
                <c:pt idx="3">
                  <c:v>1.4757533720964553</c:v>
                </c:pt>
                <c:pt idx="4">
                  <c:v>3.7699291165653319</c:v>
                </c:pt>
                <c:pt idx="5">
                  <c:v>3.3068236305616643</c:v>
                </c:pt>
                <c:pt idx="6">
                  <c:v>0</c:v>
                </c:pt>
                <c:pt idx="7">
                  <c:v>1.3633079303622309</c:v>
                </c:pt>
                <c:pt idx="8">
                  <c:v>0</c:v>
                </c:pt>
                <c:pt idx="9">
                  <c:v>1.0902985237357989</c:v>
                </c:pt>
                <c:pt idx="10">
                  <c:v>1.927246446639364</c:v>
                </c:pt>
                <c:pt idx="11">
                  <c:v>1.7594482370328666</c:v>
                </c:pt>
                <c:pt idx="12">
                  <c:v>4.9977510120445796</c:v>
                </c:pt>
                <c:pt idx="13">
                  <c:v>2.7716405736504091</c:v>
                </c:pt>
                <c:pt idx="14">
                  <c:v>2.2847168436179861</c:v>
                </c:pt>
                <c:pt idx="15">
                  <c:v>2.0977847393152831</c:v>
                </c:pt>
                <c:pt idx="16">
                  <c:v>3.5104435696196186</c:v>
                </c:pt>
                <c:pt idx="17">
                  <c:v>0.81234768480909814</c:v>
                </c:pt>
                <c:pt idx="18">
                  <c:v>0.92873793801603</c:v>
                </c:pt>
                <c:pt idx="19">
                  <c:v>0</c:v>
                </c:pt>
                <c:pt idx="20">
                  <c:v>2.4026794681428729</c:v>
                </c:pt>
                <c:pt idx="21">
                  <c:v>3.6112490407619733</c:v>
                </c:pt>
                <c:pt idx="22">
                  <c:v>1.9862945674843577</c:v>
                </c:pt>
                <c:pt idx="23">
                  <c:v>2.9164382123400334</c:v>
                </c:pt>
                <c:pt idx="24">
                  <c:v>0</c:v>
                </c:pt>
                <c:pt idx="25">
                  <c:v>1.2267981794315017</c:v>
                </c:pt>
                <c:pt idx="26">
                  <c:v>2.0201262290303683</c:v>
                </c:pt>
                <c:pt idx="27">
                  <c:v>0.63678449302402584</c:v>
                </c:pt>
                <c:pt idx="28">
                  <c:v>2.2326619842783386</c:v>
                </c:pt>
                <c:pt idx="29">
                  <c:v>0</c:v>
                </c:pt>
                <c:pt idx="30">
                  <c:v>2.4625018138964254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'59'!$H$5</c:f>
              <c:strCache>
                <c:ptCount val="1"/>
                <c:pt idx="0">
                  <c:v>TASA DE ACCIÓN POLICIAL POR CADA 100 MIL HAB.ENERO-DICIEMBRE 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'59'!$B$6:$B$37</c:f>
              <c:strCache>
                <c:ptCount val="32"/>
                <c:pt idx="0">
                  <c:v>Azua</c:v>
                </c:pt>
                <c:pt idx="1">
                  <c:v>Bahoruco</c:v>
                </c:pt>
                <c:pt idx="2">
                  <c:v>Barahona</c:v>
                </c:pt>
                <c:pt idx="3">
                  <c:v>Dajabón</c:v>
                </c:pt>
                <c:pt idx="4">
                  <c:v>Distrito Nacional</c:v>
                </c:pt>
                <c:pt idx="5">
                  <c:v>Duarte</c:v>
                </c:pt>
                <c:pt idx="6">
                  <c:v>El Seibo</c:v>
                </c:pt>
                <c:pt idx="7">
                  <c:v>Elías Piña</c:v>
                </c:pt>
                <c:pt idx="8">
                  <c:v>Espaillat</c:v>
                </c:pt>
                <c:pt idx="9">
                  <c:v>Hato Mayor</c:v>
                </c:pt>
                <c:pt idx="10">
                  <c:v>Hermanas Mirabal</c:v>
                </c:pt>
                <c:pt idx="11">
                  <c:v>Independencia</c:v>
                </c:pt>
                <c:pt idx="12">
                  <c:v>La Altagracia</c:v>
                </c:pt>
                <c:pt idx="13">
                  <c:v>La Romana</c:v>
                </c:pt>
                <c:pt idx="14">
                  <c:v>La Vega</c:v>
                </c:pt>
                <c:pt idx="15">
                  <c:v>María Trinidad Sánchez</c:v>
                </c:pt>
                <c:pt idx="16">
                  <c:v>Monseñor Nouel</c:v>
                </c:pt>
                <c:pt idx="17">
                  <c:v>Monte Cristi</c:v>
                </c:pt>
                <c:pt idx="18">
                  <c:v>Monte Plata</c:v>
                </c:pt>
                <c:pt idx="19">
                  <c:v>Pedernales</c:v>
                </c:pt>
                <c:pt idx="20">
                  <c:v>Peravia</c:v>
                </c:pt>
                <c:pt idx="21">
                  <c:v>Puerto Plata</c:v>
                </c:pt>
                <c:pt idx="22">
                  <c:v>Samaná</c:v>
                </c:pt>
                <c:pt idx="23">
                  <c:v>San Cristóbal</c:v>
                </c:pt>
                <c:pt idx="24">
                  <c:v>San José de Ocoa</c:v>
                </c:pt>
                <c:pt idx="25">
                  <c:v>San Juan</c:v>
                </c:pt>
                <c:pt idx="26">
                  <c:v>San Pedro de Macorís</c:v>
                </c:pt>
                <c:pt idx="27">
                  <c:v>Sánchez Ramírez</c:v>
                </c:pt>
                <c:pt idx="28">
                  <c:v>Santiago</c:v>
                </c:pt>
                <c:pt idx="29">
                  <c:v>Santiago Rodríguez</c:v>
                </c:pt>
                <c:pt idx="30">
                  <c:v>Santo Domingo</c:v>
                </c:pt>
                <c:pt idx="31">
                  <c:v>Valverde</c:v>
                </c:pt>
              </c:strCache>
            </c:strRef>
          </c:cat>
          <c:val>
            <c:numRef>
              <c:f>'59'!$H$6:$H$37</c:f>
              <c:numCache>
                <c:formatCode>0.00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2.9205465316076147</c:v>
                </c:pt>
                <c:pt idx="3">
                  <c:v>0</c:v>
                </c:pt>
                <c:pt idx="4">
                  <c:v>1.6454376344495749</c:v>
                </c:pt>
                <c:pt idx="5">
                  <c:v>1.3161834628128815</c:v>
                </c:pt>
                <c:pt idx="6">
                  <c:v>1.8225725611700916</c:v>
                </c:pt>
                <c:pt idx="7">
                  <c:v>0</c:v>
                </c:pt>
                <c:pt idx="8">
                  <c:v>1.6531043232810814</c:v>
                </c:pt>
                <c:pt idx="9">
                  <c:v>1.0849164071908259</c:v>
                </c:pt>
                <c:pt idx="10">
                  <c:v>0</c:v>
                </c:pt>
                <c:pt idx="11">
                  <c:v>5.204538357447694</c:v>
                </c:pt>
                <c:pt idx="12">
                  <c:v>3.2599305634789975</c:v>
                </c:pt>
                <c:pt idx="13">
                  <c:v>1.5647860546266812</c:v>
                </c:pt>
                <c:pt idx="14">
                  <c:v>2.9438272471592066</c:v>
                </c:pt>
                <c:pt idx="15">
                  <c:v>0</c:v>
                </c:pt>
                <c:pt idx="16">
                  <c:v>0</c:v>
                </c:pt>
                <c:pt idx="17">
                  <c:v>0.80517891075396941</c:v>
                </c:pt>
                <c:pt idx="18">
                  <c:v>1.3773851719894949</c:v>
                </c:pt>
                <c:pt idx="19">
                  <c:v>7.5154065834961665</c:v>
                </c:pt>
                <c:pt idx="20">
                  <c:v>0.47398082273591202</c:v>
                </c:pt>
                <c:pt idx="21">
                  <c:v>2.3909573991165414</c:v>
                </c:pt>
                <c:pt idx="22">
                  <c:v>2.9530174917069423</c:v>
                </c:pt>
                <c:pt idx="23">
                  <c:v>1.7178662383453513</c:v>
                </c:pt>
                <c:pt idx="24">
                  <c:v>0</c:v>
                </c:pt>
                <c:pt idx="25">
                  <c:v>2.0489368066910081</c:v>
                </c:pt>
                <c:pt idx="26">
                  <c:v>0</c:v>
                </c:pt>
                <c:pt idx="27">
                  <c:v>1.2708660316572729</c:v>
                </c:pt>
                <c:pt idx="28">
                  <c:v>1.8365337995680473</c:v>
                </c:pt>
                <c:pt idx="29">
                  <c:v>0</c:v>
                </c:pt>
                <c:pt idx="30">
                  <c:v>2.0767488496758326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430208672"/>
        <c:axId val="430209232"/>
      </c:barChart>
      <c:catAx>
        <c:axId val="430208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020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02092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020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5301441595984139E-2"/>
          <c:y val="0.94241293438488483"/>
          <c:w val="0.92141986920493058"/>
          <c:h val="4.1227325292041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</a:t>
            </a:r>
            <a:r>
              <a:rPr lang="es-ES" baseline="0"/>
              <a:t> AÑO 2012</a:t>
            </a:r>
            <a:endParaRPr lang="es-ES"/>
          </a:p>
        </c:rich>
      </c:tx>
      <c:layout>
        <c:manualLayout>
          <c:xMode val="edge"/>
          <c:yMode val="edge"/>
          <c:x val="0.28879310344827575"/>
          <c:y val="6.644518272425227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32758620689671"/>
          <c:y val="0.19601360700919948"/>
          <c:w val="0.73491379310344862"/>
          <c:h val="0.54152911766952438"/>
        </c:manualLayout>
      </c:layout>
      <c:pie3DChart>
        <c:varyColors val="1"/>
        <c:ser>
          <c:idx val="0"/>
          <c:order val="0"/>
          <c:tx>
            <c:strRef>
              <c:f>'44'!$D$17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6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1346049416236784E-2"/>
                  <c:y val="-7.7611191889676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426282921535066E-2"/>
                  <c:y val="0.122441313420810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85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'44'!$C$18:$C$19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'44'!$D$18:$D$19</c:f>
              <c:numCache>
                <c:formatCode>General</c:formatCode>
                <c:ptCount val="2"/>
                <c:pt idx="0">
                  <c:v>2064</c:v>
                </c:pt>
                <c:pt idx="1">
                  <c:v>194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</a:t>
            </a:r>
            <a:r>
              <a:rPr lang="es-ES" baseline="0"/>
              <a:t> AÑO 2013</a:t>
            </a:r>
            <a:endParaRPr lang="es-ES"/>
          </a:p>
        </c:rich>
      </c:tx>
      <c:layout>
        <c:manualLayout>
          <c:xMode val="edge"/>
          <c:yMode val="edge"/>
          <c:x val="0.28879310344827575"/>
          <c:y val="6.644518272425227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32758620689671"/>
          <c:y val="0.19601360700919948"/>
          <c:w val="0.73491379310344862"/>
          <c:h val="0.54152911766952461"/>
        </c:manualLayout>
      </c:layout>
      <c:pie3DChart>
        <c:varyColors val="1"/>
        <c:ser>
          <c:idx val="0"/>
          <c:order val="0"/>
          <c:tx>
            <c:strRef>
              <c:f>'44'!$E$17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6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1346049416236784E-2"/>
                  <c:y val="-7.7611191889676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426282921535087E-2"/>
                  <c:y val="0.122441313420810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85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'44'!$C$18:$C$19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'44'!$E$18:$E$19</c:f>
              <c:numCache>
                <c:formatCode>General</c:formatCode>
                <c:ptCount val="2"/>
                <c:pt idx="0">
                  <c:v>1813</c:v>
                </c:pt>
                <c:pt idx="1">
                  <c:v>160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19419025083664204"/>
          <c:y val="1.3035328548533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19354838709678E-2"/>
          <c:y val="0.14705910512237949"/>
          <c:w val="0.95322580645164501"/>
          <c:h val="0.611765877309098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67567567567571E-3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lang="en-US"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1100"/>
                      <a:t>13.8%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401472311717966E-5"/>
                  <c:y val="-1.1605695305786243E-2"/>
                </c:manualLayout>
              </c:layout>
              <c:tx>
                <c:rich>
                  <a:bodyPr/>
                  <a:lstStyle/>
                  <a:p>
                    <a:pPr>
                      <a:defRPr lang="en-US"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1100"/>
                      <a:t>12.3%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211190282030007E-3"/>
                  <c:y val="-2.9175667200891952E-3"/>
                </c:manualLayout>
              </c:layout>
              <c:tx>
                <c:rich>
                  <a:bodyPr/>
                  <a:lstStyle/>
                  <a:p>
                    <a:pPr>
                      <a:defRPr lang="en-US"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1100"/>
                      <a:t>11.1%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lang="en-US"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1100"/>
                      <a:t>11.3%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lang="en-US"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1100"/>
                      <a:t>10.7%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lang="en-US"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1100"/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4625661181147023E-3"/>
                  <c:y val="-1.1518593361670501E-2"/>
                </c:manualLayout>
              </c:layout>
              <c:tx>
                <c:rich>
                  <a:bodyPr/>
                  <a:lstStyle/>
                  <a:p>
                    <a:pPr>
                      <a:defRPr lang="en-US"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 sz="1100"/>
                      <a:t>23.9%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'46'!$C$14:$C$20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'46'!$P$14:$P$20</c:f>
              <c:numCache>
                <c:formatCode>General</c:formatCode>
                <c:ptCount val="7"/>
                <c:pt idx="0">
                  <c:v>272</c:v>
                </c:pt>
                <c:pt idx="1">
                  <c:v>243</c:v>
                </c:pt>
                <c:pt idx="2">
                  <c:v>219</c:v>
                </c:pt>
                <c:pt idx="3">
                  <c:v>222</c:v>
                </c:pt>
                <c:pt idx="4">
                  <c:v>212</c:v>
                </c:pt>
                <c:pt idx="5">
                  <c:v>333</c:v>
                </c:pt>
                <c:pt idx="6">
                  <c:v>472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9264560"/>
        <c:axId val="389265120"/>
      </c:barChart>
      <c:catAx>
        <c:axId val="38926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926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265120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8926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19542003558280938"/>
          <c:y val="1.1320490278521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509843031688867E-2"/>
          <c:y val="0.15195087103647847"/>
          <c:w val="0.95261589916500411"/>
          <c:h val="0.59548314325099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'47'!$B$14:$B$19</c:f>
              <c:strCache>
                <c:ptCount val="6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944287624425179E-3"/>
                  <c:y val="1.4159167604050041E-3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13.4%</a:t>
                    </a:r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136101499423404E-3"/>
                  <c:y val="-5.9330490445158799E-17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12.6%</a:t>
                    </a:r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603930606235414E-3"/>
                  <c:y val="-1.0402605924259467E-3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12.4%</a:t>
                    </a:r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s-ES" sz="1100"/>
                      <a:t>10.8%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488095238095238E-2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9.8%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3931905546403084E-3"/>
                  <c:y val="-9.7087378640776708E-3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17.1%</a:t>
                    </a:r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3068050749711637E-3"/>
                  <c:y val="-1.2944983818770227E-2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23.9%</a:t>
                    </a:r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'47'!$B$14:$B$20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'47'!$O$14:$O$20</c:f>
              <c:numCache>
                <c:formatCode>General</c:formatCode>
                <c:ptCount val="7"/>
                <c:pt idx="0">
                  <c:v>77</c:v>
                </c:pt>
                <c:pt idx="1">
                  <c:v>72</c:v>
                </c:pt>
                <c:pt idx="2">
                  <c:v>71</c:v>
                </c:pt>
                <c:pt idx="3">
                  <c:v>62</c:v>
                </c:pt>
                <c:pt idx="4">
                  <c:v>56</c:v>
                </c:pt>
                <c:pt idx="5">
                  <c:v>98</c:v>
                </c:pt>
                <c:pt idx="6">
                  <c:v>137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9582496"/>
        <c:axId val="429583056"/>
      </c:barChart>
      <c:catAx>
        <c:axId val="4295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958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58305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429582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5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22226090159783526"/>
          <c:y val="4.74229042537575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311183144246348E-2"/>
          <c:y val="0.13345876910793009"/>
          <c:w val="0.95299837925445763"/>
          <c:h val="0.635338928992634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0175438596491333E-3"/>
                  <c:y val="-2.5952960259529652E-2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14.5%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s-ES" sz="1100"/>
                      <a:t>11.6%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s-ES" sz="1100"/>
                      <a:t>10.8%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12865497076E-3"/>
                  <c:y val="5.9474846869583507E-17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8.8%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5768989696141905E-17"/>
                  <c:y val="-1.9464720194647706E-2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14.5%</a:t>
                    </a:r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6410185568909593E-3"/>
                  <c:y val="-1.2402500782292727E-2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18.9% </a:t>
                    </a:r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770236174780012E-3"/>
                  <c:y val="1.1909208737156261E-3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20.9%</a:t>
                    </a:r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'48'!$B$14:$B$20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'48'!$O$14:$O$20</c:f>
              <c:numCache>
                <c:formatCode>General</c:formatCode>
                <c:ptCount val="7"/>
                <c:pt idx="0">
                  <c:v>36</c:v>
                </c:pt>
                <c:pt idx="1">
                  <c:v>29</c:v>
                </c:pt>
                <c:pt idx="2">
                  <c:v>27</c:v>
                </c:pt>
                <c:pt idx="3">
                  <c:v>22</c:v>
                </c:pt>
                <c:pt idx="4">
                  <c:v>36</c:v>
                </c:pt>
                <c:pt idx="5">
                  <c:v>47</c:v>
                </c:pt>
                <c:pt idx="6">
                  <c:v>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9585296"/>
        <c:axId val="429585856"/>
      </c:barChart>
      <c:catAx>
        <c:axId val="42958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958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58585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429585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50" b="1" i="0" u="none" strike="noStrik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  <a:r>
              <a:rPr lang="es-ES"/>
              <a:t>HOMICIDIOS, SEGÚN DÍAS DE LA SEMANA</a:t>
            </a:r>
          </a:p>
        </c:rich>
      </c:tx>
      <c:layout>
        <c:manualLayout>
          <c:xMode val="edge"/>
          <c:yMode val="edge"/>
          <c:x val="0.22190048999293846"/>
          <c:y val="3.5520400858983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4311183144246348E-2"/>
          <c:y val="0.13345876910793014"/>
          <c:w val="0.95299837925445763"/>
          <c:h val="0.635338928992634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100"/>
                      <a:t>11.1%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127435492364399E-3"/>
                  <c:y val="-6.0606060606060623E-3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15.2%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212743549236439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12.3%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2127435492364399E-3"/>
                  <c:y val="5.5554913780451856E-17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11.7%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s-ES" sz="1100"/>
                      <a:t>12.3%</a:t>
                    </a:r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692739236979301E-3"/>
                  <c:y val="-2.6700071581961639E-3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14.0% </a:t>
                    </a:r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3050632602813534E-3"/>
                  <c:y val="-1.8394178000477809E-3"/>
                </c:manualLayout>
              </c:layout>
              <c:tx>
                <c:rich>
                  <a:bodyPr/>
                  <a:lstStyle/>
                  <a:p>
                    <a:r>
                      <a:rPr lang="es-ES" sz="1100"/>
                      <a:t>23.4%</a:t>
                    </a:r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'49'!$B$14:$B$20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'49'!$O$14:$O$20</c:f>
              <c:numCache>
                <c:formatCode>General</c:formatCode>
                <c:ptCount val="7"/>
                <c:pt idx="0">
                  <c:v>19</c:v>
                </c:pt>
                <c:pt idx="1">
                  <c:v>26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>
                  <c:v>24</c:v>
                </c:pt>
                <c:pt idx="6">
                  <c:v>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9588096"/>
        <c:axId val="429588656"/>
      </c:barChart>
      <c:catAx>
        <c:axId val="4295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958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588656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429588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73961117882978"/>
          <c:y val="5.8732612055647233E-2"/>
          <c:w val="0.44021817010970432"/>
          <c:h val="0.8443533553521120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'50'!$B$16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'50'!$O$21</c:f>
              <c:numCache>
                <c:formatCode>mmm\-yy</c:formatCode>
                <c:ptCount val="1"/>
              </c:numCache>
            </c:numRef>
          </c:cat>
          <c:val>
            <c:numRef>
              <c:f>'50'!$O$16</c:f>
              <c:numCache>
                <c:formatCode>General</c:formatCode>
                <c:ptCount val="1"/>
                <c:pt idx="0">
                  <c:v>1247</c:v>
                </c:pt>
              </c:numCache>
            </c:numRef>
          </c:val>
        </c:ser>
        <c:ser>
          <c:idx val="0"/>
          <c:order val="1"/>
          <c:tx>
            <c:strRef>
              <c:f>'50'!$B$17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'50'!$O$21</c:f>
              <c:numCache>
                <c:formatCode>mmm\-yy</c:formatCode>
                <c:ptCount val="1"/>
              </c:numCache>
            </c:numRef>
          </c:cat>
          <c:val>
            <c:numRef>
              <c:f>'50'!$O$17</c:f>
              <c:numCache>
                <c:formatCode>General</c:formatCode>
                <c:ptCount val="1"/>
                <c:pt idx="0">
                  <c:v>498</c:v>
                </c:pt>
              </c:numCache>
            </c:numRef>
          </c:val>
        </c:ser>
        <c:ser>
          <c:idx val="2"/>
          <c:order val="2"/>
          <c:tx>
            <c:strRef>
              <c:f>'50'!$B$18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Ref>
              <c:f>'50'!$O$21</c:f>
              <c:numCache>
                <c:formatCode>mmm\-yy</c:formatCode>
                <c:ptCount val="1"/>
              </c:numCache>
            </c:numRef>
          </c:cat>
          <c:val>
            <c:numRef>
              <c:f>'50'!$O$18</c:f>
              <c:numCache>
                <c:formatCode>General</c:formatCode>
                <c:ptCount val="1"/>
                <c:pt idx="0">
                  <c:v>222</c:v>
                </c:pt>
              </c:numCache>
            </c:numRef>
          </c:val>
        </c:ser>
        <c:ser>
          <c:idx val="3"/>
          <c:order val="3"/>
          <c:tx>
            <c:strRef>
              <c:f>'50'!$B$19</c:f>
              <c:strCache>
                <c:ptCount val="1"/>
                <c:pt idx="0">
                  <c:v>Indeterminada</c:v>
                </c:pt>
              </c:strCache>
            </c:strRef>
          </c:tx>
          <c:invertIfNegative val="0"/>
          <c:dLbls>
            <c:delete val="1"/>
          </c:dLbls>
          <c:val>
            <c:numRef>
              <c:f>'50'!$O$19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429592576"/>
        <c:axId val="429593136"/>
      </c:barChart>
      <c:catAx>
        <c:axId val="4295925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29593136"/>
        <c:crosses val="autoZero"/>
        <c:auto val="1"/>
        <c:lblAlgn val="ctr"/>
        <c:lblOffset val="100"/>
        <c:noMultiLvlLbl val="0"/>
      </c:catAx>
      <c:valAx>
        <c:axId val="4295931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Garamond"/>
                <a:ea typeface="Garamond"/>
                <a:cs typeface="Garamond"/>
              </a:defRPr>
            </a:pPr>
            <a:endParaRPr lang="es-ES"/>
          </a:p>
        </c:txPr>
        <c:crossAx val="429592576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97508593159624"/>
          <c:y val="0.92761816256221552"/>
          <c:w val="0.52870334706613653"/>
          <c:h val="5.26709280957105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8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/>
              <a:t>HOMICIDIOS
SEGÚN LA HORA DE COMISIÓN (DIURNA O NOCTURNA) </a:t>
            </a:r>
          </a:p>
        </c:rich>
      </c:tx>
      <c:layout>
        <c:manualLayout>
          <c:xMode val="edge"/>
          <c:yMode val="edge"/>
          <c:x val="0.14506135596686806"/>
          <c:y val="1.024603631863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05157593125288"/>
          <c:y val="0.24224852048608694"/>
          <c:w val="0.47163383646810136"/>
          <c:h val="0.577080425922347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3695381100618263E-2"/>
                  <c:y val="-0.120191195612743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192629991018568E-2"/>
                  <c:y val="4.29488082282398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48585404097215"/>
                  <c:y val="-5.82250389433028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'51'!$B$16:$C$18</c:f>
              <c:strCache>
                <c:ptCount val="3"/>
                <c:pt idx="0">
                  <c:v>6:00am - 5:59pm</c:v>
                </c:pt>
                <c:pt idx="1">
                  <c:v>6:00pm - 5:59am</c:v>
                </c:pt>
                <c:pt idx="2">
                  <c:v>Desconocida</c:v>
                </c:pt>
              </c:strCache>
            </c:strRef>
          </c:cat>
          <c:val>
            <c:numRef>
              <c:f>'51'!$P$16:$P$18</c:f>
              <c:numCache>
                <c:formatCode>General</c:formatCode>
                <c:ptCount val="3"/>
                <c:pt idx="0">
                  <c:v>705</c:v>
                </c:pt>
                <c:pt idx="1">
                  <c:v>1263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28575</xdr:rowOff>
    </xdr:from>
    <xdr:to>
      <xdr:col>3</xdr:col>
      <xdr:colOff>771525</xdr:colOff>
      <xdr:row>3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28575"/>
          <a:ext cx="5619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21</xdr:row>
      <xdr:rowOff>142875</xdr:rowOff>
    </xdr:from>
    <xdr:to>
      <xdr:col>6</xdr:col>
      <xdr:colOff>590550</xdr:colOff>
      <xdr:row>53</xdr:row>
      <xdr:rowOff>104775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57150</xdr:rowOff>
    </xdr:from>
    <xdr:to>
      <xdr:col>9</xdr:col>
      <xdr:colOff>66675</xdr:colOff>
      <xdr:row>3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571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23</xdr:row>
      <xdr:rowOff>123825</xdr:rowOff>
    </xdr:from>
    <xdr:to>
      <xdr:col>15</xdr:col>
      <xdr:colOff>409575</xdr:colOff>
      <xdr:row>52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0</xdr:row>
      <xdr:rowOff>47625</xdr:rowOff>
    </xdr:from>
    <xdr:to>
      <xdr:col>4</xdr:col>
      <xdr:colOff>485775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47625"/>
          <a:ext cx="6000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28</xdr:row>
      <xdr:rowOff>133350</xdr:rowOff>
    </xdr:from>
    <xdr:to>
      <xdr:col>7</xdr:col>
      <xdr:colOff>323849</xdr:colOff>
      <xdr:row>54</xdr:row>
      <xdr:rowOff>28576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381001</xdr:colOff>
      <xdr:row>0</xdr:row>
      <xdr:rowOff>28575</xdr:rowOff>
    </xdr:from>
    <xdr:to>
      <xdr:col>5</xdr:col>
      <xdr:colOff>219076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651" y="28575"/>
          <a:ext cx="6096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28056</xdr:colOff>
      <xdr:row>0</xdr:row>
      <xdr:rowOff>0</xdr:rowOff>
    </xdr:from>
    <xdr:to>
      <xdr:col>15</xdr:col>
      <xdr:colOff>377551</xdr:colOff>
      <xdr:row>4</xdr:row>
      <xdr:rowOff>9939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1956" y="0"/>
          <a:ext cx="635245" cy="657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7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66676</xdr:colOff>
      <xdr:row>0</xdr:row>
      <xdr:rowOff>19050</xdr:rowOff>
    </xdr:from>
    <xdr:to>
      <xdr:col>16</xdr:col>
      <xdr:colOff>600076</xdr:colOff>
      <xdr:row>38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314324</xdr:colOff>
      <xdr:row>0</xdr:row>
      <xdr:rowOff>133350</xdr:rowOff>
    </xdr:from>
    <xdr:to>
      <xdr:col>16</xdr:col>
      <xdr:colOff>152400</xdr:colOff>
      <xdr:row>38</xdr:row>
      <xdr:rowOff>95249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112351</xdr:colOff>
      <xdr:row>0</xdr:row>
      <xdr:rowOff>0</xdr:rowOff>
    </xdr:from>
    <xdr:to>
      <xdr:col>8</xdr:col>
      <xdr:colOff>87503</xdr:colOff>
      <xdr:row>3</xdr:row>
      <xdr:rowOff>18731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7501" y="0"/>
          <a:ext cx="622852" cy="609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0</xdr:rowOff>
    </xdr:from>
    <xdr:to>
      <xdr:col>7</xdr:col>
      <xdr:colOff>116078</xdr:colOff>
      <xdr:row>3</xdr:row>
      <xdr:rowOff>18731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611378" cy="609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55079</xdr:colOff>
      <xdr:row>0</xdr:row>
      <xdr:rowOff>0</xdr:rowOff>
    </xdr:from>
    <xdr:to>
      <xdr:col>8</xdr:col>
      <xdr:colOff>200025</xdr:colOff>
      <xdr:row>2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2104" y="0"/>
          <a:ext cx="640246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21</xdr:row>
      <xdr:rowOff>86846</xdr:rowOff>
    </xdr:from>
    <xdr:to>
      <xdr:col>5</xdr:col>
      <xdr:colOff>400050</xdr:colOff>
      <xdr:row>38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0</xdr:row>
      <xdr:rowOff>85725</xdr:rowOff>
    </xdr:from>
    <xdr:to>
      <xdr:col>3</xdr:col>
      <xdr:colOff>1085850</xdr:colOff>
      <xdr:row>4</xdr:row>
      <xdr:rowOff>38100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67025" y="85725"/>
          <a:ext cx="6477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</xdr:colOff>
      <xdr:row>38</xdr:row>
      <xdr:rowOff>0</xdr:rowOff>
    </xdr:from>
    <xdr:to>
      <xdr:col>5</xdr:col>
      <xdr:colOff>485775</xdr:colOff>
      <xdr:row>55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7139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38100</xdr:rowOff>
    </xdr:from>
    <xdr:to>
      <xdr:col>7</xdr:col>
      <xdr:colOff>200025</xdr:colOff>
      <xdr:row>3</xdr:row>
      <xdr:rowOff>28575</xdr:rowOff>
    </xdr:to>
    <xdr:pic>
      <xdr:nvPicPr>
        <xdr:cNvPr id="571397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676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228587</xdr:colOff>
      <xdr:row>0</xdr:row>
      <xdr:rowOff>69605</xdr:rowOff>
    </xdr:from>
    <xdr:to>
      <xdr:col>8</xdr:col>
      <xdr:colOff>77652</xdr:colOff>
      <xdr:row>3</xdr:row>
      <xdr:rowOff>153864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2125" y="69605"/>
          <a:ext cx="706315" cy="589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0</xdr:row>
      <xdr:rowOff>57150</xdr:rowOff>
    </xdr:from>
    <xdr:to>
      <xdr:col>9</xdr:col>
      <xdr:colOff>180975</xdr:colOff>
      <xdr:row>3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57150"/>
          <a:ext cx="6000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23</xdr:row>
      <xdr:rowOff>9525</xdr:rowOff>
    </xdr:from>
    <xdr:to>
      <xdr:col>16</xdr:col>
      <xdr:colOff>28575</xdr:colOff>
      <xdr:row>49</xdr:row>
      <xdr:rowOff>104775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0</xdr:rowOff>
    </xdr:from>
    <xdr:to>
      <xdr:col>9</xdr:col>
      <xdr:colOff>19050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76525" y="0"/>
          <a:ext cx="6381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</xdr:row>
      <xdr:rowOff>57150</xdr:rowOff>
    </xdr:from>
    <xdr:to>
      <xdr:col>15</xdr:col>
      <xdr:colOff>219075</xdr:colOff>
      <xdr:row>48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38100</xdr:rowOff>
    </xdr:from>
    <xdr:to>
      <xdr:col>8</xdr:col>
      <xdr:colOff>257175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90825" y="38100"/>
          <a:ext cx="600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</xdr:row>
      <xdr:rowOff>123825</xdr:rowOff>
    </xdr:from>
    <xdr:to>
      <xdr:col>15</xdr:col>
      <xdr:colOff>180975</xdr:colOff>
      <xdr:row>46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171451</xdr:colOff>
      <xdr:row>0</xdr:row>
      <xdr:rowOff>47351</xdr:rowOff>
    </xdr:from>
    <xdr:to>
      <xdr:col>8</xdr:col>
      <xdr:colOff>209551</xdr:colOff>
      <xdr:row>3</xdr:row>
      <xdr:rowOff>160216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6" y="47351"/>
          <a:ext cx="742950" cy="59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</xdr:row>
      <xdr:rowOff>57150</xdr:rowOff>
    </xdr:from>
    <xdr:to>
      <xdr:col>15</xdr:col>
      <xdr:colOff>47625</xdr:colOff>
      <xdr:row>49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0</xdr:row>
      <xdr:rowOff>95250</xdr:rowOff>
    </xdr:from>
    <xdr:to>
      <xdr:col>8</xdr:col>
      <xdr:colOff>19050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4" y="95250"/>
          <a:ext cx="666751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20</xdr:row>
      <xdr:rowOff>19052</xdr:rowOff>
    </xdr:from>
    <xdr:to>
      <xdr:col>15</xdr:col>
      <xdr:colOff>85725</xdr:colOff>
      <xdr:row>52</xdr:row>
      <xdr:rowOff>152401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38</xdr:row>
      <xdr:rowOff>95250</xdr:rowOff>
    </xdr:from>
    <xdr:to>
      <xdr:col>8</xdr:col>
      <xdr:colOff>95250</xdr:colOff>
      <xdr:row>39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43225" y="7715250"/>
          <a:ext cx="4667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28</xdr:row>
      <xdr:rowOff>104775</xdr:rowOff>
    </xdr:from>
    <xdr:to>
      <xdr:col>8</xdr:col>
      <xdr:colOff>123825</xdr:colOff>
      <xdr:row>29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009900" y="6105525"/>
          <a:ext cx="4286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oneCellAnchor>
    <xdr:from>
      <xdr:col>8</xdr:col>
      <xdr:colOff>291610</xdr:colOff>
      <xdr:row>39</xdr:row>
      <xdr:rowOff>114299</xdr:rowOff>
    </xdr:from>
    <xdr:ext cx="441815" cy="276225"/>
    <xdr:sp macro="" textlink="">
      <xdr:nvSpPr>
        <xdr:cNvPr id="7" name="Text Box 87"/>
        <xdr:cNvSpPr txBox="1">
          <a:spLocks noChangeArrowheads="1"/>
        </xdr:cNvSpPr>
      </xdr:nvSpPr>
      <xdr:spPr bwMode="auto">
        <a:xfrm>
          <a:off x="3606310" y="7896224"/>
          <a:ext cx="44181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63.2%</a:t>
          </a:r>
        </a:p>
      </xdr:txBody>
    </xdr:sp>
    <xdr:clientData/>
  </xdr:oneCellAnchor>
  <xdr:oneCellAnchor>
    <xdr:from>
      <xdr:col>9</xdr:col>
      <xdr:colOff>9525</xdr:colOff>
      <xdr:row>27</xdr:row>
      <xdr:rowOff>95250</xdr:rowOff>
    </xdr:from>
    <xdr:ext cx="319959" cy="257175"/>
    <xdr:sp macro="" textlink="">
      <xdr:nvSpPr>
        <xdr:cNvPr id="8" name="Text Box 88"/>
        <xdr:cNvSpPr txBox="1">
          <a:spLocks noChangeArrowheads="1"/>
        </xdr:cNvSpPr>
      </xdr:nvSpPr>
      <xdr:spPr bwMode="auto">
        <a:xfrm>
          <a:off x="3619500" y="5934075"/>
          <a:ext cx="319959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25.2%</a:t>
          </a:r>
        </a:p>
      </xdr:txBody>
    </xdr:sp>
    <xdr:clientData/>
  </xdr:oneCellAnchor>
  <xdr:oneCellAnchor>
    <xdr:from>
      <xdr:col>8</xdr:col>
      <xdr:colOff>276225</xdr:colOff>
      <xdr:row>23</xdr:row>
      <xdr:rowOff>57150</xdr:rowOff>
    </xdr:from>
    <xdr:ext cx="390525" cy="276225"/>
    <xdr:sp macro="" textlink="">
      <xdr:nvSpPr>
        <xdr:cNvPr id="9" name="Text Box 89"/>
        <xdr:cNvSpPr txBox="1">
          <a:spLocks noChangeArrowheads="1"/>
        </xdr:cNvSpPr>
      </xdr:nvSpPr>
      <xdr:spPr bwMode="auto">
        <a:xfrm>
          <a:off x="3590925" y="5248275"/>
          <a:ext cx="390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11.3%</a:t>
          </a:r>
        </a:p>
      </xdr:txBody>
    </xdr:sp>
    <xdr:clientData/>
  </xdr:oneCellAnchor>
  <xdr:oneCellAnchor>
    <xdr:from>
      <xdr:col>8</xdr:col>
      <xdr:colOff>276225</xdr:colOff>
      <xdr:row>21</xdr:row>
      <xdr:rowOff>85725</xdr:rowOff>
    </xdr:from>
    <xdr:ext cx="390525" cy="276225"/>
    <xdr:sp macro="" textlink="">
      <xdr:nvSpPr>
        <xdr:cNvPr id="10" name="Text Box 89"/>
        <xdr:cNvSpPr txBox="1">
          <a:spLocks noChangeArrowheads="1"/>
        </xdr:cNvSpPr>
      </xdr:nvSpPr>
      <xdr:spPr bwMode="auto">
        <a:xfrm>
          <a:off x="3771900" y="5200650"/>
          <a:ext cx="3905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27432" rIns="0" bIns="0" anchor="t" upright="1">
          <a:noAutofit/>
        </a:bodyPr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0.3%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257175</xdr:colOff>
      <xdr:row>0</xdr:row>
      <xdr:rowOff>104775</xdr:rowOff>
    </xdr:from>
    <xdr:to>
      <xdr:col>9</xdr:col>
      <xdr:colOff>9525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81275" y="104775"/>
          <a:ext cx="666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</xdr:row>
      <xdr:rowOff>133350</xdr:rowOff>
    </xdr:from>
    <xdr:to>
      <xdr:col>15</xdr:col>
      <xdr:colOff>657225</xdr:colOff>
      <xdr:row>52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atos%20de%20programa/Microsoft/Excel/Informe%20preliminar%20Homicidios%20enero-junio%202013%20par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fermin/Favorites/Downloads/Informe%20Homicidios%20diciembre%202012%20par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"/>
      <sheetName val="34"/>
      <sheetName val="35"/>
      <sheetName val="36"/>
      <sheetName val="37"/>
      <sheetName val="52"/>
      <sheetName val="39"/>
      <sheetName val="38"/>
      <sheetName val="40"/>
      <sheetName val="41"/>
      <sheetName val="43"/>
      <sheetName val="44"/>
      <sheetName val="45 (2)"/>
      <sheetName val="45 (3)"/>
      <sheetName val="46"/>
      <sheetName val="47"/>
      <sheetName val="48"/>
      <sheetName val="49"/>
      <sheetName val="50"/>
      <sheetName val="51"/>
      <sheetName val="53"/>
      <sheetName val="54"/>
      <sheetName val="55"/>
      <sheetName val="56"/>
      <sheetName val="57"/>
      <sheetName val="58"/>
      <sheetName val="59"/>
      <sheetName val="60-61"/>
      <sheetName val="62"/>
      <sheetName val="63"/>
    </sheetNames>
    <sheetDataSet>
      <sheetData sheetId="0">
        <row r="16">
          <cell r="B16" t="str">
            <v>6:00 AM-5:59 PM</v>
          </cell>
        </row>
      </sheetData>
      <sheetData sheetId="1">
        <row r="16">
          <cell r="B16" t="str">
            <v>6:00 AM-5:59 PM</v>
          </cell>
        </row>
      </sheetData>
      <sheetData sheetId="2">
        <row r="16">
          <cell r="B16" t="str">
            <v>6:00 AM-5:59 PM</v>
          </cell>
        </row>
      </sheetData>
      <sheetData sheetId="3">
        <row r="16">
          <cell r="B16" t="str">
            <v>6:00 AM-5:59 PM</v>
          </cell>
        </row>
      </sheetData>
      <sheetData sheetId="4">
        <row r="15">
          <cell r="D15" t="str">
            <v>6:00 am - 5:59 pm</v>
          </cell>
        </row>
      </sheetData>
      <sheetData sheetId="5">
        <row r="15">
          <cell r="D15" t="str">
            <v>6:00 am - 5:59 pm</v>
          </cell>
        </row>
      </sheetData>
      <sheetData sheetId="6">
        <row r="15">
          <cell r="D15" t="str">
            <v>6:00 am - 5:59 pm</v>
          </cell>
        </row>
      </sheetData>
      <sheetData sheetId="7">
        <row r="14">
          <cell r="D14" t="str">
            <v>6:00 am - 5:59 pm</v>
          </cell>
        </row>
      </sheetData>
      <sheetData sheetId="8"/>
      <sheetData sheetId="9"/>
      <sheetData sheetId="10">
        <row r="16">
          <cell r="C16" t="str">
            <v>P.N.</v>
          </cell>
        </row>
        <row r="17">
          <cell r="C17" t="str">
            <v>INACIF</v>
          </cell>
        </row>
      </sheetData>
      <sheetData sheetId="11">
        <row r="17">
          <cell r="D17">
            <v>2012</v>
          </cell>
        </row>
      </sheetData>
      <sheetData sheetId="12"/>
      <sheetData sheetId="13"/>
      <sheetData sheetId="14">
        <row r="14">
          <cell r="C14" t="str">
            <v>LUNES</v>
          </cell>
        </row>
      </sheetData>
      <sheetData sheetId="15">
        <row r="14">
          <cell r="C14" t="str">
            <v>LUNES</v>
          </cell>
        </row>
      </sheetData>
      <sheetData sheetId="16">
        <row r="14">
          <cell r="C14" t="str">
            <v>LUNES</v>
          </cell>
        </row>
      </sheetData>
      <sheetData sheetId="17">
        <row r="14">
          <cell r="C14" t="str">
            <v>LUNES</v>
          </cell>
        </row>
      </sheetData>
      <sheetData sheetId="18">
        <row r="16">
          <cell r="D16" t="str">
            <v>Armas de Fuego</v>
          </cell>
        </row>
      </sheetData>
      <sheetData sheetId="19">
        <row r="16">
          <cell r="B16" t="str">
            <v>6:00am - 5:59pm</v>
          </cell>
        </row>
      </sheetData>
      <sheetData sheetId="20">
        <row r="16">
          <cell r="D16" t="str">
            <v>0 a 17 años</v>
          </cell>
        </row>
      </sheetData>
      <sheetData sheetId="21">
        <row r="14">
          <cell r="C14" t="str">
            <v>HOMICIDIOS SIN ACCION POLICIAL</v>
          </cell>
        </row>
      </sheetData>
      <sheetData sheetId="22"/>
      <sheetData sheetId="23"/>
      <sheetData sheetId="24"/>
      <sheetData sheetId="25">
        <row r="5">
          <cell r="E5" t="str">
            <v>TASA DE HOMICIDIOS POR CADA 100 MIL HAB. ENERO-MAYO 2012</v>
          </cell>
        </row>
      </sheetData>
      <sheetData sheetId="26">
        <row r="5">
          <cell r="E5" t="str">
            <v>TASA DE ACCIÓN POLICIAL POR CADA 100 MIL HAB. ENERO 2012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"/>
      <sheetName val="34"/>
      <sheetName val="35"/>
      <sheetName val="36"/>
      <sheetName val="37"/>
      <sheetName val="52"/>
      <sheetName val="39"/>
      <sheetName val="38"/>
      <sheetName val="40"/>
      <sheetName val="41"/>
      <sheetName val="43"/>
      <sheetName val="44"/>
      <sheetName val="45 (2)"/>
      <sheetName val="45 (3)"/>
      <sheetName val="46"/>
      <sheetName val="47"/>
      <sheetName val="48"/>
      <sheetName val="49"/>
      <sheetName val="50"/>
      <sheetName val="51"/>
      <sheetName val="53"/>
      <sheetName val="54"/>
      <sheetName val="55"/>
      <sheetName val="56"/>
      <sheetName val="57"/>
      <sheetName val="58"/>
      <sheetName val="59"/>
      <sheetName val="60-61"/>
      <sheetName val="62-63"/>
      <sheetName val="64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8">
          <cell r="C8" t="str">
            <v>Barahona</v>
          </cell>
          <cell r="D8">
            <v>47</v>
          </cell>
        </row>
        <row r="9">
          <cell r="C9" t="str">
            <v>Dajabón</v>
          </cell>
          <cell r="D9">
            <v>11</v>
          </cell>
        </row>
        <row r="10">
          <cell r="C10" t="str">
            <v>Distrito Nacional</v>
          </cell>
          <cell r="D10">
            <v>257</v>
          </cell>
        </row>
        <row r="11">
          <cell r="C11" t="str">
            <v>Duarte</v>
          </cell>
          <cell r="D11">
            <v>79</v>
          </cell>
        </row>
      </sheetData>
      <sheetData sheetId="26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8"/>
  <sheetViews>
    <sheetView topLeftCell="A22" zoomScale="115" workbookViewId="0">
      <selection activeCell="F23" sqref="F23"/>
    </sheetView>
  </sheetViews>
  <sheetFormatPr baseColWidth="10" defaultColWidth="11.42578125" defaultRowHeight="12.75" x14ac:dyDescent="0.2"/>
  <cols>
    <col min="1" max="1" width="1.42578125" customWidth="1"/>
    <col min="2" max="2" width="21.140625" style="8" customWidth="1"/>
    <col min="3" max="3" width="13" style="9" customWidth="1"/>
    <col min="4" max="4" width="12.140625" style="9" customWidth="1"/>
    <col min="5" max="5" width="2.5703125" customWidth="1"/>
    <col min="6" max="6" width="13.42578125" customWidth="1"/>
    <col min="7" max="7" width="11.42578125" customWidth="1"/>
    <col min="8" max="9" width="5.7109375" customWidth="1"/>
    <col min="12" max="12" width="10" customWidth="1"/>
    <col min="13" max="13" width="15.7109375" customWidth="1"/>
    <col min="15" max="15" width="9.5703125" customWidth="1"/>
    <col min="16" max="16" width="8.42578125" customWidth="1"/>
    <col min="17" max="17" width="3" customWidth="1"/>
  </cols>
  <sheetData>
    <row r="1" spans="2:15" ht="12.95" customHeight="1" x14ac:dyDescent="0.3">
      <c r="B1" s="494"/>
      <c r="C1" s="494"/>
      <c r="D1" s="494"/>
      <c r="E1" s="494"/>
      <c r="F1" s="494"/>
    </row>
    <row r="2" spans="2:15" ht="14.25" customHeight="1" thickBot="1" x14ac:dyDescent="0.35">
      <c r="B2" s="16" t="s">
        <v>117</v>
      </c>
      <c r="C2" s="16"/>
      <c r="D2" s="16"/>
    </row>
    <row r="3" spans="2:15" ht="30" customHeight="1" x14ac:dyDescent="0.3">
      <c r="B3" s="126" t="s">
        <v>118</v>
      </c>
      <c r="C3" s="127">
        <v>2012</v>
      </c>
      <c r="D3" s="128">
        <v>2013</v>
      </c>
      <c r="E3" s="120"/>
    </row>
    <row r="4" spans="2:15" s="5" customFormat="1" ht="15" customHeight="1" x14ac:dyDescent="0.2">
      <c r="B4" s="134" t="s">
        <v>25</v>
      </c>
      <c r="C4" s="129">
        <v>247435</v>
      </c>
      <c r="D4" s="130">
        <v>250040</v>
      </c>
      <c r="E4" s="121"/>
      <c r="O4" s="2"/>
    </row>
    <row r="5" spans="2:15" s="5" customFormat="1" ht="15" customHeight="1" x14ac:dyDescent="0.3">
      <c r="B5" s="134" t="s">
        <v>26</v>
      </c>
      <c r="C5" s="131">
        <v>117889</v>
      </c>
      <c r="D5" s="132">
        <v>119323</v>
      </c>
      <c r="E5" s="121"/>
      <c r="O5" s="2"/>
    </row>
    <row r="6" spans="2:15" ht="15" customHeight="1" x14ac:dyDescent="0.3">
      <c r="B6" s="134" t="s">
        <v>27</v>
      </c>
      <c r="C6" s="131">
        <v>203861</v>
      </c>
      <c r="D6" s="132">
        <v>205441</v>
      </c>
      <c r="E6" s="120"/>
      <c r="O6" s="38"/>
    </row>
    <row r="7" spans="2:15" ht="15" customHeight="1" x14ac:dyDescent="0.3">
      <c r="B7" s="134" t="s">
        <v>130</v>
      </c>
      <c r="C7" s="131">
        <v>67762</v>
      </c>
      <c r="D7" s="132">
        <v>68150</v>
      </c>
      <c r="E7" s="120"/>
      <c r="O7" s="38"/>
    </row>
    <row r="8" spans="2:15" ht="15" customHeight="1" x14ac:dyDescent="0.2">
      <c r="B8" s="134" t="s">
        <v>4</v>
      </c>
      <c r="C8" s="129">
        <v>1140605</v>
      </c>
      <c r="D8" s="130">
        <v>1154708</v>
      </c>
      <c r="E8" s="120"/>
      <c r="O8" s="38"/>
    </row>
    <row r="9" spans="2:15" ht="15" customHeight="1" x14ac:dyDescent="0.2">
      <c r="B9" s="134" t="s">
        <v>28</v>
      </c>
      <c r="C9" s="129">
        <v>302405</v>
      </c>
      <c r="D9" s="130">
        <v>303909</v>
      </c>
      <c r="E9" s="120"/>
      <c r="O9" s="38"/>
    </row>
    <row r="10" spans="2:15" ht="15" customHeight="1" x14ac:dyDescent="0.3">
      <c r="B10" s="134" t="s">
        <v>195</v>
      </c>
      <c r="C10" s="131">
        <v>108492</v>
      </c>
      <c r="D10" s="132">
        <v>109735</v>
      </c>
      <c r="E10" s="120"/>
      <c r="O10" s="38"/>
    </row>
    <row r="11" spans="2:15" ht="15" customHeight="1" x14ac:dyDescent="0.2">
      <c r="B11" s="134" t="s">
        <v>131</v>
      </c>
      <c r="C11" s="129">
        <v>73351</v>
      </c>
      <c r="D11" s="130">
        <v>73933</v>
      </c>
      <c r="E11" s="120"/>
      <c r="O11" s="38"/>
    </row>
    <row r="12" spans="2:15" ht="15" customHeight="1" x14ac:dyDescent="0.2">
      <c r="B12" s="134" t="s">
        <v>29</v>
      </c>
      <c r="C12" s="129">
        <v>240389</v>
      </c>
      <c r="D12" s="130">
        <v>241969</v>
      </c>
      <c r="E12" s="120"/>
      <c r="O12" s="38"/>
    </row>
    <row r="13" spans="2:15" ht="15" customHeight="1" x14ac:dyDescent="0.2">
      <c r="B13" s="134" t="s">
        <v>24</v>
      </c>
      <c r="C13" s="129">
        <v>91718</v>
      </c>
      <c r="D13" s="130">
        <v>92173</v>
      </c>
      <c r="E13" s="120"/>
      <c r="O13" s="38"/>
    </row>
    <row r="14" spans="2:15" ht="15" customHeight="1" x14ac:dyDescent="0.2">
      <c r="B14" s="134" t="s">
        <v>132</v>
      </c>
      <c r="C14" s="129">
        <v>103775</v>
      </c>
      <c r="D14" s="130">
        <v>104075</v>
      </c>
      <c r="E14" s="120"/>
      <c r="O14" s="38"/>
    </row>
    <row r="15" spans="2:15" s="5" customFormat="1" ht="15" customHeight="1" x14ac:dyDescent="0.2">
      <c r="B15" s="134" t="s">
        <v>30</v>
      </c>
      <c r="C15" s="129">
        <v>56836</v>
      </c>
      <c r="D15" s="130">
        <v>57642</v>
      </c>
      <c r="E15" s="121"/>
      <c r="O15" s="2"/>
    </row>
    <row r="16" spans="2:15" ht="15" customHeight="1" x14ac:dyDescent="0.2">
      <c r="B16" s="134" t="s">
        <v>31</v>
      </c>
      <c r="C16" s="129">
        <v>240108</v>
      </c>
      <c r="D16" s="130">
        <v>245404</v>
      </c>
      <c r="E16" s="120"/>
      <c r="O16" s="38"/>
    </row>
    <row r="17" spans="2:15" s="5" customFormat="1" ht="15" customHeight="1" x14ac:dyDescent="0.2">
      <c r="B17" s="134" t="s">
        <v>32</v>
      </c>
      <c r="C17" s="129">
        <v>252558</v>
      </c>
      <c r="D17" s="130">
        <v>255626</v>
      </c>
      <c r="E17" s="121"/>
      <c r="O17" s="2"/>
    </row>
    <row r="18" spans="2:15" ht="15" customHeight="1" x14ac:dyDescent="0.2">
      <c r="B18" s="134" t="s">
        <v>33</v>
      </c>
      <c r="C18" s="129">
        <v>437691</v>
      </c>
      <c r="D18" s="130">
        <v>441602</v>
      </c>
      <c r="E18" s="120"/>
      <c r="O18" s="38"/>
    </row>
    <row r="19" spans="2:15" ht="15" customHeight="1" x14ac:dyDescent="0.2">
      <c r="B19" s="134" t="s">
        <v>133</v>
      </c>
      <c r="C19" s="129">
        <v>143008</v>
      </c>
      <c r="D19" s="130">
        <v>143615</v>
      </c>
      <c r="E19" s="120"/>
      <c r="O19" s="38"/>
    </row>
    <row r="20" spans="2:15" s="5" customFormat="1" ht="15" customHeight="1" x14ac:dyDescent="0.2">
      <c r="B20" s="134" t="s">
        <v>34</v>
      </c>
      <c r="C20" s="129">
        <v>199405</v>
      </c>
      <c r="D20" s="130">
        <v>201812</v>
      </c>
      <c r="E20" s="121"/>
      <c r="O20" s="2"/>
    </row>
    <row r="21" spans="2:15" ht="15" customHeight="1" x14ac:dyDescent="0.2">
      <c r="B21" s="134" t="s">
        <v>374</v>
      </c>
      <c r="C21" s="129">
        <v>123100</v>
      </c>
      <c r="D21" s="130">
        <v>124196</v>
      </c>
      <c r="E21" s="120"/>
      <c r="O21" s="38"/>
    </row>
    <row r="22" spans="2:15" ht="15" customHeight="1" x14ac:dyDescent="0.2">
      <c r="B22" s="134" t="s">
        <v>35</v>
      </c>
      <c r="C22" s="129">
        <v>215346</v>
      </c>
      <c r="D22" s="130">
        <v>217804</v>
      </c>
      <c r="E22" s="120"/>
      <c r="O22" s="38"/>
    </row>
    <row r="23" spans="2:15" s="5" customFormat="1" ht="15" customHeight="1" x14ac:dyDescent="0.2">
      <c r="B23" s="134" t="s">
        <v>36</v>
      </c>
      <c r="C23" s="129">
        <v>26239</v>
      </c>
      <c r="D23" s="130">
        <v>26612</v>
      </c>
      <c r="E23" s="121"/>
      <c r="O23" s="2"/>
    </row>
    <row r="24" spans="2:15" ht="15" customHeight="1" x14ac:dyDescent="0.2">
      <c r="B24" s="134" t="s">
        <v>37</v>
      </c>
      <c r="C24" s="129">
        <v>208101</v>
      </c>
      <c r="D24" s="130">
        <v>210979</v>
      </c>
      <c r="E24" s="120"/>
      <c r="O24" s="38"/>
    </row>
    <row r="25" spans="2:15" ht="15" customHeight="1" x14ac:dyDescent="0.2">
      <c r="B25" s="134" t="s">
        <v>38</v>
      </c>
      <c r="C25" s="129">
        <v>332295</v>
      </c>
      <c r="D25" s="130">
        <v>334594</v>
      </c>
      <c r="E25" s="120"/>
      <c r="O25" s="38"/>
    </row>
    <row r="26" spans="2:15" ht="15" customHeight="1" x14ac:dyDescent="0.2">
      <c r="B26" s="134" t="s">
        <v>42</v>
      </c>
      <c r="C26" s="129">
        <v>100690</v>
      </c>
      <c r="D26" s="130">
        <v>101591</v>
      </c>
      <c r="E26" s="120"/>
      <c r="O26" s="38"/>
    </row>
    <row r="27" spans="2:15" ht="15" customHeight="1" x14ac:dyDescent="0.2">
      <c r="B27" s="134" t="s">
        <v>134</v>
      </c>
      <c r="C27" s="129">
        <v>685768</v>
      </c>
      <c r="D27" s="130">
        <v>698541</v>
      </c>
      <c r="E27" s="120"/>
      <c r="O27" s="38"/>
    </row>
    <row r="28" spans="2:15" ht="15" customHeight="1" x14ac:dyDescent="0.2">
      <c r="B28" s="134" t="s">
        <v>115</v>
      </c>
      <c r="C28" s="129">
        <v>69312</v>
      </c>
      <c r="D28" s="130">
        <v>69340</v>
      </c>
      <c r="E28" s="120"/>
      <c r="O28" s="38"/>
    </row>
    <row r="29" spans="2:15" ht="15" customHeight="1" x14ac:dyDescent="0.2">
      <c r="B29" s="134" t="s">
        <v>39</v>
      </c>
      <c r="C29" s="129">
        <v>244539</v>
      </c>
      <c r="D29" s="130">
        <v>244029</v>
      </c>
      <c r="E29" s="120"/>
      <c r="O29" s="38"/>
    </row>
    <row r="30" spans="2:15" ht="15" customHeight="1" x14ac:dyDescent="0.2">
      <c r="B30" s="134" t="s">
        <v>375</v>
      </c>
      <c r="C30" s="129">
        <v>346513</v>
      </c>
      <c r="D30" s="130">
        <v>351116</v>
      </c>
      <c r="E30" s="122"/>
      <c r="O30" s="38"/>
    </row>
    <row r="31" spans="2:15" s="5" customFormat="1" ht="15" customHeight="1" x14ac:dyDescent="0.2">
      <c r="B31" s="134" t="s">
        <v>40</v>
      </c>
      <c r="C31" s="129">
        <v>157039</v>
      </c>
      <c r="D31" s="130">
        <v>157373</v>
      </c>
      <c r="E31" s="121"/>
      <c r="O31" s="2"/>
    </row>
    <row r="32" spans="2:15" ht="15" customHeight="1" x14ac:dyDescent="0.2">
      <c r="B32" s="134" t="s">
        <v>5</v>
      </c>
      <c r="C32" s="129">
        <v>1074950</v>
      </c>
      <c r="D32" s="130">
        <v>1089008</v>
      </c>
      <c r="E32" s="120"/>
      <c r="O32" s="38"/>
    </row>
    <row r="33" spans="2:15" ht="15" customHeight="1" x14ac:dyDescent="0.2">
      <c r="B33" s="134" t="s">
        <v>196</v>
      </c>
      <c r="C33" s="129">
        <v>54576</v>
      </c>
      <c r="D33" s="130">
        <v>54414</v>
      </c>
      <c r="E33" s="120"/>
      <c r="O33" s="38"/>
    </row>
    <row r="34" spans="2:15" ht="15" customHeight="1" x14ac:dyDescent="0.2">
      <c r="B34" s="134" t="s">
        <v>23</v>
      </c>
      <c r="C34" s="129">
        <v>2274110</v>
      </c>
      <c r="D34" s="130">
        <v>2311305</v>
      </c>
      <c r="E34" s="120"/>
      <c r="O34" s="38"/>
    </row>
    <row r="35" spans="2:15" ht="15" customHeight="1" x14ac:dyDescent="0.2">
      <c r="B35" s="134" t="s">
        <v>41</v>
      </c>
      <c r="C35" s="129">
        <v>195239</v>
      </c>
      <c r="D35" s="130">
        <v>197665</v>
      </c>
      <c r="E35" s="120"/>
      <c r="O35" s="38"/>
    </row>
    <row r="36" spans="2:15" ht="15" customHeight="1" thickBot="1" x14ac:dyDescent="0.25">
      <c r="B36" s="133"/>
      <c r="C36" s="135">
        <f>SUM(C4:C35)</f>
        <v>10135105</v>
      </c>
      <c r="D36" s="136">
        <f>SUM(D4:D35)</f>
        <v>10257724</v>
      </c>
      <c r="E36" s="120"/>
      <c r="O36" s="38"/>
    </row>
    <row r="37" spans="2:15" x14ac:dyDescent="0.2">
      <c r="B37" s="123"/>
      <c r="C37" s="124"/>
      <c r="D37" s="124"/>
      <c r="E37" s="120"/>
      <c r="O37" s="38"/>
    </row>
    <row r="38" spans="2:15" x14ac:dyDescent="0.2">
      <c r="B38" s="123"/>
      <c r="C38" s="124"/>
      <c r="D38" s="124"/>
      <c r="E38" s="120"/>
      <c r="O38" s="38"/>
    </row>
    <row r="39" spans="2:15" x14ac:dyDescent="0.2">
      <c r="B39" s="123"/>
      <c r="C39" s="124"/>
      <c r="D39" s="124"/>
      <c r="E39" s="120"/>
      <c r="O39" s="38"/>
    </row>
    <row r="40" spans="2:15" x14ac:dyDescent="0.2">
      <c r="O40" s="38"/>
    </row>
    <row r="41" spans="2:15" x14ac:dyDescent="0.2">
      <c r="D41" s="443"/>
      <c r="F41" s="442"/>
      <c r="O41" s="38"/>
    </row>
    <row r="42" spans="2:15" x14ac:dyDescent="0.2">
      <c r="O42" s="38"/>
    </row>
    <row r="43" spans="2:15" x14ac:dyDescent="0.2">
      <c r="O43" s="38"/>
    </row>
    <row r="44" spans="2:15" x14ac:dyDescent="0.2">
      <c r="O44" s="38"/>
    </row>
    <row r="45" spans="2:15" x14ac:dyDescent="0.2">
      <c r="O45" s="38"/>
    </row>
    <row r="46" spans="2:15" x14ac:dyDescent="0.2">
      <c r="O46" s="38"/>
    </row>
    <row r="47" spans="2:15" x14ac:dyDescent="0.2">
      <c r="O47" s="38"/>
    </row>
    <row r="48" spans="2:15" x14ac:dyDescent="0.2">
      <c r="O48" s="38"/>
    </row>
    <row r="49" spans="15:15" x14ac:dyDescent="0.2">
      <c r="O49" s="38"/>
    </row>
    <row r="50" spans="15:15" x14ac:dyDescent="0.2">
      <c r="O50" s="38"/>
    </row>
    <row r="51" spans="15:15" x14ac:dyDescent="0.2">
      <c r="O51" s="38"/>
    </row>
    <row r="52" spans="15:15" x14ac:dyDescent="0.2">
      <c r="O52" s="38"/>
    </row>
    <row r="53" spans="15:15" x14ac:dyDescent="0.2">
      <c r="O53" s="38"/>
    </row>
    <row r="54" spans="15:15" x14ac:dyDescent="0.2">
      <c r="O54" s="38"/>
    </row>
    <row r="55" spans="15:15" x14ac:dyDescent="0.2">
      <c r="O55" s="38"/>
    </row>
    <row r="56" spans="15:15" x14ac:dyDescent="0.2">
      <c r="O56" s="38"/>
    </row>
    <row r="57" spans="15:15" x14ac:dyDescent="0.2">
      <c r="O57" s="38"/>
    </row>
    <row r="58" spans="15:15" x14ac:dyDescent="0.2">
      <c r="O58" s="38"/>
    </row>
    <row r="59" spans="15:15" x14ac:dyDescent="0.2">
      <c r="O59" s="38"/>
    </row>
    <row r="60" spans="15:15" x14ac:dyDescent="0.2">
      <c r="O60" s="38"/>
    </row>
    <row r="61" spans="15:15" x14ac:dyDescent="0.2">
      <c r="O61" s="38"/>
    </row>
    <row r="62" spans="15:15" x14ac:dyDescent="0.2">
      <c r="O62" s="38"/>
    </row>
    <row r="63" spans="15:15" x14ac:dyDescent="0.2">
      <c r="O63" s="38"/>
    </row>
    <row r="64" spans="15:15" x14ac:dyDescent="0.2">
      <c r="O64" s="38"/>
    </row>
    <row r="65" spans="15:15" x14ac:dyDescent="0.2">
      <c r="O65" s="38"/>
    </row>
    <row r="66" spans="15:15" x14ac:dyDescent="0.2">
      <c r="O66" s="38"/>
    </row>
    <row r="67" spans="15:15" x14ac:dyDescent="0.2">
      <c r="O67" s="38"/>
    </row>
    <row r="68" spans="15:15" x14ac:dyDescent="0.2">
      <c r="O68" s="38"/>
    </row>
    <row r="69" spans="15:15" x14ac:dyDescent="0.2">
      <c r="O69" s="38"/>
    </row>
    <row r="70" spans="15:15" x14ac:dyDescent="0.2">
      <c r="O70" s="38"/>
    </row>
    <row r="71" spans="15:15" x14ac:dyDescent="0.2">
      <c r="O71" s="38"/>
    </row>
    <row r="72" spans="15:15" x14ac:dyDescent="0.2">
      <c r="O72" s="38"/>
    </row>
    <row r="73" spans="15:15" x14ac:dyDescent="0.2">
      <c r="O73" s="38"/>
    </row>
    <row r="74" spans="15:15" x14ac:dyDescent="0.2">
      <c r="O74" s="38"/>
    </row>
    <row r="75" spans="15:15" x14ac:dyDescent="0.2">
      <c r="O75" s="38"/>
    </row>
    <row r="76" spans="15:15" x14ac:dyDescent="0.2">
      <c r="O76" s="38"/>
    </row>
    <row r="77" spans="15:15" x14ac:dyDescent="0.2">
      <c r="O77" s="38"/>
    </row>
    <row r="78" spans="15:15" x14ac:dyDescent="0.2">
      <c r="O78" s="38"/>
    </row>
    <row r="79" spans="15:15" x14ac:dyDescent="0.2">
      <c r="O79" s="38"/>
    </row>
    <row r="80" spans="15:15" x14ac:dyDescent="0.2">
      <c r="O80" s="38"/>
    </row>
    <row r="81" spans="15:15" x14ac:dyDescent="0.2">
      <c r="O81" s="38"/>
    </row>
    <row r="82" spans="15:15" x14ac:dyDescent="0.2">
      <c r="O82" s="38"/>
    </row>
    <row r="83" spans="15:15" x14ac:dyDescent="0.2">
      <c r="O83" s="38"/>
    </row>
    <row r="84" spans="15:15" x14ac:dyDescent="0.2">
      <c r="O84" s="38"/>
    </row>
    <row r="85" spans="15:15" x14ac:dyDescent="0.2">
      <c r="O85" s="38"/>
    </row>
    <row r="86" spans="15:15" x14ac:dyDescent="0.2">
      <c r="O86" s="38"/>
    </row>
    <row r="87" spans="15:15" x14ac:dyDescent="0.2">
      <c r="O87" s="38"/>
    </row>
    <row r="88" spans="15:15" x14ac:dyDescent="0.2">
      <c r="O88" s="38"/>
    </row>
    <row r="89" spans="15:15" x14ac:dyDescent="0.2">
      <c r="O89" s="38"/>
    </row>
    <row r="90" spans="15:15" x14ac:dyDescent="0.2">
      <c r="O90" s="38"/>
    </row>
    <row r="91" spans="15:15" x14ac:dyDescent="0.2">
      <c r="O91" s="38"/>
    </row>
    <row r="92" spans="15:15" x14ac:dyDescent="0.2">
      <c r="O92" s="38"/>
    </row>
    <row r="93" spans="15:15" x14ac:dyDescent="0.2">
      <c r="O93" s="38"/>
    </row>
    <row r="94" spans="15:15" x14ac:dyDescent="0.2">
      <c r="O94" s="38"/>
    </row>
    <row r="95" spans="15:15" x14ac:dyDescent="0.2">
      <c r="O95" s="38"/>
    </row>
    <row r="96" spans="15:15" x14ac:dyDescent="0.2">
      <c r="O96" s="38"/>
    </row>
    <row r="97" spans="15:15" x14ac:dyDescent="0.2">
      <c r="O97" s="38"/>
    </row>
    <row r="98" spans="15:15" x14ac:dyDescent="0.2">
      <c r="O98" s="38"/>
    </row>
    <row r="99" spans="15:15" x14ac:dyDescent="0.2">
      <c r="O99" s="38"/>
    </row>
    <row r="100" spans="15:15" x14ac:dyDescent="0.2">
      <c r="O100" s="38"/>
    </row>
    <row r="101" spans="15:15" x14ac:dyDescent="0.2">
      <c r="O101" s="38"/>
    </row>
    <row r="102" spans="15:15" x14ac:dyDescent="0.2">
      <c r="O102" s="38"/>
    </row>
    <row r="103" spans="15:15" x14ac:dyDescent="0.2">
      <c r="O103" s="38"/>
    </row>
    <row r="104" spans="15:15" x14ac:dyDescent="0.2">
      <c r="O104" s="38"/>
    </row>
    <row r="105" spans="15:15" x14ac:dyDescent="0.2">
      <c r="O105" s="38"/>
    </row>
    <row r="106" spans="15:15" x14ac:dyDescent="0.2">
      <c r="O106" s="38"/>
    </row>
    <row r="107" spans="15:15" x14ac:dyDescent="0.2">
      <c r="O107" s="38"/>
    </row>
    <row r="108" spans="15:15" x14ac:dyDescent="0.2">
      <c r="O108" s="38"/>
    </row>
    <row r="109" spans="15:15" x14ac:dyDescent="0.2">
      <c r="O109" s="38"/>
    </row>
    <row r="110" spans="15:15" x14ac:dyDescent="0.2">
      <c r="O110" s="38"/>
    </row>
    <row r="111" spans="15:15" x14ac:dyDescent="0.2">
      <c r="O111" s="38"/>
    </row>
    <row r="112" spans="15:15" x14ac:dyDescent="0.2">
      <c r="O112" s="38"/>
    </row>
    <row r="113" spans="15:15" x14ac:dyDescent="0.2">
      <c r="O113" s="38"/>
    </row>
    <row r="114" spans="15:15" x14ac:dyDescent="0.2">
      <c r="O114" s="38"/>
    </row>
    <row r="115" spans="15:15" x14ac:dyDescent="0.2">
      <c r="O115" s="38"/>
    </row>
    <row r="116" spans="15:15" x14ac:dyDescent="0.2">
      <c r="O116" s="38"/>
    </row>
    <row r="117" spans="15:15" x14ac:dyDescent="0.2">
      <c r="O117" s="38"/>
    </row>
    <row r="118" spans="15:15" x14ac:dyDescent="0.2">
      <c r="O118" s="38"/>
    </row>
    <row r="119" spans="15:15" x14ac:dyDescent="0.2">
      <c r="O119" s="38"/>
    </row>
    <row r="120" spans="15:15" x14ac:dyDescent="0.2">
      <c r="O120" s="38"/>
    </row>
    <row r="121" spans="15:15" x14ac:dyDescent="0.2">
      <c r="O121" s="38"/>
    </row>
    <row r="122" spans="15:15" x14ac:dyDescent="0.2">
      <c r="O122" s="38"/>
    </row>
    <row r="123" spans="15:15" x14ac:dyDescent="0.2">
      <c r="O123" s="38"/>
    </row>
    <row r="124" spans="15:15" x14ac:dyDescent="0.2">
      <c r="O124" s="38"/>
    </row>
    <row r="125" spans="15:15" x14ac:dyDescent="0.2">
      <c r="O125" s="38"/>
    </row>
    <row r="126" spans="15:15" x14ac:dyDescent="0.2">
      <c r="O126" s="38"/>
    </row>
    <row r="127" spans="15:15" x14ac:dyDescent="0.2">
      <c r="O127" s="38"/>
    </row>
    <row r="128" spans="15:15" x14ac:dyDescent="0.2">
      <c r="O128" s="38"/>
    </row>
  </sheetData>
  <mergeCells count="1">
    <mergeCell ref="B1:F1"/>
  </mergeCells>
  <pageMargins left="0.39370078740157483" right="0" top="0.19685039370078741" bottom="0.19685039370078741" header="0.31496062992125984" footer="0.31496062992125984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57"/>
  <sheetViews>
    <sheetView topLeftCell="A16" workbookViewId="0">
      <selection activeCell="R27" sqref="R27"/>
    </sheetView>
  </sheetViews>
  <sheetFormatPr baseColWidth="10" defaultColWidth="11.42578125" defaultRowHeight="12.75" x14ac:dyDescent="0.2"/>
  <cols>
    <col min="1" max="1" width="5" customWidth="1"/>
    <col min="2" max="2" width="14.140625" customWidth="1"/>
    <col min="3" max="3" width="2.28515625" customWidth="1"/>
    <col min="4" max="4" width="4.85546875" customWidth="1"/>
    <col min="5" max="6" width="4.28515625" customWidth="1"/>
    <col min="7" max="7" width="4.7109375" customWidth="1"/>
    <col min="8" max="8" width="4.5703125" customWidth="1"/>
    <col min="9" max="9" width="4.42578125" customWidth="1"/>
    <col min="10" max="10" width="5.7109375" customWidth="1"/>
    <col min="11" max="12" width="4.7109375" customWidth="1"/>
    <col min="13" max="14" width="5" customWidth="1"/>
    <col min="15" max="15" width="4.85546875" customWidth="1"/>
    <col min="16" max="16" width="10.85546875" customWidth="1"/>
    <col min="17" max="17" width="7.5703125" customWidth="1"/>
  </cols>
  <sheetData>
    <row r="5" spans="1:16" ht="12.75" customHeight="1" x14ac:dyDescent="0.25">
      <c r="A5" s="506" t="s">
        <v>120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</row>
    <row r="6" spans="1:16" ht="19.5" customHeight="1" x14ac:dyDescent="0.3">
      <c r="A6" s="507" t="s">
        <v>22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</row>
    <row r="7" spans="1:16" ht="12.75" customHeight="1" x14ac:dyDescent="0.25">
      <c r="A7" s="508" t="s">
        <v>119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</row>
    <row r="8" spans="1:16" ht="15.75" x14ac:dyDescent="0.2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" x14ac:dyDescent="0.25"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</row>
    <row r="10" spans="1:16" ht="15" x14ac:dyDescent="0.2">
      <c r="A10" s="510" t="s">
        <v>61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</row>
    <row r="11" spans="1:16" ht="15" x14ac:dyDescent="0.3">
      <c r="A11" s="499" t="s">
        <v>121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</row>
    <row r="12" spans="1:16" ht="15" x14ac:dyDescent="0.2">
      <c r="A12" s="495" t="s">
        <v>395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</row>
    <row r="13" spans="1:16" ht="15" x14ac:dyDescent="0.3">
      <c r="A13" s="511" t="s">
        <v>17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</row>
    <row r="14" spans="1:16" ht="15.75" thickBot="1" x14ac:dyDescent="0.35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</row>
    <row r="15" spans="1:16" ht="87" customHeight="1" thickBot="1" x14ac:dyDescent="0.35">
      <c r="B15" s="537" t="s">
        <v>122</v>
      </c>
      <c r="C15" s="537"/>
      <c r="D15" s="464" t="s">
        <v>143</v>
      </c>
      <c r="E15" s="464" t="s">
        <v>144</v>
      </c>
      <c r="F15" s="464" t="s">
        <v>145</v>
      </c>
      <c r="G15" s="464" t="s">
        <v>146</v>
      </c>
      <c r="H15" s="464" t="s">
        <v>147</v>
      </c>
      <c r="I15" s="464" t="s">
        <v>125</v>
      </c>
      <c r="J15" s="464" t="s">
        <v>148</v>
      </c>
      <c r="K15" s="464" t="s">
        <v>149</v>
      </c>
      <c r="L15" s="464" t="s">
        <v>150</v>
      </c>
      <c r="M15" s="464" t="s">
        <v>151</v>
      </c>
      <c r="N15" s="464" t="s">
        <v>152</v>
      </c>
      <c r="O15" s="464" t="s">
        <v>153</v>
      </c>
      <c r="P15" s="243" t="s">
        <v>11</v>
      </c>
    </row>
    <row r="16" spans="1:16" ht="20.100000000000001" customHeight="1" x14ac:dyDescent="0.2">
      <c r="B16" s="538" t="s">
        <v>154</v>
      </c>
      <c r="C16" s="539"/>
      <c r="D16" s="466">
        <v>65</v>
      </c>
      <c r="E16" s="466">
        <v>44</v>
      </c>
      <c r="F16" s="466">
        <v>55</v>
      </c>
      <c r="G16" s="466">
        <v>68</v>
      </c>
      <c r="H16" s="466">
        <v>60</v>
      </c>
      <c r="I16" s="466">
        <v>60</v>
      </c>
      <c r="J16" s="466">
        <v>51</v>
      </c>
      <c r="K16" s="466">
        <v>66</v>
      </c>
      <c r="L16" s="466">
        <v>41</v>
      </c>
      <c r="M16" s="466">
        <v>57</v>
      </c>
      <c r="N16" s="466">
        <v>65</v>
      </c>
      <c r="O16" s="446">
        <v>73</v>
      </c>
      <c r="P16" s="461">
        <f>SUM(D16:O16)</f>
        <v>705</v>
      </c>
    </row>
    <row r="17" spans="2:16" ht="20.100000000000001" customHeight="1" x14ac:dyDescent="0.2">
      <c r="B17" s="540" t="s">
        <v>155</v>
      </c>
      <c r="C17" s="541"/>
      <c r="D17" s="458">
        <v>119</v>
      </c>
      <c r="E17" s="458">
        <v>94</v>
      </c>
      <c r="F17" s="458">
        <v>98</v>
      </c>
      <c r="G17" s="458">
        <v>108</v>
      </c>
      <c r="H17" s="458">
        <v>98</v>
      </c>
      <c r="I17" s="458">
        <v>104</v>
      </c>
      <c r="J17" s="458">
        <v>104</v>
      </c>
      <c r="K17" s="458">
        <v>114</v>
      </c>
      <c r="L17" s="458">
        <v>114</v>
      </c>
      <c r="M17" s="458">
        <v>109</v>
      </c>
      <c r="N17" s="458">
        <v>94</v>
      </c>
      <c r="O17" s="35">
        <v>107</v>
      </c>
      <c r="P17" s="462">
        <f>SUM(D17:O17)</f>
        <v>1263</v>
      </c>
    </row>
    <row r="18" spans="2:16" ht="20.100000000000001" customHeight="1" thickBot="1" x14ac:dyDescent="0.25">
      <c r="B18" s="542" t="s">
        <v>156</v>
      </c>
      <c r="C18" s="543"/>
      <c r="D18" s="459">
        <v>0</v>
      </c>
      <c r="E18" s="459">
        <v>0</v>
      </c>
      <c r="F18" s="459">
        <v>0</v>
      </c>
      <c r="G18" s="459">
        <v>0</v>
      </c>
      <c r="H18" s="459">
        <v>0</v>
      </c>
      <c r="I18" s="459">
        <v>0</v>
      </c>
      <c r="J18" s="459">
        <v>0</v>
      </c>
      <c r="K18" s="459">
        <v>0</v>
      </c>
      <c r="L18" s="459">
        <v>0</v>
      </c>
      <c r="M18" s="459">
        <v>2</v>
      </c>
      <c r="N18" s="459">
        <v>0</v>
      </c>
      <c r="O18" s="460">
        <v>3</v>
      </c>
      <c r="P18" s="463">
        <f>SUM(D18:O18)</f>
        <v>5</v>
      </c>
    </row>
    <row r="19" spans="2:16" ht="20.100000000000001" customHeight="1" thickBot="1" x14ac:dyDescent="0.25">
      <c r="B19" s="536" t="s">
        <v>0</v>
      </c>
      <c r="C19" s="536"/>
      <c r="D19" s="465">
        <f>SUM(D16:D18)</f>
        <v>184</v>
      </c>
      <c r="E19" s="465">
        <f>SUM(E16:E18)</f>
        <v>138</v>
      </c>
      <c r="F19" s="465">
        <f>SUM(F16:F18)</f>
        <v>153</v>
      </c>
      <c r="G19" s="465">
        <f t="shared" ref="G19:P19" si="0">SUM(G16:G18)</f>
        <v>176</v>
      </c>
      <c r="H19" s="465">
        <f t="shared" si="0"/>
        <v>158</v>
      </c>
      <c r="I19" s="465">
        <f t="shared" si="0"/>
        <v>164</v>
      </c>
      <c r="J19" s="465">
        <f t="shared" si="0"/>
        <v>155</v>
      </c>
      <c r="K19" s="465">
        <f t="shared" si="0"/>
        <v>180</v>
      </c>
      <c r="L19" s="465">
        <f t="shared" si="0"/>
        <v>155</v>
      </c>
      <c r="M19" s="465">
        <f t="shared" si="0"/>
        <v>168</v>
      </c>
      <c r="N19" s="465">
        <f t="shared" si="0"/>
        <v>159</v>
      </c>
      <c r="O19" s="465">
        <f t="shared" si="0"/>
        <v>183</v>
      </c>
      <c r="P19" s="246">
        <f t="shared" si="0"/>
        <v>1973</v>
      </c>
    </row>
    <row r="57" spans="1:1" ht="14.25" x14ac:dyDescent="0.3">
      <c r="A57" s="161"/>
    </row>
  </sheetData>
  <mergeCells count="13">
    <mergeCell ref="A11:P11"/>
    <mergeCell ref="A5:P5"/>
    <mergeCell ref="A6:P6"/>
    <mergeCell ref="A7:P7"/>
    <mergeCell ref="B9:P9"/>
    <mergeCell ref="A10:P10"/>
    <mergeCell ref="B19:C19"/>
    <mergeCell ref="A12:P12"/>
    <mergeCell ref="A13:P13"/>
    <mergeCell ref="B15:C15"/>
    <mergeCell ref="B16:C16"/>
    <mergeCell ref="B17:C17"/>
    <mergeCell ref="B18:C18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2"/>
  <sheetViews>
    <sheetView zoomScaleSheetLayoutView="55" workbookViewId="0">
      <selection activeCell="A6" sqref="A6:Q6"/>
    </sheetView>
  </sheetViews>
  <sheetFormatPr baseColWidth="10" defaultColWidth="11.42578125" defaultRowHeight="12.75" x14ac:dyDescent="0.2"/>
  <cols>
    <col min="1" max="1" width="7.7109375" customWidth="1"/>
    <col min="2" max="2" width="10.7109375" customWidth="1"/>
    <col min="3" max="3" width="4.140625" customWidth="1"/>
    <col min="4" max="4" width="4.42578125" customWidth="1"/>
    <col min="5" max="6" width="4.140625" customWidth="1"/>
    <col min="7" max="7" width="4.28515625" customWidth="1"/>
    <col min="8" max="8" width="5" customWidth="1"/>
    <col min="9" max="9" width="4.28515625" customWidth="1"/>
    <col min="10" max="10" width="4.140625" customWidth="1"/>
    <col min="11" max="11" width="4.5703125" customWidth="1"/>
    <col min="12" max="15" width="4.85546875" customWidth="1"/>
    <col min="16" max="16" width="9.85546875" customWidth="1"/>
    <col min="17" max="17" width="7.7109375" customWidth="1"/>
  </cols>
  <sheetData>
    <row r="5" spans="1:17" ht="15" customHeight="1" x14ac:dyDescent="0.25">
      <c r="A5" s="506" t="s">
        <v>17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</row>
    <row r="6" spans="1:17" ht="18.75" customHeight="1" x14ac:dyDescent="0.3">
      <c r="A6" s="507" t="s">
        <v>75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</row>
    <row r="7" spans="1:17" ht="15" customHeight="1" x14ac:dyDescent="0.25">
      <c r="A7" s="508" t="s">
        <v>119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</row>
    <row r="8" spans="1:17" ht="15.75" x14ac:dyDescent="0.25">
      <c r="C8" s="1"/>
    </row>
    <row r="9" spans="1:17" ht="15.75" customHeight="1" x14ac:dyDescent="0.25">
      <c r="A9" s="509" t="s">
        <v>157</v>
      </c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</row>
    <row r="10" spans="1:17" ht="12.75" customHeight="1" x14ac:dyDescent="0.2">
      <c r="A10" s="510" t="s">
        <v>158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</row>
    <row r="11" spans="1:17" ht="12.75" customHeight="1" x14ac:dyDescent="0.3">
      <c r="A11" s="499" t="s">
        <v>76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</row>
    <row r="12" spans="1:17" ht="15" x14ac:dyDescent="0.2">
      <c r="A12" s="513" t="s">
        <v>401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</row>
    <row r="13" spans="1:17" ht="15" x14ac:dyDescent="0.3">
      <c r="A13" s="511" t="s">
        <v>17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</row>
    <row r="14" spans="1:17" ht="15.75" thickBot="1" x14ac:dyDescent="0.35">
      <c r="B14" s="154"/>
      <c r="C14" s="154"/>
      <c r="D14" s="154"/>
    </row>
    <row r="15" spans="1:17" ht="66" customHeight="1" thickBot="1" x14ac:dyDescent="0.35">
      <c r="B15" s="548" t="s">
        <v>78</v>
      </c>
      <c r="C15" s="548"/>
      <c r="D15" s="242" t="s">
        <v>143</v>
      </c>
      <c r="E15" s="242" t="s">
        <v>144</v>
      </c>
      <c r="F15" s="242" t="s">
        <v>145</v>
      </c>
      <c r="G15" s="242" t="s">
        <v>146</v>
      </c>
      <c r="H15" s="242" t="s">
        <v>147</v>
      </c>
      <c r="I15" s="242" t="s">
        <v>125</v>
      </c>
      <c r="J15" s="242" t="s">
        <v>148</v>
      </c>
      <c r="K15" s="242" t="s">
        <v>149</v>
      </c>
      <c r="L15" s="242" t="s">
        <v>150</v>
      </c>
      <c r="M15" s="242" t="s">
        <v>151</v>
      </c>
      <c r="N15" s="242" t="s">
        <v>152</v>
      </c>
      <c r="O15" s="242" t="s">
        <v>153</v>
      </c>
      <c r="P15" s="243" t="s">
        <v>0</v>
      </c>
    </row>
    <row r="16" spans="1:17" ht="17.100000000000001" customHeight="1" x14ac:dyDescent="0.2">
      <c r="B16" s="549" t="s">
        <v>79</v>
      </c>
      <c r="C16" s="514"/>
      <c r="D16" s="155">
        <v>8</v>
      </c>
      <c r="E16" s="155">
        <v>3</v>
      </c>
      <c r="F16" s="155">
        <v>7</v>
      </c>
      <c r="G16" s="155">
        <v>8</v>
      </c>
      <c r="H16" s="155">
        <v>12</v>
      </c>
      <c r="I16" s="155">
        <v>4</v>
      </c>
      <c r="J16" s="155">
        <v>8</v>
      </c>
      <c r="K16" s="155">
        <v>11</v>
      </c>
      <c r="L16" s="155">
        <v>7</v>
      </c>
      <c r="M16" s="155">
        <v>14</v>
      </c>
      <c r="N16" s="155">
        <v>8</v>
      </c>
      <c r="O16" s="155">
        <v>7</v>
      </c>
      <c r="P16" s="247">
        <f t="shared" ref="P16:P21" si="0">SUM(D16:O16)</f>
        <v>97</v>
      </c>
    </row>
    <row r="17" spans="2:16" ht="17.100000000000001" customHeight="1" x14ac:dyDescent="0.2">
      <c r="B17" s="544" t="s">
        <v>80</v>
      </c>
      <c r="C17" s="541"/>
      <c r="D17" s="147">
        <v>111</v>
      </c>
      <c r="E17" s="147">
        <v>74</v>
      </c>
      <c r="F17" s="147">
        <v>78</v>
      </c>
      <c r="G17" s="147">
        <v>99</v>
      </c>
      <c r="H17" s="147">
        <v>87</v>
      </c>
      <c r="I17" s="147">
        <v>102</v>
      </c>
      <c r="J17" s="147">
        <v>90</v>
      </c>
      <c r="K17" s="147">
        <v>92</v>
      </c>
      <c r="L17" s="147">
        <v>83</v>
      </c>
      <c r="M17" s="147">
        <v>84</v>
      </c>
      <c r="N17" s="147">
        <v>70</v>
      </c>
      <c r="O17" s="147">
        <v>88</v>
      </c>
      <c r="P17" s="248">
        <f t="shared" si="0"/>
        <v>1058</v>
      </c>
    </row>
    <row r="18" spans="2:16" ht="17.100000000000001" customHeight="1" x14ac:dyDescent="0.2">
      <c r="B18" s="544" t="s">
        <v>81</v>
      </c>
      <c r="C18" s="541"/>
      <c r="D18" s="147">
        <v>43</v>
      </c>
      <c r="E18" s="147">
        <v>42</v>
      </c>
      <c r="F18" s="147">
        <v>41</v>
      </c>
      <c r="G18" s="147">
        <v>33</v>
      </c>
      <c r="H18" s="147">
        <v>46</v>
      </c>
      <c r="I18" s="147">
        <v>24</v>
      </c>
      <c r="J18" s="147">
        <v>31</v>
      </c>
      <c r="K18" s="147">
        <v>43</v>
      </c>
      <c r="L18" s="147">
        <v>34</v>
      </c>
      <c r="M18" s="147">
        <v>41</v>
      </c>
      <c r="N18" s="147">
        <v>33</v>
      </c>
      <c r="O18" s="147">
        <v>48</v>
      </c>
      <c r="P18" s="248">
        <f>SUM(D18:O18)</f>
        <v>459</v>
      </c>
    </row>
    <row r="19" spans="2:16" ht="17.100000000000001" customHeight="1" x14ac:dyDescent="0.2">
      <c r="B19" s="544" t="s">
        <v>82</v>
      </c>
      <c r="C19" s="541"/>
      <c r="D19" s="147">
        <v>12</v>
      </c>
      <c r="E19" s="147">
        <v>13</v>
      </c>
      <c r="F19" s="147">
        <v>13</v>
      </c>
      <c r="G19" s="147">
        <v>16</v>
      </c>
      <c r="H19" s="147">
        <v>7</v>
      </c>
      <c r="I19" s="147">
        <v>20</v>
      </c>
      <c r="J19" s="147">
        <v>13</v>
      </c>
      <c r="K19" s="147">
        <v>20</v>
      </c>
      <c r="L19" s="147">
        <v>11</v>
      </c>
      <c r="M19" s="147">
        <v>10</v>
      </c>
      <c r="N19" s="147">
        <v>17</v>
      </c>
      <c r="O19" s="147">
        <v>20</v>
      </c>
      <c r="P19" s="248">
        <f t="shared" si="0"/>
        <v>172</v>
      </c>
    </row>
    <row r="20" spans="2:16" ht="17.100000000000001" customHeight="1" x14ac:dyDescent="0.2">
      <c r="B20" s="544" t="s">
        <v>83</v>
      </c>
      <c r="C20" s="541"/>
      <c r="D20" s="147">
        <v>3</v>
      </c>
      <c r="E20" s="147">
        <v>1</v>
      </c>
      <c r="F20" s="147">
        <v>1</v>
      </c>
      <c r="G20" s="147">
        <v>8</v>
      </c>
      <c r="H20" s="147"/>
      <c r="I20" s="147">
        <v>6</v>
      </c>
      <c r="J20" s="147">
        <v>2</v>
      </c>
      <c r="K20" s="147">
        <v>2</v>
      </c>
      <c r="L20" s="147">
        <v>2</v>
      </c>
      <c r="M20" s="147">
        <v>5</v>
      </c>
      <c r="N20" s="147">
        <v>5</v>
      </c>
      <c r="O20" s="147">
        <v>4</v>
      </c>
      <c r="P20" s="248">
        <f t="shared" si="0"/>
        <v>39</v>
      </c>
    </row>
    <row r="21" spans="2:16" ht="17.100000000000001" customHeight="1" thickBot="1" x14ac:dyDescent="0.25">
      <c r="B21" s="545" t="s">
        <v>84</v>
      </c>
      <c r="C21" s="546"/>
      <c r="D21" s="44">
        <v>7</v>
      </c>
      <c r="E21" s="44">
        <v>5</v>
      </c>
      <c r="F21" s="44">
        <v>13</v>
      </c>
      <c r="G21" s="44">
        <v>12</v>
      </c>
      <c r="H21" s="44">
        <v>6</v>
      </c>
      <c r="I21" s="44">
        <v>8</v>
      </c>
      <c r="J21" s="44">
        <v>11</v>
      </c>
      <c r="K21" s="44">
        <v>12</v>
      </c>
      <c r="L21" s="44">
        <v>18</v>
      </c>
      <c r="M21" s="44">
        <v>14</v>
      </c>
      <c r="N21" s="44">
        <v>26</v>
      </c>
      <c r="O21" s="44">
        <v>16</v>
      </c>
      <c r="P21" s="249">
        <f t="shared" si="0"/>
        <v>148</v>
      </c>
    </row>
    <row r="22" spans="2:16" ht="22.5" customHeight="1" thickBot="1" x14ac:dyDescent="0.25">
      <c r="B22" s="547" t="s">
        <v>0</v>
      </c>
      <c r="C22" s="547"/>
      <c r="D22" s="246">
        <f>SUM(D16:D21)</f>
        <v>184</v>
      </c>
      <c r="E22" s="246">
        <f t="shared" ref="E22:O22" si="1">SUM(E16:E21)</f>
        <v>138</v>
      </c>
      <c r="F22" s="246">
        <f t="shared" si="1"/>
        <v>153</v>
      </c>
      <c r="G22" s="246">
        <f t="shared" si="1"/>
        <v>176</v>
      </c>
      <c r="H22" s="246">
        <f t="shared" si="1"/>
        <v>158</v>
      </c>
      <c r="I22" s="246">
        <f t="shared" si="1"/>
        <v>164</v>
      </c>
      <c r="J22" s="246">
        <f t="shared" si="1"/>
        <v>155</v>
      </c>
      <c r="K22" s="246">
        <f t="shared" si="1"/>
        <v>180</v>
      </c>
      <c r="L22" s="246">
        <f t="shared" si="1"/>
        <v>155</v>
      </c>
      <c r="M22" s="246">
        <f t="shared" si="1"/>
        <v>168</v>
      </c>
      <c r="N22" s="246">
        <f t="shared" si="1"/>
        <v>159</v>
      </c>
      <c r="O22" s="246">
        <f t="shared" si="1"/>
        <v>183</v>
      </c>
      <c r="P22" s="250">
        <f>SUM(P16:P21)</f>
        <v>1973</v>
      </c>
    </row>
    <row r="50" spans="1:3" ht="15" x14ac:dyDescent="0.3">
      <c r="B50" s="13"/>
      <c r="C50" s="13"/>
    </row>
    <row r="52" spans="1:3" x14ac:dyDescent="0.2">
      <c r="A52" s="22"/>
    </row>
  </sheetData>
  <mergeCells count="16">
    <mergeCell ref="A11:Q11"/>
    <mergeCell ref="A5:Q5"/>
    <mergeCell ref="A6:Q6"/>
    <mergeCell ref="A7:Q7"/>
    <mergeCell ref="A9:Q9"/>
    <mergeCell ref="A10:Q10"/>
    <mergeCell ref="B19:C19"/>
    <mergeCell ref="B20:C20"/>
    <mergeCell ref="B21:C21"/>
    <mergeCell ref="B22:C22"/>
    <mergeCell ref="A12:Q12"/>
    <mergeCell ref="A13:Q13"/>
    <mergeCell ref="B15:C15"/>
    <mergeCell ref="B16:C16"/>
    <mergeCell ref="B17:C17"/>
    <mergeCell ref="B18:C18"/>
  </mergeCells>
  <pageMargins left="0.59055118110236204" right="0.39370078740157499" top="0.3" bottom="0.39370078740157499" header="0.39370078740157499" footer="0.39370078740157499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5:O55"/>
  <sheetViews>
    <sheetView topLeftCell="A7" workbookViewId="0">
      <selection activeCell="J55" sqref="J55"/>
    </sheetView>
  </sheetViews>
  <sheetFormatPr baseColWidth="10" defaultColWidth="11.42578125" defaultRowHeight="12.75" x14ac:dyDescent="0.2"/>
  <cols>
    <col min="1" max="2" width="7.5703125" customWidth="1"/>
    <col min="3" max="3" width="16.85546875" customWidth="1"/>
    <col min="4" max="4" width="16.42578125" customWidth="1"/>
    <col min="5" max="5" width="18" customWidth="1"/>
    <col min="6" max="6" width="16.140625" customWidth="1"/>
    <col min="7" max="8" width="7.5703125" customWidth="1"/>
  </cols>
  <sheetData>
    <row r="5" spans="1:15" ht="12.75" customHeight="1" x14ac:dyDescent="0.25">
      <c r="A5" s="506" t="s">
        <v>17</v>
      </c>
      <c r="B5" s="506"/>
      <c r="C5" s="506"/>
      <c r="D5" s="506"/>
      <c r="E5" s="506"/>
      <c r="F5" s="506"/>
      <c r="G5" s="506"/>
      <c r="H5" s="506"/>
    </row>
    <row r="6" spans="1:15" ht="19.5" customHeight="1" x14ac:dyDescent="0.3">
      <c r="A6" s="507" t="s">
        <v>22</v>
      </c>
      <c r="B6" s="507"/>
      <c r="C6" s="507"/>
      <c r="D6" s="507"/>
      <c r="E6" s="507"/>
      <c r="F6" s="507"/>
      <c r="G6" s="507"/>
      <c r="H6" s="507"/>
    </row>
    <row r="7" spans="1:15" ht="12.75" customHeight="1" x14ac:dyDescent="0.25">
      <c r="A7" s="508" t="s">
        <v>119</v>
      </c>
      <c r="B7" s="508"/>
      <c r="C7" s="508"/>
      <c r="D7" s="508"/>
      <c r="E7" s="508"/>
      <c r="F7" s="508"/>
      <c r="G7" s="508"/>
      <c r="H7" s="508"/>
    </row>
    <row r="8" spans="1:15" ht="12.75" customHeight="1" x14ac:dyDescent="0.25">
      <c r="A8" s="1"/>
      <c r="B8" s="1"/>
      <c r="C8" s="1"/>
      <c r="D8" s="1"/>
      <c r="E8" s="1"/>
      <c r="F8" s="1"/>
      <c r="G8" s="1"/>
    </row>
    <row r="9" spans="1:15" ht="18" customHeight="1" x14ac:dyDescent="0.3">
      <c r="A9" s="558"/>
      <c r="B9" s="558"/>
      <c r="C9" s="558"/>
      <c r="D9" s="558"/>
      <c r="E9" s="558"/>
      <c r="F9" s="558"/>
      <c r="G9" s="558"/>
    </row>
    <row r="10" spans="1:15" ht="12.75" customHeight="1" x14ac:dyDescent="0.3">
      <c r="A10" s="559" t="s">
        <v>61</v>
      </c>
      <c r="B10" s="559"/>
      <c r="C10" s="559"/>
      <c r="D10" s="559"/>
      <c r="E10" s="559"/>
      <c r="F10" s="559"/>
      <c r="G10" s="559"/>
      <c r="H10" s="559"/>
    </row>
    <row r="11" spans="1:15" ht="12.75" customHeight="1" x14ac:dyDescent="0.2">
      <c r="A11" s="495" t="s">
        <v>401</v>
      </c>
      <c r="B11" s="495"/>
      <c r="C11" s="495"/>
      <c r="D11" s="495"/>
      <c r="E11" s="495"/>
      <c r="F11" s="495"/>
      <c r="G11" s="495"/>
      <c r="H11" s="495"/>
    </row>
    <row r="12" spans="1:15" ht="12.75" customHeight="1" x14ac:dyDescent="0.3">
      <c r="A12" s="511" t="s">
        <v>17</v>
      </c>
      <c r="B12" s="511"/>
      <c r="C12" s="511"/>
      <c r="D12" s="511"/>
      <c r="E12" s="511"/>
      <c r="F12" s="511"/>
      <c r="G12" s="511"/>
      <c r="H12" s="511"/>
    </row>
    <row r="13" spans="1:15" ht="15" customHeight="1" thickBot="1" x14ac:dyDescent="0.35">
      <c r="A13" s="251"/>
      <c r="B13" s="251"/>
      <c r="C13" s="154"/>
      <c r="D13" s="154"/>
      <c r="E13" s="154"/>
      <c r="F13" s="154"/>
      <c r="G13" s="251"/>
    </row>
    <row r="14" spans="1:15" ht="18.75" customHeight="1" x14ac:dyDescent="0.2">
      <c r="C14" s="550" t="s">
        <v>123</v>
      </c>
      <c r="D14" s="552" t="s">
        <v>159</v>
      </c>
      <c r="E14" s="554" t="s">
        <v>160</v>
      </c>
      <c r="F14" s="556" t="s">
        <v>43</v>
      </c>
    </row>
    <row r="15" spans="1:15" ht="25.5" customHeight="1" thickBot="1" x14ac:dyDescent="0.3">
      <c r="C15" s="551"/>
      <c r="D15" s="553"/>
      <c r="E15" s="555"/>
      <c r="F15" s="557"/>
      <c r="I15" s="14"/>
      <c r="J15" s="14"/>
      <c r="K15" s="14"/>
      <c r="L15" s="14"/>
      <c r="M15" s="14"/>
      <c r="N15" s="14"/>
      <c r="O15" s="14"/>
    </row>
    <row r="16" spans="1:15" ht="20.100000000000001" customHeight="1" x14ac:dyDescent="0.2">
      <c r="C16" s="252" t="s">
        <v>161</v>
      </c>
      <c r="D16" s="155">
        <v>167</v>
      </c>
      <c r="E16" s="155">
        <v>17</v>
      </c>
      <c r="F16" s="244">
        <f t="shared" ref="F16:F27" si="0">SUM(D16:E16)</f>
        <v>184</v>
      </c>
      <c r="I16" s="253"/>
      <c r="J16" s="253"/>
      <c r="K16" s="253"/>
      <c r="L16" s="253"/>
      <c r="M16" s="253"/>
      <c r="N16" s="253"/>
      <c r="O16" s="253"/>
    </row>
    <row r="17" spans="1:15" ht="20.100000000000001" customHeight="1" x14ac:dyDescent="0.2">
      <c r="C17" s="254" t="s">
        <v>162</v>
      </c>
      <c r="D17" s="147">
        <v>127</v>
      </c>
      <c r="E17" s="147">
        <v>11</v>
      </c>
      <c r="F17" s="245">
        <f>SUM(D17:E17)</f>
        <v>138</v>
      </c>
      <c r="I17" s="253"/>
      <c r="J17" s="253"/>
      <c r="K17" s="253"/>
      <c r="L17" s="253"/>
      <c r="M17" s="253"/>
      <c r="N17" s="253"/>
      <c r="O17" s="253"/>
    </row>
    <row r="18" spans="1:15" ht="19.5" customHeight="1" x14ac:dyDescent="0.2">
      <c r="C18" s="254" t="s">
        <v>163</v>
      </c>
      <c r="D18" s="255">
        <v>149</v>
      </c>
      <c r="E18" s="255">
        <v>4</v>
      </c>
      <c r="F18" s="245">
        <f t="shared" si="0"/>
        <v>153</v>
      </c>
      <c r="I18" s="15"/>
      <c r="J18" s="15"/>
      <c r="K18" s="15"/>
      <c r="L18" s="15"/>
      <c r="M18" s="15"/>
      <c r="N18" s="15"/>
      <c r="O18" s="15"/>
    </row>
    <row r="19" spans="1:15" ht="20.100000000000001" customHeight="1" x14ac:dyDescent="0.3">
      <c r="C19" s="254" t="s">
        <v>164</v>
      </c>
      <c r="D19" s="147">
        <v>166</v>
      </c>
      <c r="E19" s="147">
        <v>10</v>
      </c>
      <c r="F19" s="245">
        <f t="shared" si="0"/>
        <v>176</v>
      </c>
      <c r="I19" s="16"/>
      <c r="J19" s="16"/>
      <c r="K19" s="16"/>
      <c r="L19" s="16"/>
      <c r="M19" s="16"/>
      <c r="N19" s="16"/>
      <c r="O19" s="16"/>
    </row>
    <row r="20" spans="1:15" ht="19.5" customHeight="1" x14ac:dyDescent="0.2">
      <c r="C20" s="254" t="s">
        <v>165</v>
      </c>
      <c r="D20" s="255">
        <v>142</v>
      </c>
      <c r="E20" s="255">
        <v>16</v>
      </c>
      <c r="F20" s="256">
        <f t="shared" si="0"/>
        <v>158</v>
      </c>
    </row>
    <row r="21" spans="1:15" ht="20.100000000000001" customHeight="1" x14ac:dyDescent="0.2">
      <c r="C21" s="254" t="s">
        <v>166</v>
      </c>
      <c r="D21" s="147">
        <v>143</v>
      </c>
      <c r="E21" s="147">
        <v>21</v>
      </c>
      <c r="F21" s="245">
        <f>SUM(D21:E21)</f>
        <v>164</v>
      </c>
    </row>
    <row r="22" spans="1:15" ht="20.100000000000001" customHeight="1" x14ac:dyDescent="0.2">
      <c r="C22" s="254" t="s">
        <v>167</v>
      </c>
      <c r="D22" s="255">
        <v>145</v>
      </c>
      <c r="E22" s="255">
        <v>10</v>
      </c>
      <c r="F22" s="245">
        <f t="shared" si="0"/>
        <v>155</v>
      </c>
    </row>
    <row r="23" spans="1:15" ht="19.5" customHeight="1" x14ac:dyDescent="0.2">
      <c r="C23" s="254" t="s">
        <v>168</v>
      </c>
      <c r="D23" s="147">
        <v>164</v>
      </c>
      <c r="E23" s="147">
        <v>16</v>
      </c>
      <c r="F23" s="245">
        <f t="shared" si="0"/>
        <v>180</v>
      </c>
    </row>
    <row r="24" spans="1:15" ht="20.100000000000001" customHeight="1" x14ac:dyDescent="0.2">
      <c r="C24" s="254" t="s">
        <v>169</v>
      </c>
      <c r="D24" s="255">
        <v>142</v>
      </c>
      <c r="E24" s="255">
        <v>13</v>
      </c>
      <c r="F24" s="245">
        <f t="shared" si="0"/>
        <v>155</v>
      </c>
    </row>
    <row r="25" spans="1:15" ht="20.100000000000001" customHeight="1" x14ac:dyDescent="0.2">
      <c r="C25" s="254" t="s">
        <v>170</v>
      </c>
      <c r="D25" s="147">
        <v>153</v>
      </c>
      <c r="E25" s="147">
        <v>15</v>
      </c>
      <c r="F25" s="245">
        <f t="shared" si="0"/>
        <v>168</v>
      </c>
    </row>
    <row r="26" spans="1:15" ht="20.100000000000001" customHeight="1" x14ac:dyDescent="0.2">
      <c r="C26" s="254" t="s">
        <v>171</v>
      </c>
      <c r="D26" s="255">
        <v>141</v>
      </c>
      <c r="E26" s="255">
        <v>18</v>
      </c>
      <c r="F26" s="256">
        <f t="shared" si="0"/>
        <v>159</v>
      </c>
    </row>
    <row r="27" spans="1:15" ht="20.100000000000001" customHeight="1" thickBot="1" x14ac:dyDescent="0.25">
      <c r="C27" s="257" t="s">
        <v>172</v>
      </c>
      <c r="D27" s="258">
        <v>165</v>
      </c>
      <c r="E27" s="258">
        <v>18</v>
      </c>
      <c r="F27" s="259">
        <f t="shared" si="0"/>
        <v>183</v>
      </c>
    </row>
    <row r="28" spans="1:15" ht="20.100000000000001" customHeight="1" thickBot="1" x14ac:dyDescent="0.25">
      <c r="C28" s="400" t="s">
        <v>0</v>
      </c>
      <c r="D28" s="152">
        <f>SUM(D16:D27)</f>
        <v>1804</v>
      </c>
      <c r="E28" s="152">
        <f>SUM(E16:E27)</f>
        <v>169</v>
      </c>
      <c r="F28" s="152">
        <f>SUM(F16:F27)</f>
        <v>1973</v>
      </c>
    </row>
    <row r="29" spans="1:15" ht="14.25" x14ac:dyDescent="0.3">
      <c r="C29" s="162"/>
      <c r="D29" s="260"/>
      <c r="E29" s="260"/>
      <c r="F29" s="5"/>
      <c r="G29" s="5"/>
      <c r="H29" s="5"/>
      <c r="I29" s="5"/>
      <c r="J29" s="5"/>
      <c r="K29" s="5"/>
    </row>
    <row r="30" spans="1:15" ht="14.25" x14ac:dyDescent="0.3">
      <c r="C30" s="162"/>
      <c r="D30" s="260"/>
      <c r="E30" s="260"/>
      <c r="F30" s="5"/>
      <c r="G30" s="5"/>
      <c r="H30" s="5"/>
      <c r="I30" s="5"/>
      <c r="J30" s="5"/>
      <c r="K30" s="5"/>
    </row>
    <row r="31" spans="1:15" ht="14.25" x14ac:dyDescent="0.3">
      <c r="C31" s="162"/>
      <c r="D31" s="260"/>
      <c r="E31" s="260"/>
      <c r="F31" s="5"/>
      <c r="G31" s="5"/>
      <c r="H31" s="5"/>
      <c r="I31" s="5"/>
      <c r="J31" s="5"/>
      <c r="K31" s="5"/>
    </row>
    <row r="32" spans="1:15" ht="14.25" x14ac:dyDescent="0.3">
      <c r="A32" s="162"/>
      <c r="B32" s="162"/>
      <c r="C32" s="162"/>
      <c r="D32" s="162"/>
      <c r="E32" s="162"/>
    </row>
    <row r="55" spans="1:2" ht="14.25" x14ac:dyDescent="0.3">
      <c r="A55" s="161"/>
      <c r="B55" s="161"/>
    </row>
  </sheetData>
  <mergeCells count="11">
    <mergeCell ref="A11:H11"/>
    <mergeCell ref="A5:H5"/>
    <mergeCell ref="A6:H6"/>
    <mergeCell ref="A7:H7"/>
    <mergeCell ref="A9:G9"/>
    <mergeCell ref="A10:H10"/>
    <mergeCell ref="A12:H12"/>
    <mergeCell ref="C14:C15"/>
    <mergeCell ref="D14:D15"/>
    <mergeCell ref="E14:E15"/>
    <mergeCell ref="F14:F15"/>
  </mergeCells>
  <pageMargins left="0.59055118110236204" right="0.39370078740157499" top="0.3" bottom="0.39370078740157499" header="0.39370078740157499" footer="0.39370078740157499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4"/>
  <sheetViews>
    <sheetView topLeftCell="A19" zoomScaleNormal="100" workbookViewId="0">
      <selection activeCell="H28" sqref="H28"/>
    </sheetView>
  </sheetViews>
  <sheetFormatPr baseColWidth="10" defaultColWidth="11.42578125" defaultRowHeight="12.75" x14ac:dyDescent="0.2"/>
  <cols>
    <col min="1" max="1" width="20.28515625" customWidth="1"/>
    <col min="2" max="2" width="10.7109375" customWidth="1"/>
    <col min="3" max="3" width="10.85546875" customWidth="1"/>
    <col min="4" max="4" width="19" customWidth="1"/>
    <col min="5" max="5" width="11.5703125" customWidth="1"/>
    <col min="6" max="6" width="15.5703125" customWidth="1"/>
    <col min="7" max="7" width="13.85546875" customWidth="1"/>
    <col min="8" max="8" width="21" customWidth="1"/>
    <col min="9" max="9" width="20.28515625" customWidth="1"/>
  </cols>
  <sheetData>
    <row r="5" spans="1:18" ht="12.75" customHeight="1" x14ac:dyDescent="0.25">
      <c r="A5" s="506" t="s">
        <v>120</v>
      </c>
      <c r="B5" s="506"/>
      <c r="C5" s="506"/>
      <c r="D5" s="506"/>
      <c r="E5" s="506"/>
      <c r="F5" s="506"/>
      <c r="G5" s="506"/>
      <c r="H5" s="506"/>
      <c r="I5" s="506"/>
    </row>
    <row r="6" spans="1:18" ht="19.5" customHeight="1" x14ac:dyDescent="0.3">
      <c r="A6" s="507" t="s">
        <v>22</v>
      </c>
      <c r="B6" s="507"/>
      <c r="C6" s="507"/>
      <c r="D6" s="507"/>
      <c r="E6" s="507"/>
      <c r="F6" s="507"/>
      <c r="G6" s="507"/>
      <c r="H6" s="507"/>
      <c r="I6" s="507"/>
    </row>
    <row r="7" spans="1:18" ht="15.75" customHeight="1" x14ac:dyDescent="0.25">
      <c r="A7" s="508" t="s">
        <v>119</v>
      </c>
      <c r="B7" s="508"/>
      <c r="C7" s="508"/>
      <c r="D7" s="508"/>
      <c r="E7" s="508"/>
      <c r="F7" s="508"/>
      <c r="G7" s="508"/>
      <c r="H7" s="508"/>
      <c r="I7" s="508"/>
    </row>
    <row r="8" spans="1:18" ht="12.75" customHeight="1" x14ac:dyDescent="0.25">
      <c r="B8" s="1"/>
      <c r="C8" s="1"/>
      <c r="D8" s="1"/>
      <c r="E8" s="1"/>
      <c r="F8" s="1"/>
      <c r="G8" s="1"/>
      <c r="H8" s="1"/>
    </row>
    <row r="9" spans="1:18" ht="18" customHeight="1" x14ac:dyDescent="0.3">
      <c r="A9" s="534"/>
      <c r="B9" s="534"/>
      <c r="C9" s="534"/>
      <c r="D9" s="534"/>
      <c r="E9" s="534"/>
      <c r="F9" s="534"/>
      <c r="G9" s="534"/>
      <c r="H9" s="534"/>
      <c r="I9" s="534"/>
    </row>
    <row r="10" spans="1:18" ht="18.75" customHeight="1" x14ac:dyDescent="0.25">
      <c r="A10" s="535" t="s">
        <v>61</v>
      </c>
      <c r="B10" s="535"/>
      <c r="C10" s="535"/>
      <c r="D10" s="535"/>
      <c r="E10" s="535"/>
      <c r="F10" s="535"/>
      <c r="G10" s="535"/>
      <c r="H10" s="535"/>
      <c r="I10" s="535"/>
    </row>
    <row r="11" spans="1:18" ht="12.75" customHeight="1" x14ac:dyDescent="0.2">
      <c r="A11" s="495" t="s">
        <v>401</v>
      </c>
      <c r="B11" s="495"/>
      <c r="C11" s="495"/>
      <c r="D11" s="495"/>
      <c r="E11" s="495"/>
      <c r="F11" s="495"/>
      <c r="G11" s="495"/>
      <c r="H11" s="495"/>
      <c r="I11" s="495"/>
    </row>
    <row r="12" spans="1:18" ht="12.75" customHeight="1" x14ac:dyDescent="0.3">
      <c r="A12" s="511" t="s">
        <v>17</v>
      </c>
      <c r="B12" s="511"/>
      <c r="C12" s="511"/>
      <c r="D12" s="511"/>
      <c r="E12" s="511"/>
      <c r="F12" s="511"/>
      <c r="G12" s="511"/>
      <c r="H12" s="511"/>
      <c r="I12" s="511"/>
    </row>
    <row r="13" spans="1:18" ht="13.5" customHeight="1" thickBot="1" x14ac:dyDescent="0.35">
      <c r="B13" s="560"/>
      <c r="C13" s="560"/>
      <c r="D13" s="154"/>
      <c r="E13" s="154"/>
      <c r="F13" s="154"/>
      <c r="G13" s="154"/>
      <c r="H13" s="251"/>
    </row>
    <row r="14" spans="1:18" ht="18.75" customHeight="1" x14ac:dyDescent="0.2">
      <c r="B14" s="561" t="s">
        <v>123</v>
      </c>
      <c r="C14" s="563" t="s">
        <v>43</v>
      </c>
      <c r="D14" s="563" t="s">
        <v>124</v>
      </c>
      <c r="E14" s="563" t="s">
        <v>126</v>
      </c>
      <c r="F14" s="563" t="s">
        <v>173</v>
      </c>
      <c r="G14" s="563" t="s">
        <v>160</v>
      </c>
      <c r="H14" s="563" t="s">
        <v>174</v>
      </c>
    </row>
    <row r="15" spans="1:18" ht="37.5" customHeight="1" thickBot="1" x14ac:dyDescent="0.3">
      <c r="B15" s="562"/>
      <c r="C15" s="564"/>
      <c r="D15" s="564"/>
      <c r="E15" s="564"/>
      <c r="F15" s="564"/>
      <c r="G15" s="564"/>
      <c r="H15" s="56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9.5" customHeight="1" x14ac:dyDescent="0.2">
      <c r="B16" s="261" t="s">
        <v>143</v>
      </c>
      <c r="C16" s="262">
        <f>IF(B16='54'!C16,'54'!F16,"ERROR")</f>
        <v>184</v>
      </c>
      <c r="D16" s="263">
        <f xml:space="preserve"> (100000/HABITANTES!$D$36)*(C16*12)</f>
        <v>21.525242831645695</v>
      </c>
      <c r="E16" s="264">
        <f>C16-G16</f>
        <v>167</v>
      </c>
      <c r="F16" s="265">
        <f xml:space="preserve"> (100000/HABITANTES!$D$36)*(E16*12)</f>
        <v>19.536497570026256</v>
      </c>
      <c r="G16" s="266">
        <f>IF(B16='54'!C16,'54'!E16,"ERROR")</f>
        <v>17</v>
      </c>
      <c r="H16" s="267">
        <f xml:space="preserve"> (100000/HABITANTES!$D$36)*(G16*12)</f>
        <v>1.9887452616194392</v>
      </c>
      <c r="J16" s="253"/>
      <c r="K16" s="253"/>
      <c r="L16" s="253"/>
      <c r="M16" s="253"/>
      <c r="N16" s="253"/>
      <c r="O16" s="253"/>
      <c r="P16" s="253"/>
      <c r="Q16" s="253"/>
      <c r="R16" s="253"/>
    </row>
    <row r="17" spans="2:18" ht="19.5" customHeight="1" x14ac:dyDescent="0.2">
      <c r="B17" s="268" t="s">
        <v>144</v>
      </c>
      <c r="C17" s="262">
        <f>IF(B17='54'!C17,'54'!F17,"ERROR")</f>
        <v>138</v>
      </c>
      <c r="D17" s="263">
        <f xml:space="preserve"> (100000/HABITANTES!$D$36)*(C17*12)</f>
        <v>16.14393212373427</v>
      </c>
      <c r="E17" s="264">
        <f>C17-G17</f>
        <v>127</v>
      </c>
      <c r="F17" s="265">
        <f xml:space="preserve"> (100000/HABITANTES!$D$36)*(E17*12)</f>
        <v>14.857096954451105</v>
      </c>
      <c r="G17" s="266">
        <f>IF(B17='54'!C17,'54'!E17,"ERROR")</f>
        <v>11</v>
      </c>
      <c r="H17" s="267">
        <f xml:space="preserve"> (100000/HABITANTES!$D$36)*(G17*12)</f>
        <v>1.2868351692831665</v>
      </c>
      <c r="J17" s="253"/>
      <c r="K17" s="253"/>
      <c r="L17" s="253"/>
      <c r="M17" s="253"/>
      <c r="N17" s="253"/>
      <c r="O17" s="253"/>
      <c r="P17" s="253"/>
      <c r="Q17" s="253"/>
      <c r="R17" s="253"/>
    </row>
    <row r="18" spans="2:18" ht="20.100000000000001" customHeight="1" x14ac:dyDescent="0.2">
      <c r="B18" s="268" t="s">
        <v>145</v>
      </c>
      <c r="C18" s="262">
        <f>IF(B18='54'!C18,'54'!F18,"ERROR")</f>
        <v>153</v>
      </c>
      <c r="D18" s="263">
        <f xml:space="preserve"> (100000/HABITANTES!$D$36)*(C18*12)</f>
        <v>17.898707354574952</v>
      </c>
      <c r="E18" s="264">
        <f t="shared" ref="E18:E27" si="0">C18-G18</f>
        <v>149</v>
      </c>
      <c r="F18" s="265">
        <f xml:space="preserve"> (100000/HABITANTES!$D$36)*(E18*12)</f>
        <v>17.430767293017439</v>
      </c>
      <c r="G18" s="266">
        <f>IF(B18='54'!C18,'54'!E18,"ERROR")</f>
        <v>4</v>
      </c>
      <c r="H18" s="267">
        <f xml:space="preserve"> (100000/HABITANTES!$D$36)*(G18*12)</f>
        <v>0.46794006155751511</v>
      </c>
      <c r="J18" s="15"/>
      <c r="K18" s="15"/>
      <c r="L18" s="15"/>
      <c r="M18" s="15"/>
      <c r="N18" s="15"/>
      <c r="O18" s="15"/>
      <c r="P18" s="15"/>
      <c r="Q18" s="15"/>
      <c r="R18" s="15"/>
    </row>
    <row r="19" spans="2:18" ht="20.100000000000001" customHeight="1" x14ac:dyDescent="0.2">
      <c r="B19" s="268" t="s">
        <v>146</v>
      </c>
      <c r="C19" s="262">
        <f>IF(B19='54'!C19,'54'!F19,"ERROR")</f>
        <v>176</v>
      </c>
      <c r="D19" s="263">
        <f xml:space="preserve"> (100000/HABITANTES!$D$36)*(C19*12)</f>
        <v>20.589362708530665</v>
      </c>
      <c r="E19" s="264">
        <f t="shared" si="0"/>
        <v>166</v>
      </c>
      <c r="F19" s="265">
        <f xml:space="preserve"> (100000/HABITANTES!$D$36)*(E19*12)</f>
        <v>19.419512554636878</v>
      </c>
      <c r="G19" s="266">
        <f>IF(B19='54'!C19,'54'!E19,"ERROR")</f>
        <v>10</v>
      </c>
      <c r="H19" s="267">
        <f xml:space="preserve"> (100000/HABITANTES!$D$36)*(G19*12)</f>
        <v>1.1698501538937878</v>
      </c>
    </row>
    <row r="20" spans="2:18" ht="20.100000000000001" customHeight="1" x14ac:dyDescent="0.2">
      <c r="B20" s="268" t="s">
        <v>147</v>
      </c>
      <c r="C20" s="262">
        <f>IF(B20='54'!C20,'54'!F20,"ERROR")</f>
        <v>158</v>
      </c>
      <c r="D20" s="263">
        <f xml:space="preserve"> (100000/HABITANTES!$D$36)*(C20*12)</f>
        <v>18.483632431521848</v>
      </c>
      <c r="E20" s="264">
        <f>C20-G20</f>
        <v>142</v>
      </c>
      <c r="F20" s="265">
        <f xml:space="preserve"> (100000/HABITANTES!$D$36)*(E20*12)</f>
        <v>16.611872185291787</v>
      </c>
      <c r="G20" s="266">
        <f>IF(B20='54'!C20,'54'!E20,"ERROR")</f>
        <v>16</v>
      </c>
      <c r="H20" s="267">
        <f xml:space="preserve"> (100000/HABITANTES!$D$36)*(G20*12)</f>
        <v>1.8717602462300604</v>
      </c>
    </row>
    <row r="21" spans="2:18" ht="20.100000000000001" customHeight="1" x14ac:dyDescent="0.2">
      <c r="B21" s="268" t="s">
        <v>125</v>
      </c>
      <c r="C21" s="262">
        <f>IF(B21='54'!C21,'54'!F21,"ERROR")</f>
        <v>164</v>
      </c>
      <c r="D21" s="263">
        <f xml:space="preserve"> (100000/HABITANTES!$D$36)*(C21*12)</f>
        <v>19.185542523858118</v>
      </c>
      <c r="E21" s="264">
        <f t="shared" si="0"/>
        <v>143</v>
      </c>
      <c r="F21" s="265">
        <f xml:space="preserve"> (100000/HABITANTES!$D$36)*(E21*12)</f>
        <v>16.728857200681166</v>
      </c>
      <c r="G21" s="266">
        <f>IF(B21='54'!C21,'54'!E21,"ERROR")</f>
        <v>21</v>
      </c>
      <c r="H21" s="267">
        <f xml:space="preserve"> (100000/HABITANTES!$D$36)*(G21*12)</f>
        <v>2.4566853231769543</v>
      </c>
    </row>
    <row r="22" spans="2:18" ht="20.100000000000001" customHeight="1" x14ac:dyDescent="0.2">
      <c r="B22" s="268" t="s">
        <v>148</v>
      </c>
      <c r="C22" s="262">
        <f>IF(B22='54'!C22,'54'!F22,"ERROR")</f>
        <v>155</v>
      </c>
      <c r="D22" s="263">
        <f xml:space="preserve"> (100000/HABITANTES!$D$36)*(C22*12)</f>
        <v>18.132677385353709</v>
      </c>
      <c r="E22" s="264">
        <f t="shared" si="0"/>
        <v>145</v>
      </c>
      <c r="F22" s="265">
        <f xml:space="preserve"> (100000/HABITANTES!$D$36)*(E22*12)</f>
        <v>16.962827231459922</v>
      </c>
      <c r="G22" s="266">
        <f>IF(B22='54'!C22,'54'!E22,"ERROR")</f>
        <v>10</v>
      </c>
      <c r="H22" s="267">
        <f xml:space="preserve"> (100000/HABITANTES!$D$36)*(G22*12)</f>
        <v>1.1698501538937878</v>
      </c>
    </row>
    <row r="23" spans="2:18" ht="20.100000000000001" customHeight="1" x14ac:dyDescent="0.2">
      <c r="B23" s="268" t="s">
        <v>149</v>
      </c>
      <c r="C23" s="262">
        <f>IF(B23='54'!C23,'54'!F23,"ERROR")</f>
        <v>180</v>
      </c>
      <c r="D23" s="263">
        <f xml:space="preserve"> (100000/HABITANTES!$D$36)*(C23*12)</f>
        <v>21.057302770088178</v>
      </c>
      <c r="E23" s="264">
        <f t="shared" si="0"/>
        <v>164</v>
      </c>
      <c r="F23" s="265">
        <f xml:space="preserve"> (100000/HABITANTES!$D$36)*(E23*12)</f>
        <v>19.185542523858118</v>
      </c>
      <c r="G23" s="266">
        <f>IF(B23='54'!C23,'54'!E23,"ERROR")</f>
        <v>16</v>
      </c>
      <c r="H23" s="267">
        <f xml:space="preserve"> (100000/HABITANTES!$D$36)*(G23*12)</f>
        <v>1.8717602462300604</v>
      </c>
    </row>
    <row r="24" spans="2:18" ht="20.100000000000001" customHeight="1" x14ac:dyDescent="0.2">
      <c r="B24" s="268" t="s">
        <v>150</v>
      </c>
      <c r="C24" s="262">
        <f>IF(B24='54'!C24,'54'!F24,"ERROR")</f>
        <v>155</v>
      </c>
      <c r="D24" s="263">
        <f xml:space="preserve"> (100000/HABITANTES!$D$36)*(C24*12)</f>
        <v>18.132677385353709</v>
      </c>
      <c r="E24" s="264">
        <f t="shared" si="0"/>
        <v>142</v>
      </c>
      <c r="F24" s="265">
        <f xml:space="preserve"> (100000/HABITANTES!$D$36)*(E24*12)</f>
        <v>16.611872185291787</v>
      </c>
      <c r="G24" s="266">
        <f>IF(B24='54'!C24,'54'!E24,"ERROR")</f>
        <v>13</v>
      </c>
      <c r="H24" s="267">
        <f xml:space="preserve"> (100000/HABITANTES!$D$36)*(G24*12)</f>
        <v>1.5208052000619241</v>
      </c>
    </row>
    <row r="25" spans="2:18" ht="20.100000000000001" customHeight="1" x14ac:dyDescent="0.2">
      <c r="B25" s="268" t="s">
        <v>151</v>
      </c>
      <c r="C25" s="262">
        <f>IF(B25='54'!C25,'54'!F25,"ERROR")</f>
        <v>168</v>
      </c>
      <c r="D25" s="263">
        <f xml:space="preserve"> (100000/HABITANTES!$D$36)*(C25*12)</f>
        <v>19.653482585415635</v>
      </c>
      <c r="E25" s="264">
        <f t="shared" si="0"/>
        <v>153</v>
      </c>
      <c r="F25" s="265">
        <f xml:space="preserve"> (100000/HABITANTES!$D$36)*(E25*12)</f>
        <v>17.898707354574952</v>
      </c>
      <c r="G25" s="266">
        <f>IF(B25='54'!C25,'54'!E25,"ERROR")</f>
        <v>15</v>
      </c>
      <c r="H25" s="267">
        <f xml:space="preserve"> (100000/HABITANTES!$D$36)*(G25*12)</f>
        <v>1.7547752308406817</v>
      </c>
    </row>
    <row r="26" spans="2:18" ht="20.100000000000001" customHeight="1" x14ac:dyDescent="0.2">
      <c r="B26" s="269" t="s">
        <v>152</v>
      </c>
      <c r="C26" s="262">
        <f>IF(B26='54'!C26,'54'!F26,"ERROR")</f>
        <v>159</v>
      </c>
      <c r="D26" s="263">
        <f xml:space="preserve"> (100000/HABITANTES!$D$36)*(C26*12)</f>
        <v>18.600617446911226</v>
      </c>
      <c r="E26" s="264">
        <f t="shared" si="0"/>
        <v>141</v>
      </c>
      <c r="F26" s="265">
        <f xml:space="preserve"> (100000/HABITANTES!$D$36)*(E26*12)</f>
        <v>16.494887169902409</v>
      </c>
      <c r="G26" s="266">
        <f>IF(B26='54'!C26,'54'!E26,"ERROR")</f>
        <v>18</v>
      </c>
      <c r="H26" s="267">
        <f xml:space="preserve"> (100000/HABITANTES!$D$36)*(G26*12)</f>
        <v>2.105730277008818</v>
      </c>
    </row>
    <row r="27" spans="2:18" ht="20.100000000000001" customHeight="1" thickBot="1" x14ac:dyDescent="0.25">
      <c r="B27" s="270" t="s">
        <v>153</v>
      </c>
      <c r="C27" s="262">
        <f>IF(B27='54'!C27,'54'!F27,"ERROR")</f>
        <v>183</v>
      </c>
      <c r="D27" s="263">
        <f xml:space="preserve"> (100000/HABITANTES!$D$36)*(C27*12)</f>
        <v>21.408257816256317</v>
      </c>
      <c r="E27" s="264">
        <f t="shared" si="0"/>
        <v>165</v>
      </c>
      <c r="F27" s="265">
        <f xml:space="preserve"> (100000/HABITANTES!$D$36)*(E27*12)</f>
        <v>19.3025275392475</v>
      </c>
      <c r="G27" s="266">
        <f>IF(B27='54'!C27,'54'!E27,"ERROR")</f>
        <v>18</v>
      </c>
      <c r="H27" s="267">
        <f xml:space="preserve"> (100000/HABITANTES!$D$36)*(G27*12)</f>
        <v>2.105730277008818</v>
      </c>
    </row>
    <row r="28" spans="2:18" ht="20.100000000000001" customHeight="1" thickBot="1" x14ac:dyDescent="0.25">
      <c r="B28" s="48" t="s">
        <v>0</v>
      </c>
      <c r="C28" s="48">
        <f>SUM(C16:C27)</f>
        <v>1973</v>
      </c>
      <c r="D28" s="271">
        <f xml:space="preserve"> (100000/HABITANTES!$D$36)*(C28/12)*12</f>
        <v>19.234286280270361</v>
      </c>
      <c r="E28" s="48">
        <f>SUM(E16:E27)</f>
        <v>1804</v>
      </c>
      <c r="F28" s="271">
        <f xml:space="preserve"> (100000/HABITANTES!$D$36)*(E28/12)*12</f>
        <v>17.586747313536613</v>
      </c>
      <c r="G28" s="48">
        <f>SUM(G16:G27)</f>
        <v>169</v>
      </c>
      <c r="H28" s="272">
        <f xml:space="preserve"> (100000/HABITANTES!$D$36)*(G28/12)*12</f>
        <v>1.6475389667337512</v>
      </c>
    </row>
    <row r="29" spans="2:18" x14ac:dyDescent="0.2">
      <c r="B29" s="6"/>
    </row>
    <row r="30" spans="2:18" ht="14.25" x14ac:dyDescent="0.3">
      <c r="B30" s="162"/>
      <c r="C30" s="162"/>
      <c r="D30" s="162"/>
      <c r="E30" s="162"/>
      <c r="F30" s="162"/>
    </row>
    <row r="31" spans="2:18" ht="14.25" x14ac:dyDescent="0.3">
      <c r="B31" s="162"/>
      <c r="C31" s="260"/>
      <c r="D31" s="260"/>
      <c r="E31" s="260"/>
      <c r="F31" s="260"/>
      <c r="G31" s="5"/>
      <c r="H31" s="5"/>
      <c r="I31" s="5"/>
      <c r="J31" s="5"/>
      <c r="K31" s="5"/>
      <c r="L31" s="5"/>
      <c r="M31" s="5"/>
      <c r="N31" s="5"/>
    </row>
    <row r="32" spans="2:18" ht="14.25" x14ac:dyDescent="0.3">
      <c r="B32" s="162"/>
      <c r="C32" s="162"/>
      <c r="D32" s="162"/>
      <c r="E32" s="162"/>
      <c r="F32" s="162"/>
    </row>
    <row r="33" spans="2:6" ht="14.25" x14ac:dyDescent="0.3">
      <c r="B33" s="162"/>
      <c r="C33" s="162"/>
      <c r="D33" s="162"/>
      <c r="E33" s="162"/>
      <c r="F33" s="162"/>
    </row>
    <row r="34" spans="2:6" ht="14.25" x14ac:dyDescent="0.3">
      <c r="B34" s="162"/>
      <c r="C34" s="162"/>
      <c r="D34" s="162"/>
      <c r="E34" s="162"/>
      <c r="F34" s="162"/>
    </row>
  </sheetData>
  <mergeCells count="15">
    <mergeCell ref="A11:I11"/>
    <mergeCell ref="A5:I5"/>
    <mergeCell ref="A6:I6"/>
    <mergeCell ref="A7:I7"/>
    <mergeCell ref="A9:I9"/>
    <mergeCell ref="A10:I10"/>
    <mergeCell ref="A12:I12"/>
    <mergeCell ref="B13:C13"/>
    <mergeCell ref="B14:B15"/>
    <mergeCell ref="C14:C15"/>
    <mergeCell ref="D14:D15"/>
    <mergeCell ref="E14:E15"/>
    <mergeCell ref="F14:F15"/>
    <mergeCell ref="G14:G15"/>
    <mergeCell ref="H14:H15"/>
  </mergeCells>
  <pageMargins left="0.88500000000000001" right="0.3" top="0.3" bottom="0.3" header="0.39370078740157499" footer="0.39370078740157499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25"/>
  <sheetViews>
    <sheetView topLeftCell="A10" zoomScaleNormal="100" workbookViewId="0">
      <selection activeCell="Q3" sqref="Q3"/>
    </sheetView>
  </sheetViews>
  <sheetFormatPr baseColWidth="10" defaultColWidth="11.42578125" defaultRowHeight="12.75" x14ac:dyDescent="0.2"/>
  <cols>
    <col min="1" max="1" width="0.5703125" customWidth="1"/>
    <col min="2" max="2" width="10" customWidth="1"/>
    <col min="3" max="3" width="12.7109375" customWidth="1"/>
    <col min="4" max="4" width="4.42578125" customWidth="1"/>
    <col min="5" max="5" width="4.28515625" customWidth="1"/>
    <col min="6" max="6" width="4.42578125" customWidth="1"/>
    <col min="7" max="8" width="3.7109375" customWidth="1"/>
    <col min="9" max="9" width="4" customWidth="1"/>
    <col min="10" max="11" width="3.85546875" customWidth="1"/>
    <col min="12" max="12" width="4.28515625" customWidth="1"/>
    <col min="13" max="13" width="3.85546875" customWidth="1"/>
    <col min="14" max="15" width="4.28515625" customWidth="1"/>
    <col min="16" max="16" width="12" customWidth="1"/>
    <col min="17" max="17" width="17" customWidth="1"/>
    <col min="18" max="18" width="10.85546875" customWidth="1"/>
    <col min="19" max="19" width="15.85546875" customWidth="1"/>
    <col min="20" max="20" width="17.7109375" customWidth="1"/>
    <col min="21" max="21" width="2" customWidth="1"/>
  </cols>
  <sheetData>
    <row r="5" spans="1:21" ht="12.75" customHeight="1" x14ac:dyDescent="0.2">
      <c r="A5" s="566" t="s">
        <v>17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</row>
    <row r="6" spans="1:21" ht="18" customHeight="1" x14ac:dyDescent="0.3">
      <c r="A6" s="567" t="s">
        <v>22</v>
      </c>
      <c r="B6" s="567"/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  <c r="U6" s="567"/>
    </row>
    <row r="7" spans="1:21" ht="12.75" customHeight="1" x14ac:dyDescent="0.2">
      <c r="A7" s="512" t="s">
        <v>119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</row>
    <row r="8" spans="1:21" ht="12.75" customHeight="1" x14ac:dyDescent="0.25">
      <c r="A8" s="273"/>
      <c r="B8" s="27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"/>
      <c r="R8" s="163"/>
      <c r="S8" s="273"/>
      <c r="T8" s="273"/>
      <c r="U8" s="273"/>
    </row>
    <row r="9" spans="1:21" ht="12.75" customHeight="1" x14ac:dyDescent="0.25">
      <c r="A9" s="273"/>
      <c r="B9" s="27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"/>
      <c r="R9" s="163"/>
      <c r="S9" s="273"/>
      <c r="T9" s="273"/>
      <c r="U9" s="273"/>
    </row>
    <row r="10" spans="1:21" ht="24" customHeight="1" x14ac:dyDescent="0.2">
      <c r="A10" s="568" t="s">
        <v>175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</row>
    <row r="11" spans="1:21" ht="14.25" customHeight="1" x14ac:dyDescent="0.2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</row>
    <row r="12" spans="1:21" ht="14.25" customHeight="1" x14ac:dyDescent="0.2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</row>
    <row r="13" spans="1:21" ht="18.75" customHeight="1" x14ac:dyDescent="0.2">
      <c r="A13" s="569" t="s">
        <v>403</v>
      </c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</row>
    <row r="14" spans="1:21" ht="15" customHeight="1" x14ac:dyDescent="0.25">
      <c r="A14" s="570" t="s">
        <v>16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</row>
    <row r="15" spans="1:21" ht="19.5" customHeight="1" x14ac:dyDescent="0.25">
      <c r="A15" s="565" t="s">
        <v>402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</row>
    <row r="16" spans="1:21" ht="20.25" customHeight="1" thickBot="1" x14ac:dyDescent="0.3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</row>
    <row r="17" spans="1:21" ht="77.25" customHeight="1" thickBot="1" x14ac:dyDescent="0.35">
      <c r="B17" s="275" t="s">
        <v>176</v>
      </c>
      <c r="C17" s="276" t="s">
        <v>177</v>
      </c>
      <c r="D17" s="277" t="s">
        <v>143</v>
      </c>
      <c r="E17" s="277" t="s">
        <v>144</v>
      </c>
      <c r="F17" s="277" t="s">
        <v>145</v>
      </c>
      <c r="G17" s="277" t="s">
        <v>146</v>
      </c>
      <c r="H17" s="277" t="s">
        <v>147</v>
      </c>
      <c r="I17" s="277" t="s">
        <v>125</v>
      </c>
      <c r="J17" s="277" t="s">
        <v>148</v>
      </c>
      <c r="K17" s="277" t="s">
        <v>149</v>
      </c>
      <c r="L17" s="277" t="s">
        <v>150</v>
      </c>
      <c r="M17" s="277" t="s">
        <v>151</v>
      </c>
      <c r="N17" s="277" t="s">
        <v>152</v>
      </c>
      <c r="O17" s="277" t="s">
        <v>153</v>
      </c>
      <c r="P17" s="275" t="s">
        <v>178</v>
      </c>
      <c r="Q17" s="275" t="s">
        <v>124</v>
      </c>
      <c r="R17" s="278" t="s">
        <v>179</v>
      </c>
      <c r="S17" s="275" t="s">
        <v>180</v>
      </c>
      <c r="T17" s="275" t="s">
        <v>181</v>
      </c>
    </row>
    <row r="18" spans="1:21" ht="24.95" customHeight="1" x14ac:dyDescent="0.2">
      <c r="B18" s="279" t="s">
        <v>182</v>
      </c>
      <c r="C18" s="280">
        <f>HABITANTES!$C$36</f>
        <v>10135105</v>
      </c>
      <c r="D18" s="280">
        <v>196</v>
      </c>
      <c r="E18" s="280">
        <v>139</v>
      </c>
      <c r="F18" s="280">
        <v>173</v>
      </c>
      <c r="G18" s="280">
        <v>180</v>
      </c>
      <c r="H18" s="280">
        <v>179</v>
      </c>
      <c r="I18" s="280">
        <v>192</v>
      </c>
      <c r="J18" s="280">
        <v>204</v>
      </c>
      <c r="K18" s="280">
        <v>169</v>
      </c>
      <c r="L18" s="280">
        <v>199</v>
      </c>
      <c r="M18" s="280">
        <v>209</v>
      </c>
      <c r="N18" s="280">
        <v>181</v>
      </c>
      <c r="O18" s="280">
        <v>237</v>
      </c>
      <c r="P18" s="280">
        <f>SUM(D18:O18)</f>
        <v>2258</v>
      </c>
      <c r="Q18" s="281">
        <f xml:space="preserve"> (100000/C18)*(P18/12)*12</f>
        <v>22.278999576225406</v>
      </c>
      <c r="R18" s="282">
        <v>236</v>
      </c>
      <c r="S18" s="283">
        <f>P18-R18</f>
        <v>2022</v>
      </c>
      <c r="T18" s="284">
        <f xml:space="preserve"> (100000/C18)*(S18/12)*12</f>
        <v>19.950459319365709</v>
      </c>
    </row>
    <row r="19" spans="1:21" ht="25.5" customHeight="1" thickBot="1" x14ac:dyDescent="0.25">
      <c r="A19" s="5"/>
      <c r="B19" s="285" t="s">
        <v>183</v>
      </c>
      <c r="C19" s="286">
        <f>HABITANTES!$D$36</f>
        <v>10257724</v>
      </c>
      <c r="D19" s="286">
        <v>184</v>
      </c>
      <c r="E19" s="286">
        <v>138</v>
      </c>
      <c r="F19" s="286">
        <v>153</v>
      </c>
      <c r="G19" s="286">
        <v>176</v>
      </c>
      <c r="H19" s="286">
        <v>158</v>
      </c>
      <c r="I19" s="286">
        <v>164</v>
      </c>
      <c r="J19" s="286">
        <v>155</v>
      </c>
      <c r="K19" s="286">
        <v>180</v>
      </c>
      <c r="L19" s="286">
        <v>155</v>
      </c>
      <c r="M19" s="286">
        <v>168</v>
      </c>
      <c r="N19" s="286">
        <v>159</v>
      </c>
      <c r="O19" s="286">
        <v>183</v>
      </c>
      <c r="P19" s="287">
        <f>SUM(D19:O19)</f>
        <v>1973</v>
      </c>
      <c r="Q19" s="288">
        <f xml:space="preserve"> (100000/C19)*(P19/12)*12</f>
        <v>19.234286280270361</v>
      </c>
      <c r="R19" s="289">
        <f>'55'!G28</f>
        <v>169</v>
      </c>
      <c r="S19" s="290">
        <f>P19-R19</f>
        <v>1804</v>
      </c>
      <c r="T19" s="291">
        <f xml:space="preserve"> (100000/C19)*(S19/12)*12</f>
        <v>17.586747313536613</v>
      </c>
      <c r="U19" t="s">
        <v>21</v>
      </c>
    </row>
    <row r="20" spans="1:21" ht="12.95" customHeight="1" x14ac:dyDescent="0.2">
      <c r="A20" s="5"/>
      <c r="C20" s="292"/>
      <c r="D20" s="293"/>
      <c r="E20" s="293"/>
      <c r="F20" s="293"/>
      <c r="G20" s="293"/>
      <c r="H20" s="293"/>
      <c r="I20" s="293"/>
      <c r="J20" s="293"/>
      <c r="K20" s="293"/>
      <c r="L20" s="293"/>
      <c r="M20" s="292"/>
      <c r="N20" s="292"/>
      <c r="O20" s="292"/>
      <c r="P20" s="294"/>
      <c r="Q20" s="294"/>
      <c r="R20" s="294"/>
      <c r="S20" s="294"/>
      <c r="T20" s="294"/>
    </row>
    <row r="21" spans="1:21" ht="12.95" customHeight="1" x14ac:dyDescent="0.25">
      <c r="A21" s="295"/>
      <c r="B21" s="296"/>
      <c r="C21" s="297"/>
      <c r="D21" s="297"/>
      <c r="E21" s="297"/>
      <c r="F21" s="297"/>
      <c r="G21" s="297"/>
      <c r="H21" s="298"/>
      <c r="I21" s="298"/>
      <c r="J21" s="5"/>
      <c r="K21" s="5"/>
      <c r="S21" s="299"/>
      <c r="T21" s="300"/>
    </row>
    <row r="22" spans="1:21" ht="12.95" customHeight="1" x14ac:dyDescent="0.25">
      <c r="A22" s="295"/>
      <c r="B22" s="297"/>
      <c r="C22" s="297"/>
      <c r="D22" s="297"/>
      <c r="E22" s="298"/>
      <c r="F22" s="298"/>
      <c r="G22" s="298"/>
      <c r="H22" s="298"/>
      <c r="I22" s="298"/>
      <c r="J22" s="5"/>
      <c r="K22" s="5"/>
      <c r="L22" s="5"/>
      <c r="M22" s="5"/>
      <c r="N22" s="5"/>
      <c r="O22" s="5"/>
      <c r="P22" s="5"/>
      <c r="Q22" s="5"/>
      <c r="S22" s="299"/>
      <c r="T22" s="300"/>
    </row>
    <row r="23" spans="1:21" ht="12.95" customHeight="1" x14ac:dyDescent="0.2">
      <c r="A23" s="297"/>
      <c r="B23" s="297"/>
      <c r="C23" s="297"/>
      <c r="D23" s="297"/>
      <c r="E23" s="297"/>
      <c r="F23" s="297"/>
      <c r="G23" s="297"/>
      <c r="H23" s="297"/>
      <c r="I23" s="297"/>
    </row>
    <row r="24" spans="1:21" ht="12.95" customHeight="1" x14ac:dyDescent="0.2">
      <c r="A24" s="297"/>
      <c r="B24" s="297"/>
      <c r="C24" s="297"/>
      <c r="D24" s="297"/>
      <c r="E24" s="297"/>
      <c r="F24" s="297"/>
      <c r="G24" s="297"/>
      <c r="H24" s="297"/>
      <c r="I24" s="297"/>
    </row>
    <row r="25" spans="1:21" x14ac:dyDescent="0.2">
      <c r="A25" s="297"/>
      <c r="B25" s="297"/>
      <c r="C25" s="297"/>
      <c r="D25" s="297"/>
      <c r="E25" s="297"/>
      <c r="F25" s="297"/>
      <c r="G25" s="297"/>
      <c r="H25" s="297"/>
      <c r="I25" s="297"/>
    </row>
  </sheetData>
  <mergeCells count="7">
    <mergeCell ref="A15:U15"/>
    <mergeCell ref="A5:U5"/>
    <mergeCell ref="A6:U6"/>
    <mergeCell ref="A7:U7"/>
    <mergeCell ref="A10:U10"/>
    <mergeCell ref="A13:U13"/>
    <mergeCell ref="A14:U14"/>
  </mergeCells>
  <pageMargins left="0.39370078740157483" right="0.19685039370078741" top="0.74803149606299213" bottom="0.19685039370078741" header="0.39370078740157483" footer="0.39370078740157483"/>
  <pageSetup scale="9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="115" zoomScaleNormal="115" zoomScaleSheetLayoutView="100" workbookViewId="0">
      <selection activeCell="M12" sqref="M12"/>
    </sheetView>
  </sheetViews>
  <sheetFormatPr baseColWidth="10" defaultRowHeight="12.75" x14ac:dyDescent="0.2"/>
  <cols>
    <col min="1" max="1" width="4" style="321" customWidth="1"/>
    <col min="2" max="2" width="14.28515625" style="321" customWidth="1"/>
    <col min="3" max="3" width="3.85546875" style="321" customWidth="1"/>
    <col min="4" max="4" width="4.7109375" style="321" customWidth="1"/>
    <col min="5" max="6" width="4" style="321" customWidth="1"/>
    <col min="7" max="7" width="3.85546875" style="321" customWidth="1"/>
    <col min="8" max="8" width="3.7109375" style="321" customWidth="1"/>
    <col min="9" max="9" width="4" style="321" customWidth="1"/>
    <col min="10" max="10" width="3.5703125" style="321" customWidth="1"/>
    <col min="11" max="14" width="4.7109375" style="321" customWidth="1"/>
    <col min="15" max="15" width="9.28515625" style="321" customWidth="1"/>
    <col min="16" max="16" width="11.140625" style="321" customWidth="1"/>
    <col min="17" max="17" width="12.85546875" style="321" customWidth="1"/>
    <col min="18" max="18" width="4.7109375" style="321" customWidth="1"/>
    <col min="19" max="19" width="3.42578125" style="321" customWidth="1"/>
    <col min="20" max="20" width="3.28515625" style="321" customWidth="1"/>
    <col min="21" max="21" width="5.28515625" style="321" customWidth="1"/>
    <col min="22" max="22" width="6.5703125" style="321" customWidth="1"/>
    <col min="23" max="23" width="10.7109375" style="321" customWidth="1"/>
    <col min="24" max="24" width="12.85546875" style="321" customWidth="1"/>
  </cols>
  <sheetData>
    <row r="1" spans="1:24" ht="15" x14ac:dyDescent="0.25">
      <c r="A1" s="301" t="s">
        <v>184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24" ht="12.75" customHeight="1" x14ac:dyDescent="0.2">
      <c r="A2" s="302" t="s">
        <v>61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</row>
    <row r="3" spans="1:24" ht="15" x14ac:dyDescent="0.25">
      <c r="A3" s="303" t="s">
        <v>404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</row>
    <row r="4" spans="1:24" ht="15.75" thickBot="1" x14ac:dyDescent="0.3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</row>
    <row r="5" spans="1:24" ht="12.95" customHeight="1" thickBot="1" x14ac:dyDescent="0.25">
      <c r="A5" s="575" t="s">
        <v>185</v>
      </c>
      <c r="B5" s="575"/>
      <c r="C5" s="575" t="s">
        <v>137</v>
      </c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1" t="s">
        <v>177</v>
      </c>
      <c r="Q5" s="571" t="s">
        <v>186</v>
      </c>
      <c r="R5" s="571" t="s">
        <v>160</v>
      </c>
      <c r="S5" s="571"/>
      <c r="T5" s="571"/>
      <c r="U5" s="571"/>
      <c r="V5" s="571" t="s">
        <v>0</v>
      </c>
      <c r="W5" s="571" t="s">
        <v>187</v>
      </c>
      <c r="X5" s="571" t="s">
        <v>188</v>
      </c>
    </row>
    <row r="6" spans="1:24" ht="7.5" customHeight="1" thickBot="1" x14ac:dyDescent="0.25">
      <c r="A6" s="575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1"/>
      <c r="Q6" s="571"/>
      <c r="R6" s="571"/>
      <c r="S6" s="571"/>
      <c r="T6" s="571"/>
      <c r="U6" s="571"/>
      <c r="V6" s="571"/>
      <c r="W6" s="571"/>
      <c r="X6" s="571"/>
    </row>
    <row r="7" spans="1:24" ht="61.5" customHeight="1" thickBot="1" x14ac:dyDescent="0.25">
      <c r="A7" s="572" t="s">
        <v>123</v>
      </c>
      <c r="B7" s="572"/>
      <c r="C7" s="304" t="s">
        <v>143</v>
      </c>
      <c r="D7" s="304" t="s">
        <v>144</v>
      </c>
      <c r="E7" s="304" t="s">
        <v>145</v>
      </c>
      <c r="F7" s="304" t="s">
        <v>146</v>
      </c>
      <c r="G7" s="304" t="s">
        <v>147</v>
      </c>
      <c r="H7" s="304" t="s">
        <v>125</v>
      </c>
      <c r="I7" s="304" t="s">
        <v>148</v>
      </c>
      <c r="J7" s="304" t="s">
        <v>149</v>
      </c>
      <c r="K7" s="304" t="s">
        <v>150</v>
      </c>
      <c r="L7" s="304" t="s">
        <v>151</v>
      </c>
      <c r="M7" s="304" t="s">
        <v>152</v>
      </c>
      <c r="N7" s="304" t="s">
        <v>153</v>
      </c>
      <c r="O7" s="119" t="s">
        <v>11</v>
      </c>
      <c r="P7" s="571"/>
      <c r="Q7" s="571"/>
      <c r="R7" s="305" t="s">
        <v>127</v>
      </c>
      <c r="S7" s="305" t="s">
        <v>189</v>
      </c>
      <c r="T7" s="305" t="s">
        <v>128</v>
      </c>
      <c r="U7" s="305" t="s">
        <v>129</v>
      </c>
      <c r="V7" s="571"/>
      <c r="W7" s="571"/>
      <c r="X7" s="571"/>
    </row>
    <row r="8" spans="1:24" s="5" customFormat="1" ht="16.5" customHeight="1" x14ac:dyDescent="0.3">
      <c r="A8" s="306">
        <v>1</v>
      </c>
      <c r="B8" s="307" t="str">
        <f>HABITANTES!B4</f>
        <v>Azua</v>
      </c>
      <c r="C8" s="138">
        <v>2</v>
      </c>
      <c r="D8" s="138">
        <v>1</v>
      </c>
      <c r="E8" s="138">
        <v>4</v>
      </c>
      <c r="F8" s="138">
        <v>3</v>
      </c>
      <c r="G8" s="138">
        <v>3</v>
      </c>
      <c r="H8" s="138">
        <v>3</v>
      </c>
      <c r="I8" s="138">
        <v>2</v>
      </c>
      <c r="J8" s="437">
        <v>7</v>
      </c>
      <c r="K8" s="138">
        <v>5</v>
      </c>
      <c r="L8" s="138">
        <v>1</v>
      </c>
      <c r="M8" s="138">
        <v>1</v>
      </c>
      <c r="N8" s="138">
        <v>5</v>
      </c>
      <c r="O8" s="138">
        <f t="shared" ref="O8:O39" si="0">SUM(C8:N8)</f>
        <v>37</v>
      </c>
      <c r="P8" s="308">
        <f>IF(B8=HABITANTES!B4,HABITANTES!D4,"ERROR")</f>
        <v>250040</v>
      </c>
      <c r="Q8" s="309">
        <f xml:space="preserve"> (100000/P8)*(O8/12)*12</f>
        <v>14.79763237881939</v>
      </c>
      <c r="R8" s="310"/>
      <c r="S8" s="310"/>
      <c r="T8" s="310"/>
      <c r="U8" s="310"/>
      <c r="V8" s="138">
        <f t="shared" ref="V8:V39" si="1">SUM(R8:U8)</f>
        <v>0</v>
      </c>
      <c r="W8" s="138">
        <f t="shared" ref="W8:W39" si="2">O8-V8</f>
        <v>37</v>
      </c>
      <c r="X8" s="311">
        <f>(100000/P8)*(W8/12)*12</f>
        <v>14.79763237881939</v>
      </c>
    </row>
    <row r="9" spans="1:24" s="5" customFormat="1" ht="12.95" customHeight="1" x14ac:dyDescent="0.3">
      <c r="A9" s="312">
        <v>2</v>
      </c>
      <c r="B9" s="307" t="str">
        <f>HABITANTES!B5</f>
        <v>Bahoruco</v>
      </c>
      <c r="C9" s="139">
        <v>1</v>
      </c>
      <c r="D9" s="139">
        <v>2</v>
      </c>
      <c r="E9" s="139">
        <v>2</v>
      </c>
      <c r="F9" s="139">
        <v>1</v>
      </c>
      <c r="G9" s="139">
        <v>3</v>
      </c>
      <c r="H9" s="139">
        <v>2</v>
      </c>
      <c r="I9" s="139">
        <v>1</v>
      </c>
      <c r="J9" s="438">
        <v>1</v>
      </c>
      <c r="K9" s="139">
        <v>1</v>
      </c>
      <c r="L9" s="138">
        <v>0</v>
      </c>
      <c r="M9" s="138">
        <v>5</v>
      </c>
      <c r="N9" s="138">
        <v>2</v>
      </c>
      <c r="O9" s="139">
        <f t="shared" si="0"/>
        <v>21</v>
      </c>
      <c r="P9" s="308">
        <f>IF(B9=HABITANTES!B5,HABITANTES!D5,"ERROR")</f>
        <v>119323</v>
      </c>
      <c r="Q9" s="309">
        <f xml:space="preserve"> (100000/P9)*(O9/12)*12</f>
        <v>17.599289323935871</v>
      </c>
      <c r="R9" s="313"/>
      <c r="S9" s="313"/>
      <c r="T9" s="313"/>
      <c r="U9" s="313"/>
      <c r="V9" s="139">
        <f t="shared" si="1"/>
        <v>0</v>
      </c>
      <c r="W9" s="139">
        <f t="shared" si="2"/>
        <v>21</v>
      </c>
      <c r="X9" s="311">
        <f>(100000/P9)*(W9/12)*12</f>
        <v>17.599289323935871</v>
      </c>
    </row>
    <row r="10" spans="1:24" ht="12.95" customHeight="1" x14ac:dyDescent="0.3">
      <c r="A10" s="312">
        <v>3</v>
      </c>
      <c r="B10" s="307" t="str">
        <f>HABITANTES!B6</f>
        <v>Barahona</v>
      </c>
      <c r="C10" s="139">
        <v>2</v>
      </c>
      <c r="D10" s="139">
        <v>1</v>
      </c>
      <c r="E10" s="139">
        <v>4</v>
      </c>
      <c r="F10" s="139">
        <v>4</v>
      </c>
      <c r="G10" s="139">
        <v>1</v>
      </c>
      <c r="H10" s="139">
        <v>8</v>
      </c>
      <c r="I10" s="139">
        <v>1</v>
      </c>
      <c r="J10" s="438">
        <v>2</v>
      </c>
      <c r="K10" s="139">
        <v>4</v>
      </c>
      <c r="L10" s="138">
        <v>5</v>
      </c>
      <c r="M10" s="138">
        <v>5</v>
      </c>
      <c r="N10" s="138">
        <v>5</v>
      </c>
      <c r="O10" s="139">
        <f t="shared" si="0"/>
        <v>42</v>
      </c>
      <c r="P10" s="308">
        <f>IF(B10=HABITANTES!B6,HABITANTES!D6,"ERROR")</f>
        <v>205441</v>
      </c>
      <c r="Q10" s="309">
        <f t="shared" ref="Q10:Q39" si="3" xml:space="preserve"> (100000/P10)*(O10/12)*12</f>
        <v>20.443825721253305</v>
      </c>
      <c r="R10" s="313">
        <v>6</v>
      </c>
      <c r="S10" s="313"/>
      <c r="T10" s="313"/>
      <c r="U10" s="313"/>
      <c r="V10" s="139">
        <f t="shared" si="1"/>
        <v>6</v>
      </c>
      <c r="W10" s="139">
        <f t="shared" si="2"/>
        <v>36</v>
      </c>
      <c r="X10" s="311">
        <f t="shared" ref="X10:X39" si="4">(100000/P10)*(W10/12)*12</f>
        <v>17.523279189645688</v>
      </c>
    </row>
    <row r="11" spans="1:24" ht="12.95" customHeight="1" x14ac:dyDescent="0.3">
      <c r="A11" s="312">
        <v>4</v>
      </c>
      <c r="B11" s="307" t="str">
        <f>HABITANTES!B7</f>
        <v>Dajabón</v>
      </c>
      <c r="C11" s="139">
        <v>1</v>
      </c>
      <c r="D11" s="139">
        <v>2</v>
      </c>
      <c r="E11" s="139">
        <v>1</v>
      </c>
      <c r="F11" s="139"/>
      <c r="G11" s="139">
        <v>2</v>
      </c>
      <c r="H11" s="139">
        <v>1</v>
      </c>
      <c r="I11" s="139"/>
      <c r="J11" s="438"/>
      <c r="K11" s="139">
        <v>1</v>
      </c>
      <c r="L11" s="138">
        <v>0</v>
      </c>
      <c r="M11" s="138">
        <v>0</v>
      </c>
      <c r="N11" s="138">
        <v>2</v>
      </c>
      <c r="O11" s="139">
        <f t="shared" si="0"/>
        <v>10</v>
      </c>
      <c r="P11" s="308">
        <f>IF(B11=HABITANTES!B7,HABITANTES!D7,"ERROR")</f>
        <v>68150</v>
      </c>
      <c r="Q11" s="309">
        <f t="shared" si="3"/>
        <v>14.673514306676449</v>
      </c>
      <c r="R11" s="313"/>
      <c r="S11" s="313"/>
      <c r="T11" s="313"/>
      <c r="U11" s="313"/>
      <c r="V11" s="139">
        <f t="shared" si="1"/>
        <v>0</v>
      </c>
      <c r="W11" s="139">
        <f t="shared" si="2"/>
        <v>10</v>
      </c>
      <c r="X11" s="311">
        <f t="shared" si="4"/>
        <v>14.673514306676449</v>
      </c>
    </row>
    <row r="12" spans="1:24" ht="12.95" customHeight="1" x14ac:dyDescent="0.3">
      <c r="A12" s="312">
        <v>5</v>
      </c>
      <c r="B12" s="307" t="str">
        <f>HABITANTES!B8</f>
        <v>Distrito Nacional</v>
      </c>
      <c r="C12" s="139">
        <v>24</v>
      </c>
      <c r="D12" s="139">
        <v>24</v>
      </c>
      <c r="E12" s="139">
        <v>22</v>
      </c>
      <c r="F12" s="139">
        <v>22</v>
      </c>
      <c r="G12" s="139">
        <v>23</v>
      </c>
      <c r="H12" s="139">
        <v>21</v>
      </c>
      <c r="I12" s="139">
        <v>17</v>
      </c>
      <c r="J12" s="439">
        <v>17</v>
      </c>
      <c r="K12" s="139">
        <v>22</v>
      </c>
      <c r="L12" s="138">
        <v>23</v>
      </c>
      <c r="M12" s="138">
        <v>19</v>
      </c>
      <c r="N12" s="138">
        <v>15</v>
      </c>
      <c r="O12" s="139">
        <f t="shared" si="0"/>
        <v>249</v>
      </c>
      <c r="P12" s="308">
        <f>IF(B12=HABITANTES!B8,HABITANTES!D8,"ERROR")</f>
        <v>1154708</v>
      </c>
      <c r="Q12" s="309">
        <f t="shared" si="3"/>
        <v>21.563893209365485</v>
      </c>
      <c r="R12" s="313">
        <v>19</v>
      </c>
      <c r="S12" s="313"/>
      <c r="T12" s="313"/>
      <c r="U12" s="313"/>
      <c r="V12" s="139">
        <f t="shared" si="1"/>
        <v>19</v>
      </c>
      <c r="W12" s="139">
        <f t="shared" si="2"/>
        <v>230</v>
      </c>
      <c r="X12" s="311">
        <f t="shared" si="4"/>
        <v>19.91845557491591</v>
      </c>
    </row>
    <row r="13" spans="1:24" ht="12.95" customHeight="1" x14ac:dyDescent="0.3">
      <c r="A13" s="312">
        <v>6</v>
      </c>
      <c r="B13" s="307" t="str">
        <f>HABITANTES!B9</f>
        <v>Duarte</v>
      </c>
      <c r="C13" s="139">
        <v>3</v>
      </c>
      <c r="D13" s="139">
        <v>1</v>
      </c>
      <c r="E13" s="139">
        <v>4</v>
      </c>
      <c r="F13" s="139">
        <v>8</v>
      </c>
      <c r="G13" s="139">
        <v>4</v>
      </c>
      <c r="H13" s="139">
        <v>3</v>
      </c>
      <c r="I13" s="139">
        <v>6</v>
      </c>
      <c r="J13" s="438">
        <v>10</v>
      </c>
      <c r="K13" s="139">
        <v>13</v>
      </c>
      <c r="L13" s="138">
        <v>8</v>
      </c>
      <c r="M13" s="138">
        <v>5</v>
      </c>
      <c r="N13" s="138">
        <v>8</v>
      </c>
      <c r="O13" s="139">
        <f t="shared" si="0"/>
        <v>73</v>
      </c>
      <c r="P13" s="308">
        <f>IF(B13=HABITANTES!B9,HABITANTES!D9,"ERROR")</f>
        <v>303909</v>
      </c>
      <c r="Q13" s="309">
        <f t="shared" si="3"/>
        <v>24.020348196335085</v>
      </c>
      <c r="R13" s="313">
        <v>4</v>
      </c>
      <c r="S13" s="313"/>
      <c r="T13" s="313"/>
      <c r="U13" s="313"/>
      <c r="V13" s="139">
        <f t="shared" si="1"/>
        <v>4</v>
      </c>
      <c r="W13" s="139">
        <f t="shared" si="2"/>
        <v>69</v>
      </c>
      <c r="X13" s="311">
        <f t="shared" si="4"/>
        <v>22.704164733522205</v>
      </c>
    </row>
    <row r="14" spans="1:24" ht="12.95" customHeight="1" x14ac:dyDescent="0.3">
      <c r="A14" s="312">
        <v>7</v>
      </c>
      <c r="B14" s="307" t="str">
        <f>HABITANTES!B10</f>
        <v>El Seibo</v>
      </c>
      <c r="C14" s="139">
        <v>1</v>
      </c>
      <c r="D14" s="139">
        <v>1</v>
      </c>
      <c r="E14" s="139">
        <v>1</v>
      </c>
      <c r="F14" s="139">
        <v>3</v>
      </c>
      <c r="G14" s="139">
        <v>2</v>
      </c>
      <c r="H14" s="139">
        <v>1</v>
      </c>
      <c r="I14" s="139">
        <v>3</v>
      </c>
      <c r="J14" s="438">
        <v>2</v>
      </c>
      <c r="K14" s="139"/>
      <c r="L14" s="138">
        <v>1</v>
      </c>
      <c r="M14" s="138">
        <v>1</v>
      </c>
      <c r="N14" s="138">
        <v>2</v>
      </c>
      <c r="O14" s="139">
        <f t="shared" si="0"/>
        <v>18</v>
      </c>
      <c r="P14" s="308">
        <f>IF(B14=HABITANTES!B10,HABITANTES!D10,"ERROR")</f>
        <v>109735</v>
      </c>
      <c r="Q14" s="309">
        <f t="shared" si="3"/>
        <v>16.403153050530825</v>
      </c>
      <c r="R14" s="313">
        <v>1</v>
      </c>
      <c r="S14" s="313"/>
      <c r="T14" s="313"/>
      <c r="U14" s="313">
        <v>1</v>
      </c>
      <c r="V14" s="139">
        <f t="shared" si="1"/>
        <v>2</v>
      </c>
      <c r="W14" s="139">
        <f t="shared" si="2"/>
        <v>16</v>
      </c>
      <c r="X14" s="311">
        <f t="shared" si="4"/>
        <v>14.580580489360733</v>
      </c>
    </row>
    <row r="15" spans="1:24" ht="12.95" customHeight="1" x14ac:dyDescent="0.3">
      <c r="A15" s="312">
        <v>8</v>
      </c>
      <c r="B15" s="307" t="str">
        <f>HABITANTES!B11</f>
        <v>Elías Piña</v>
      </c>
      <c r="C15" s="139">
        <v>1</v>
      </c>
      <c r="D15" s="139"/>
      <c r="E15" s="139">
        <v>2</v>
      </c>
      <c r="F15" s="139"/>
      <c r="G15" s="139"/>
      <c r="H15" s="139">
        <v>2</v>
      </c>
      <c r="I15" s="139">
        <v>2</v>
      </c>
      <c r="J15" s="438">
        <v>1</v>
      </c>
      <c r="K15" s="139">
        <v>1</v>
      </c>
      <c r="L15" s="138">
        <v>0</v>
      </c>
      <c r="M15" s="138">
        <v>3</v>
      </c>
      <c r="N15" s="138">
        <v>1</v>
      </c>
      <c r="O15" s="139">
        <f t="shared" si="0"/>
        <v>13</v>
      </c>
      <c r="P15" s="308">
        <f>IF(B15=HABITANTES!B11,HABITANTES!D11,"ERROR")</f>
        <v>73933</v>
      </c>
      <c r="Q15" s="309">
        <f t="shared" si="3"/>
        <v>17.583487752424492</v>
      </c>
      <c r="R15" s="313"/>
      <c r="S15" s="313"/>
      <c r="T15" s="313"/>
      <c r="U15" s="313"/>
      <c r="V15" s="139">
        <f t="shared" si="1"/>
        <v>0</v>
      </c>
      <c r="W15" s="139">
        <f t="shared" si="2"/>
        <v>13</v>
      </c>
      <c r="X15" s="311">
        <f t="shared" si="4"/>
        <v>17.583487752424492</v>
      </c>
    </row>
    <row r="16" spans="1:24" ht="12.95" customHeight="1" x14ac:dyDescent="0.3">
      <c r="A16" s="312">
        <v>9</v>
      </c>
      <c r="B16" s="307" t="str">
        <f>HABITANTES!B12</f>
        <v>Espaillat</v>
      </c>
      <c r="C16" s="139">
        <v>2</v>
      </c>
      <c r="D16" s="139">
        <v>7</v>
      </c>
      <c r="E16" s="139">
        <v>1</v>
      </c>
      <c r="F16" s="139">
        <v>3</v>
      </c>
      <c r="G16" s="139">
        <v>2</v>
      </c>
      <c r="H16" s="139"/>
      <c r="I16" s="139">
        <v>5</v>
      </c>
      <c r="J16" s="438">
        <v>7</v>
      </c>
      <c r="K16" s="139">
        <v>2</v>
      </c>
      <c r="L16" s="138">
        <v>2</v>
      </c>
      <c r="M16" s="138">
        <v>0</v>
      </c>
      <c r="N16" s="138">
        <v>1</v>
      </c>
      <c r="O16" s="139">
        <f t="shared" si="0"/>
        <v>32</v>
      </c>
      <c r="P16" s="308">
        <f>IF(B16=HABITANTES!B12,HABITANTES!D12,"ERROR")</f>
        <v>241969</v>
      </c>
      <c r="Q16" s="309">
        <f t="shared" si="3"/>
        <v>13.224834586248651</v>
      </c>
      <c r="R16" s="313">
        <v>4</v>
      </c>
      <c r="S16" s="313"/>
      <c r="T16" s="313"/>
      <c r="U16" s="313"/>
      <c r="V16" s="139">
        <f t="shared" si="1"/>
        <v>4</v>
      </c>
      <c r="W16" s="139">
        <f t="shared" si="2"/>
        <v>28</v>
      </c>
      <c r="X16" s="311">
        <f t="shared" si="4"/>
        <v>11.57173026296757</v>
      </c>
    </row>
    <row r="17" spans="1:24" ht="12.95" customHeight="1" x14ac:dyDescent="0.3">
      <c r="A17" s="312">
        <v>10</v>
      </c>
      <c r="B17" s="307" t="str">
        <f>HABITANTES!B13</f>
        <v>Hato Mayor</v>
      </c>
      <c r="C17" s="139">
        <v>1</v>
      </c>
      <c r="D17" s="139">
        <v>2</v>
      </c>
      <c r="E17" s="139"/>
      <c r="F17" s="139">
        <v>3</v>
      </c>
      <c r="G17" s="139">
        <v>1</v>
      </c>
      <c r="H17" s="139">
        <v>2</v>
      </c>
      <c r="I17" s="139">
        <v>2</v>
      </c>
      <c r="J17" s="438">
        <v>1</v>
      </c>
      <c r="K17" s="139"/>
      <c r="L17" s="138">
        <v>0</v>
      </c>
      <c r="M17" s="138">
        <v>1</v>
      </c>
      <c r="N17" s="138">
        <v>0</v>
      </c>
      <c r="O17" s="139">
        <f t="shared" si="0"/>
        <v>13</v>
      </c>
      <c r="P17" s="308">
        <f>IF(B17=HABITANTES!B13,HABITANTES!D13,"ERROR")</f>
        <v>92173</v>
      </c>
      <c r="Q17" s="309">
        <f t="shared" si="3"/>
        <v>14.103913293480737</v>
      </c>
      <c r="R17" s="313">
        <v>1</v>
      </c>
      <c r="S17" s="313"/>
      <c r="T17" s="313"/>
      <c r="U17" s="313"/>
      <c r="V17" s="139">
        <f t="shared" si="1"/>
        <v>1</v>
      </c>
      <c r="W17" s="139">
        <f t="shared" si="2"/>
        <v>12</v>
      </c>
      <c r="X17" s="311">
        <f t="shared" si="4"/>
        <v>13.018996886289912</v>
      </c>
    </row>
    <row r="18" spans="1:24" ht="12.95" customHeight="1" x14ac:dyDescent="0.3">
      <c r="A18" s="312">
        <v>11</v>
      </c>
      <c r="B18" s="307" t="str">
        <f>HABITANTES!B14</f>
        <v>Hermanas Mirabal</v>
      </c>
      <c r="C18" s="139">
        <v>2</v>
      </c>
      <c r="D18" s="139">
        <v>1</v>
      </c>
      <c r="E18" s="139">
        <v>2</v>
      </c>
      <c r="F18" s="139">
        <v>1</v>
      </c>
      <c r="G18" s="139">
        <v>1</v>
      </c>
      <c r="H18" s="139"/>
      <c r="I18" s="139">
        <v>1</v>
      </c>
      <c r="J18" s="438">
        <v>4</v>
      </c>
      <c r="K18" s="139">
        <v>1</v>
      </c>
      <c r="L18" s="138">
        <v>2</v>
      </c>
      <c r="M18" s="138">
        <v>1</v>
      </c>
      <c r="N18" s="138">
        <v>1</v>
      </c>
      <c r="O18" s="139">
        <f t="shared" si="0"/>
        <v>17</v>
      </c>
      <c r="P18" s="308">
        <f>IF(B18=HABITANTES!B14,HABITANTES!D14,"ERROR")</f>
        <v>104075</v>
      </c>
      <c r="Q18" s="309">
        <f t="shared" si="3"/>
        <v>16.334374249339419</v>
      </c>
      <c r="R18" s="313"/>
      <c r="S18" s="313"/>
      <c r="T18" s="313"/>
      <c r="U18" s="313"/>
      <c r="V18" s="139">
        <f t="shared" si="1"/>
        <v>0</v>
      </c>
      <c r="W18" s="139">
        <f t="shared" si="2"/>
        <v>17</v>
      </c>
      <c r="X18" s="311">
        <f t="shared" si="4"/>
        <v>16.334374249339419</v>
      </c>
    </row>
    <row r="19" spans="1:24" s="5" customFormat="1" ht="12.95" customHeight="1" x14ac:dyDescent="0.3">
      <c r="A19" s="312">
        <v>12</v>
      </c>
      <c r="B19" s="307" t="str">
        <f>HABITANTES!B15</f>
        <v>Independencia</v>
      </c>
      <c r="C19" s="139">
        <v>4</v>
      </c>
      <c r="D19" s="139">
        <v>1</v>
      </c>
      <c r="E19" s="139"/>
      <c r="F19" s="139"/>
      <c r="G19" s="139">
        <v>1</v>
      </c>
      <c r="H19" s="139">
        <v>1</v>
      </c>
      <c r="I19" s="139">
        <v>2</v>
      </c>
      <c r="J19" s="439"/>
      <c r="K19" s="139"/>
      <c r="L19" s="138">
        <v>1</v>
      </c>
      <c r="M19" s="138">
        <v>0</v>
      </c>
      <c r="N19" s="138">
        <v>0</v>
      </c>
      <c r="O19" s="139">
        <f t="shared" si="0"/>
        <v>10</v>
      </c>
      <c r="P19" s="308">
        <f>IF(B19=HABITANTES!B15,HABITANTES!D15,"ERROR")</f>
        <v>57642</v>
      </c>
      <c r="Q19" s="309">
        <f t="shared" si="3"/>
        <v>17.348461191492316</v>
      </c>
      <c r="R19" s="313">
        <v>3</v>
      </c>
      <c r="S19" s="313"/>
      <c r="T19" s="313"/>
      <c r="U19" s="313"/>
      <c r="V19" s="139">
        <f t="shared" si="1"/>
        <v>3</v>
      </c>
      <c r="W19" s="139">
        <f t="shared" si="2"/>
        <v>7</v>
      </c>
      <c r="X19" s="311">
        <f t="shared" si="4"/>
        <v>12.14392283404462</v>
      </c>
    </row>
    <row r="20" spans="1:24" ht="12.95" customHeight="1" x14ac:dyDescent="0.3">
      <c r="A20" s="312">
        <v>13</v>
      </c>
      <c r="B20" s="307" t="str">
        <f>HABITANTES!B16</f>
        <v>La Altagracia</v>
      </c>
      <c r="C20" s="139">
        <v>8</v>
      </c>
      <c r="D20" s="139">
        <v>4</v>
      </c>
      <c r="E20" s="139">
        <v>2</v>
      </c>
      <c r="F20" s="139">
        <v>14</v>
      </c>
      <c r="G20" s="139">
        <v>9</v>
      </c>
      <c r="H20" s="139">
        <v>12</v>
      </c>
      <c r="I20" s="139">
        <v>3</v>
      </c>
      <c r="J20" s="438"/>
      <c r="K20" s="139">
        <v>8</v>
      </c>
      <c r="L20" s="138">
        <v>3</v>
      </c>
      <c r="M20" s="138">
        <v>2</v>
      </c>
      <c r="N20" s="138">
        <v>7</v>
      </c>
      <c r="O20" s="139">
        <f t="shared" si="0"/>
        <v>72</v>
      </c>
      <c r="P20" s="308">
        <f>IF(B20=HABITANTES!B16,HABITANTES!D16,"ERROR")</f>
        <v>245404</v>
      </c>
      <c r="Q20" s="309">
        <f t="shared" si="3"/>
        <v>29.339375071310982</v>
      </c>
      <c r="R20" s="313">
        <v>8</v>
      </c>
      <c r="S20" s="313"/>
      <c r="T20" s="313"/>
      <c r="U20" s="313"/>
      <c r="V20" s="139">
        <f t="shared" si="1"/>
        <v>8</v>
      </c>
      <c r="W20" s="139">
        <f t="shared" si="2"/>
        <v>64</v>
      </c>
      <c r="X20" s="311">
        <f t="shared" si="4"/>
        <v>26.07944450783198</v>
      </c>
    </row>
    <row r="21" spans="1:24" s="5" customFormat="1" ht="12.95" customHeight="1" x14ac:dyDescent="0.3">
      <c r="A21" s="312">
        <v>14</v>
      </c>
      <c r="B21" s="307" t="str">
        <f>HABITANTES!B17</f>
        <v>La Romana</v>
      </c>
      <c r="C21" s="139">
        <v>3</v>
      </c>
      <c r="D21" s="139">
        <v>2</v>
      </c>
      <c r="E21" s="139">
        <v>5</v>
      </c>
      <c r="F21" s="139">
        <v>3</v>
      </c>
      <c r="G21" s="139">
        <v>6</v>
      </c>
      <c r="H21" s="139">
        <v>6</v>
      </c>
      <c r="I21" s="139">
        <v>6</v>
      </c>
      <c r="J21" s="439">
        <v>7</v>
      </c>
      <c r="K21" s="139">
        <v>3</v>
      </c>
      <c r="L21" s="138">
        <v>1</v>
      </c>
      <c r="M21" s="138">
        <v>2</v>
      </c>
      <c r="N21" s="138">
        <v>4</v>
      </c>
      <c r="O21" s="139">
        <f t="shared" si="0"/>
        <v>48</v>
      </c>
      <c r="P21" s="308">
        <f>IF(B21=HABITANTES!B17,HABITANTES!D17,"ERROR")</f>
        <v>255626</v>
      </c>
      <c r="Q21" s="309">
        <f t="shared" si="3"/>
        <v>18.777432655520172</v>
      </c>
      <c r="R21" s="313">
        <v>4</v>
      </c>
      <c r="S21" s="313"/>
      <c r="T21" s="313"/>
      <c r="U21" s="313"/>
      <c r="V21" s="139">
        <f t="shared" si="1"/>
        <v>4</v>
      </c>
      <c r="W21" s="139">
        <f t="shared" si="2"/>
        <v>44</v>
      </c>
      <c r="X21" s="311">
        <f t="shared" si="4"/>
        <v>17.212646600893493</v>
      </c>
    </row>
    <row r="22" spans="1:24" ht="12.95" customHeight="1" x14ac:dyDescent="0.3">
      <c r="A22" s="312">
        <v>15</v>
      </c>
      <c r="B22" s="307" t="str">
        <f>HABITANTES!B18</f>
        <v>La Vega</v>
      </c>
      <c r="C22" s="139">
        <v>10</v>
      </c>
      <c r="D22" s="139">
        <v>8</v>
      </c>
      <c r="E22" s="139">
        <v>4</v>
      </c>
      <c r="F22" s="139">
        <v>3</v>
      </c>
      <c r="G22" s="139">
        <v>6</v>
      </c>
      <c r="H22" s="139">
        <v>11</v>
      </c>
      <c r="I22" s="139">
        <v>3</v>
      </c>
      <c r="J22" s="438">
        <v>6</v>
      </c>
      <c r="K22" s="139">
        <v>4</v>
      </c>
      <c r="L22" s="138">
        <v>2</v>
      </c>
      <c r="M22" s="138">
        <v>8</v>
      </c>
      <c r="N22" s="138">
        <v>6</v>
      </c>
      <c r="O22" s="139">
        <f t="shared" si="0"/>
        <v>71</v>
      </c>
      <c r="P22" s="308">
        <f>IF(B22=HABITANTES!B18,HABITANTES!D18,"ERROR")</f>
        <v>441602</v>
      </c>
      <c r="Q22" s="309">
        <f t="shared" si="3"/>
        <v>16.077825734484897</v>
      </c>
      <c r="R22" s="313">
        <v>11</v>
      </c>
      <c r="S22" s="313">
        <v>2</v>
      </c>
      <c r="T22" s="313"/>
      <c r="U22" s="313"/>
      <c r="V22" s="139">
        <f t="shared" si="1"/>
        <v>13</v>
      </c>
      <c r="W22" s="139">
        <f t="shared" si="2"/>
        <v>58</v>
      </c>
      <c r="X22" s="311">
        <f t="shared" si="4"/>
        <v>13.133998487325689</v>
      </c>
    </row>
    <row r="23" spans="1:24" ht="12.95" customHeight="1" x14ac:dyDescent="0.2">
      <c r="A23" s="312">
        <v>16</v>
      </c>
      <c r="B23" s="307" t="str">
        <f>HABITANTES!B19</f>
        <v>María Trinidad Sánchez</v>
      </c>
      <c r="C23" s="139">
        <v>2</v>
      </c>
      <c r="D23" s="139">
        <v>1</v>
      </c>
      <c r="E23" s="139"/>
      <c r="F23" s="139">
        <v>2</v>
      </c>
      <c r="G23" s="139">
        <v>1</v>
      </c>
      <c r="H23" s="139"/>
      <c r="I23" s="139">
        <v>2</v>
      </c>
      <c r="J23" s="440">
        <v>1</v>
      </c>
      <c r="K23" s="139">
        <v>2</v>
      </c>
      <c r="L23" s="138">
        <v>2</v>
      </c>
      <c r="M23" s="138">
        <v>2</v>
      </c>
      <c r="N23" s="138">
        <v>4</v>
      </c>
      <c r="O23" s="139">
        <f t="shared" si="0"/>
        <v>19</v>
      </c>
      <c r="P23" s="308">
        <f>IF(B23=HABITANTES!B19,HABITANTES!D19,"ERROR")</f>
        <v>143615</v>
      </c>
      <c r="Q23" s="309">
        <f t="shared" si="3"/>
        <v>13.229815827037566</v>
      </c>
      <c r="R23" s="313"/>
      <c r="S23" s="313"/>
      <c r="T23" s="313"/>
      <c r="U23" s="313"/>
      <c r="V23" s="139">
        <f t="shared" si="1"/>
        <v>0</v>
      </c>
      <c r="W23" s="139">
        <f t="shared" si="2"/>
        <v>19</v>
      </c>
      <c r="X23" s="311">
        <f t="shared" si="4"/>
        <v>13.229815827037566</v>
      </c>
    </row>
    <row r="24" spans="1:24" s="5" customFormat="1" ht="12.95" customHeight="1" x14ac:dyDescent="0.3">
      <c r="A24" s="312">
        <v>17</v>
      </c>
      <c r="B24" s="307" t="str">
        <f>HABITANTES!B20</f>
        <v>Monseñor Nouel</v>
      </c>
      <c r="C24" s="139"/>
      <c r="D24" s="139">
        <v>4</v>
      </c>
      <c r="E24" s="139">
        <v>8</v>
      </c>
      <c r="F24" s="139">
        <v>1</v>
      </c>
      <c r="G24" s="139">
        <v>2</v>
      </c>
      <c r="H24" s="139">
        <v>2</v>
      </c>
      <c r="I24" s="139">
        <v>2</v>
      </c>
      <c r="J24" s="439"/>
      <c r="K24" s="139"/>
      <c r="L24" s="138">
        <v>3</v>
      </c>
      <c r="M24" s="138">
        <v>1</v>
      </c>
      <c r="N24" s="138">
        <v>5</v>
      </c>
      <c r="O24" s="139">
        <f t="shared" si="0"/>
        <v>28</v>
      </c>
      <c r="P24" s="308">
        <f>IF(B24=HABITANTES!B20,HABITANTES!D20,"ERROR")</f>
        <v>201812</v>
      </c>
      <c r="Q24" s="309">
        <f t="shared" si="3"/>
        <v>13.874298852397281</v>
      </c>
      <c r="R24" s="313"/>
      <c r="S24" s="313"/>
      <c r="T24" s="313"/>
      <c r="U24" s="313"/>
      <c r="V24" s="139">
        <f t="shared" si="1"/>
        <v>0</v>
      </c>
      <c r="W24" s="139">
        <f t="shared" si="2"/>
        <v>28</v>
      </c>
      <c r="X24" s="311">
        <f t="shared" si="4"/>
        <v>13.874298852397281</v>
      </c>
    </row>
    <row r="25" spans="1:24" ht="12.95" customHeight="1" x14ac:dyDescent="0.3">
      <c r="A25" s="312">
        <v>19</v>
      </c>
      <c r="B25" s="307" t="str">
        <f>HABITANTES!B21</f>
        <v>Monte Cristi</v>
      </c>
      <c r="C25" s="139">
        <v>1</v>
      </c>
      <c r="D25" s="139"/>
      <c r="E25" s="139">
        <v>1</v>
      </c>
      <c r="F25" s="139">
        <v>1</v>
      </c>
      <c r="G25" s="139">
        <v>2</v>
      </c>
      <c r="H25" s="139">
        <v>3</v>
      </c>
      <c r="I25" s="139">
        <v>3</v>
      </c>
      <c r="J25" s="438">
        <v>2</v>
      </c>
      <c r="K25" s="139">
        <v>3</v>
      </c>
      <c r="L25" s="138">
        <v>1</v>
      </c>
      <c r="M25" s="138">
        <v>2</v>
      </c>
      <c r="N25" s="138">
        <v>2</v>
      </c>
      <c r="O25" s="139">
        <f>SUM(C25:N25)</f>
        <v>21</v>
      </c>
      <c r="P25" s="308">
        <f>IF(B25=HABITANTES!B21,HABITANTES!D21,"ERROR")</f>
        <v>124196</v>
      </c>
      <c r="Q25" s="309">
        <f t="shared" si="3"/>
        <v>16.908757125833361</v>
      </c>
      <c r="R25" s="313">
        <v>1</v>
      </c>
      <c r="S25" s="313"/>
      <c r="T25" s="313"/>
      <c r="U25" s="313"/>
      <c r="V25" s="139">
        <f t="shared" si="1"/>
        <v>1</v>
      </c>
      <c r="W25" s="139">
        <f t="shared" si="2"/>
        <v>20</v>
      </c>
      <c r="X25" s="311">
        <f t="shared" si="4"/>
        <v>16.103578215079391</v>
      </c>
    </row>
    <row r="26" spans="1:24" ht="12.95" customHeight="1" x14ac:dyDescent="0.3">
      <c r="A26" s="312">
        <v>18</v>
      </c>
      <c r="B26" s="307" t="str">
        <f>HABITANTES!B22</f>
        <v>Monte Plata</v>
      </c>
      <c r="C26" s="139">
        <v>2</v>
      </c>
      <c r="D26" s="139"/>
      <c r="E26" s="139">
        <v>1</v>
      </c>
      <c r="F26" s="139">
        <v>4</v>
      </c>
      <c r="G26" s="139"/>
      <c r="H26" s="139">
        <v>1</v>
      </c>
      <c r="I26" s="139">
        <v>1</v>
      </c>
      <c r="J26" s="438">
        <v>3</v>
      </c>
      <c r="K26" s="139">
        <v>2</v>
      </c>
      <c r="L26" s="138">
        <v>7</v>
      </c>
      <c r="M26" s="138">
        <v>1</v>
      </c>
      <c r="N26" s="138">
        <v>5</v>
      </c>
      <c r="O26" s="139">
        <f>SUM(C26:N26)</f>
        <v>27</v>
      </c>
      <c r="P26" s="308">
        <f>IF(B26=HABITANTES!B22,HABITANTES!D22,"ERROR")</f>
        <v>217804</v>
      </c>
      <c r="Q26" s="309">
        <f t="shared" si="3"/>
        <v>12.396466547905455</v>
      </c>
      <c r="R26" s="313">
        <v>2</v>
      </c>
      <c r="S26" s="313">
        <v>1</v>
      </c>
      <c r="T26" s="313"/>
      <c r="U26" s="313"/>
      <c r="V26" s="139">
        <f t="shared" si="1"/>
        <v>3</v>
      </c>
      <c r="W26" s="139">
        <f t="shared" si="2"/>
        <v>24</v>
      </c>
      <c r="X26" s="311">
        <f t="shared" si="4"/>
        <v>11.01908137591596</v>
      </c>
    </row>
    <row r="27" spans="1:24" s="5" customFormat="1" ht="12.95" customHeight="1" x14ac:dyDescent="0.3">
      <c r="A27" s="312">
        <v>20</v>
      </c>
      <c r="B27" s="307" t="str">
        <f>HABITANTES!B23</f>
        <v>Pedernales</v>
      </c>
      <c r="C27" s="139">
        <v>1</v>
      </c>
      <c r="D27" s="139"/>
      <c r="E27" s="139"/>
      <c r="F27" s="139">
        <v>1</v>
      </c>
      <c r="G27" s="139"/>
      <c r="H27" s="139"/>
      <c r="I27" s="139"/>
      <c r="J27" s="439"/>
      <c r="K27" s="139">
        <v>2</v>
      </c>
      <c r="L27" s="138">
        <v>1</v>
      </c>
      <c r="M27" s="138">
        <v>0</v>
      </c>
      <c r="N27" s="138">
        <v>0</v>
      </c>
      <c r="O27" s="139">
        <f t="shared" si="0"/>
        <v>5</v>
      </c>
      <c r="P27" s="308">
        <f>IF(B27=HABITANTES!B23,HABITANTES!D23,"ERROR")</f>
        <v>26612</v>
      </c>
      <c r="Q27" s="309">
        <f t="shared" si="3"/>
        <v>18.788516458740421</v>
      </c>
      <c r="R27" s="313"/>
      <c r="S27" s="313">
        <v>2</v>
      </c>
      <c r="T27" s="313"/>
      <c r="U27" s="313"/>
      <c r="V27" s="139">
        <f t="shared" si="1"/>
        <v>2</v>
      </c>
      <c r="W27" s="139">
        <f t="shared" si="2"/>
        <v>3</v>
      </c>
      <c r="X27" s="311">
        <f t="shared" si="4"/>
        <v>11.273109875244252</v>
      </c>
    </row>
    <row r="28" spans="1:24" ht="12.95" customHeight="1" x14ac:dyDescent="0.3">
      <c r="A28" s="312">
        <v>21</v>
      </c>
      <c r="B28" s="307" t="str">
        <f>HABITANTES!B24</f>
        <v>Peravia</v>
      </c>
      <c r="C28" s="139">
        <v>3</v>
      </c>
      <c r="D28" s="139">
        <v>5</v>
      </c>
      <c r="E28" s="139">
        <v>6</v>
      </c>
      <c r="F28" s="139">
        <v>4</v>
      </c>
      <c r="G28" s="139">
        <v>2</v>
      </c>
      <c r="H28" s="139">
        <v>2</v>
      </c>
      <c r="I28" s="139">
        <v>4</v>
      </c>
      <c r="J28" s="438">
        <v>1</v>
      </c>
      <c r="K28" s="139">
        <v>1</v>
      </c>
      <c r="L28" s="138">
        <v>2</v>
      </c>
      <c r="M28" s="138">
        <v>6</v>
      </c>
      <c r="N28" s="138">
        <v>5</v>
      </c>
      <c r="O28" s="139">
        <f t="shared" si="0"/>
        <v>41</v>
      </c>
      <c r="P28" s="308">
        <f>IF(B28=HABITANTES!B24,HABITANTES!D24,"ERROR")</f>
        <v>210979</v>
      </c>
      <c r="Q28" s="309">
        <f t="shared" si="3"/>
        <v>19.433213732172394</v>
      </c>
      <c r="R28" s="313">
        <v>1</v>
      </c>
      <c r="S28" s="313"/>
      <c r="T28" s="313"/>
      <c r="U28" s="313"/>
      <c r="V28" s="139">
        <f t="shared" si="1"/>
        <v>1</v>
      </c>
      <c r="W28" s="139">
        <f t="shared" si="2"/>
        <v>40</v>
      </c>
      <c r="X28" s="311">
        <f t="shared" si="4"/>
        <v>18.959232909436484</v>
      </c>
    </row>
    <row r="29" spans="1:24" ht="12.95" customHeight="1" x14ac:dyDescent="0.3">
      <c r="A29" s="312">
        <v>22</v>
      </c>
      <c r="B29" s="307" t="str">
        <f>HABITANTES!B25</f>
        <v>Puerto Plata</v>
      </c>
      <c r="C29" s="139">
        <v>4</v>
      </c>
      <c r="D29" s="139">
        <v>2</v>
      </c>
      <c r="E29" s="139">
        <v>1</v>
      </c>
      <c r="F29" s="139">
        <v>5</v>
      </c>
      <c r="G29" s="139">
        <v>4</v>
      </c>
      <c r="H29" s="139">
        <v>8</v>
      </c>
      <c r="I29" s="139">
        <v>5</v>
      </c>
      <c r="J29" s="438">
        <v>7</v>
      </c>
      <c r="K29" s="139">
        <v>9</v>
      </c>
      <c r="L29" s="138">
        <v>5</v>
      </c>
      <c r="M29" s="138">
        <v>6</v>
      </c>
      <c r="N29" s="138">
        <v>2</v>
      </c>
      <c r="O29" s="139">
        <f t="shared" si="0"/>
        <v>58</v>
      </c>
      <c r="P29" s="308">
        <f>IF(B29=HABITANTES!B25,HABITANTES!D25,"ERROR")</f>
        <v>334594</v>
      </c>
      <c r="Q29" s="309">
        <f t="shared" si="3"/>
        <v>17.334441143594923</v>
      </c>
      <c r="R29" s="313">
        <v>8</v>
      </c>
      <c r="S29" s="313"/>
      <c r="T29" s="313"/>
      <c r="U29" s="313"/>
      <c r="V29" s="139">
        <f t="shared" si="1"/>
        <v>8</v>
      </c>
      <c r="W29" s="139">
        <f t="shared" si="2"/>
        <v>50</v>
      </c>
      <c r="X29" s="311">
        <f t="shared" si="4"/>
        <v>14.943483744478383</v>
      </c>
    </row>
    <row r="30" spans="1:24" ht="12.95" customHeight="1" x14ac:dyDescent="0.3">
      <c r="A30" s="312">
        <v>23</v>
      </c>
      <c r="B30" s="307" t="str">
        <f>HABITANTES!B26</f>
        <v>Samaná</v>
      </c>
      <c r="C30" s="139">
        <v>2</v>
      </c>
      <c r="D30" s="139">
        <v>1</v>
      </c>
      <c r="E30" s="139"/>
      <c r="F30" s="139">
        <v>1</v>
      </c>
      <c r="G30" s="139">
        <v>2</v>
      </c>
      <c r="H30" s="139">
        <v>2</v>
      </c>
      <c r="I30" s="139"/>
      <c r="J30" s="438">
        <v>2</v>
      </c>
      <c r="K30" s="139">
        <v>2</v>
      </c>
      <c r="L30" s="138">
        <v>1</v>
      </c>
      <c r="M30" s="138">
        <v>1</v>
      </c>
      <c r="N30" s="138">
        <v>6</v>
      </c>
      <c r="O30" s="139">
        <f t="shared" si="0"/>
        <v>20</v>
      </c>
      <c r="P30" s="308">
        <f>IF(B30=HABITANTES!B26,HABITANTES!D26,"ERROR")</f>
        <v>101591</v>
      </c>
      <c r="Q30" s="309">
        <f t="shared" si="3"/>
        <v>19.686783278046285</v>
      </c>
      <c r="R30" s="313">
        <v>3</v>
      </c>
      <c r="S30" s="313"/>
      <c r="T30" s="313"/>
      <c r="U30" s="313"/>
      <c r="V30" s="139">
        <f t="shared" si="1"/>
        <v>3</v>
      </c>
      <c r="W30" s="139">
        <f t="shared" si="2"/>
        <v>17</v>
      </c>
      <c r="X30" s="311">
        <f t="shared" si="4"/>
        <v>16.73376578633934</v>
      </c>
    </row>
    <row r="31" spans="1:24" ht="12.95" customHeight="1" x14ac:dyDescent="0.3">
      <c r="A31" s="312">
        <v>24</v>
      </c>
      <c r="B31" s="307" t="str">
        <f>HABITANTES!B27</f>
        <v>San Cristóbal</v>
      </c>
      <c r="C31" s="139">
        <v>8</v>
      </c>
      <c r="D31" s="139">
        <v>9</v>
      </c>
      <c r="E31" s="139">
        <v>7</v>
      </c>
      <c r="F31" s="139">
        <v>6</v>
      </c>
      <c r="G31" s="139">
        <v>9</v>
      </c>
      <c r="H31" s="139">
        <v>8</v>
      </c>
      <c r="I31" s="139">
        <v>11</v>
      </c>
      <c r="J31" s="438">
        <v>10</v>
      </c>
      <c r="K31" s="139">
        <v>14</v>
      </c>
      <c r="L31" s="138">
        <v>7</v>
      </c>
      <c r="M31" s="138">
        <v>8</v>
      </c>
      <c r="N31" s="138">
        <v>11</v>
      </c>
      <c r="O31" s="139">
        <f t="shared" si="0"/>
        <v>108</v>
      </c>
      <c r="P31" s="308">
        <f>IF(B31=HABITANTES!B27,HABITANTES!D27,"ERROR")</f>
        <v>698541</v>
      </c>
      <c r="Q31" s="309">
        <f t="shared" si="3"/>
        <v>15.460796145108162</v>
      </c>
      <c r="R31" s="313">
        <v>12</v>
      </c>
      <c r="S31" s="313"/>
      <c r="T31" s="313"/>
      <c r="U31" s="313"/>
      <c r="V31" s="139">
        <f t="shared" si="1"/>
        <v>12</v>
      </c>
      <c r="W31" s="139">
        <f t="shared" si="2"/>
        <v>96</v>
      </c>
      <c r="X31" s="311">
        <f t="shared" si="4"/>
        <v>13.742929906762811</v>
      </c>
    </row>
    <row r="32" spans="1:24" ht="12.95" customHeight="1" x14ac:dyDescent="0.3">
      <c r="A32" s="312">
        <v>25</v>
      </c>
      <c r="B32" s="307" t="str">
        <f>HABITANTES!B28</f>
        <v>San José de Ocoa</v>
      </c>
      <c r="C32" s="139">
        <v>1</v>
      </c>
      <c r="D32" s="139">
        <v>1</v>
      </c>
      <c r="E32" s="139"/>
      <c r="F32" s="139"/>
      <c r="G32" s="139"/>
      <c r="H32" s="139">
        <v>1</v>
      </c>
      <c r="I32" s="139"/>
      <c r="J32" s="438">
        <v>1</v>
      </c>
      <c r="K32" s="139"/>
      <c r="L32" s="138">
        <v>2</v>
      </c>
      <c r="M32" s="138">
        <v>0</v>
      </c>
      <c r="N32" s="138">
        <v>1</v>
      </c>
      <c r="O32" s="139">
        <f t="shared" si="0"/>
        <v>7</v>
      </c>
      <c r="P32" s="308">
        <f>IF(B32=HABITANTES!B28,HABITANTES!D28,"ERROR")</f>
        <v>69340</v>
      </c>
      <c r="Q32" s="309">
        <f t="shared" si="3"/>
        <v>10.095183155465822</v>
      </c>
      <c r="R32" s="313"/>
      <c r="S32" s="313"/>
      <c r="T32" s="313"/>
      <c r="U32" s="313"/>
      <c r="V32" s="139">
        <f t="shared" si="1"/>
        <v>0</v>
      </c>
      <c r="W32" s="139">
        <f t="shared" si="2"/>
        <v>7</v>
      </c>
      <c r="X32" s="311">
        <f t="shared" si="4"/>
        <v>10.095183155465822</v>
      </c>
    </row>
    <row r="33" spans="1:24" ht="12.95" customHeight="1" x14ac:dyDescent="0.3">
      <c r="A33" s="312">
        <v>26</v>
      </c>
      <c r="B33" s="307" t="str">
        <f>HABITANTES!B29</f>
        <v>San Juan</v>
      </c>
      <c r="C33" s="139">
        <v>2</v>
      </c>
      <c r="D33" s="139"/>
      <c r="E33" s="139">
        <v>5</v>
      </c>
      <c r="F33" s="139">
        <v>4</v>
      </c>
      <c r="G33" s="139">
        <v>9</v>
      </c>
      <c r="H33" s="139">
        <v>3</v>
      </c>
      <c r="I33" s="139">
        <v>1</v>
      </c>
      <c r="J33" s="438">
        <v>2</v>
      </c>
      <c r="K33" s="139">
        <v>2</v>
      </c>
      <c r="L33" s="138">
        <v>6</v>
      </c>
      <c r="M33" s="138">
        <v>3</v>
      </c>
      <c r="N33" s="138">
        <v>6</v>
      </c>
      <c r="O33" s="139">
        <f t="shared" si="0"/>
        <v>43</v>
      </c>
      <c r="P33" s="308">
        <f>IF(B33=HABITANTES!B29,HABITANTES!D29,"ERROR")</f>
        <v>244029</v>
      </c>
      <c r="Q33" s="309">
        <f t="shared" si="3"/>
        <v>17.620856537542668</v>
      </c>
      <c r="R33" s="313">
        <v>5</v>
      </c>
      <c r="S33" s="313"/>
      <c r="T33" s="313"/>
      <c r="U33" s="313"/>
      <c r="V33" s="139">
        <f t="shared" si="1"/>
        <v>5</v>
      </c>
      <c r="W33" s="139">
        <f t="shared" si="2"/>
        <v>38</v>
      </c>
      <c r="X33" s="311">
        <f t="shared" si="4"/>
        <v>15.571919730851659</v>
      </c>
    </row>
    <row r="34" spans="1:24" ht="12.95" customHeight="1" x14ac:dyDescent="0.3">
      <c r="A34" s="312">
        <v>27</v>
      </c>
      <c r="B34" s="307" t="str">
        <f>HABITANTES!B30</f>
        <v>San Pedro de Macorís</v>
      </c>
      <c r="C34" s="139">
        <v>3</v>
      </c>
      <c r="D34" s="139">
        <v>3</v>
      </c>
      <c r="E34" s="139">
        <v>8</v>
      </c>
      <c r="F34" s="139">
        <v>4</v>
      </c>
      <c r="G34" s="139">
        <v>3</v>
      </c>
      <c r="H34" s="139">
        <v>3</v>
      </c>
      <c r="I34" s="139">
        <v>2</v>
      </c>
      <c r="J34" s="439">
        <v>11</v>
      </c>
      <c r="K34" s="139">
        <v>8</v>
      </c>
      <c r="L34" s="138">
        <v>11</v>
      </c>
      <c r="M34" s="138">
        <v>4</v>
      </c>
      <c r="N34" s="138">
        <v>6</v>
      </c>
      <c r="O34" s="139">
        <f t="shared" si="0"/>
        <v>66</v>
      </c>
      <c r="P34" s="308">
        <f>IF(B34=HABITANTES!B30,HABITANTES!D30,"ERROR")</f>
        <v>351116</v>
      </c>
      <c r="Q34" s="309">
        <f t="shared" si="3"/>
        <v>18.797206621173629</v>
      </c>
      <c r="R34" s="313"/>
      <c r="S34" s="313"/>
      <c r="T34" s="313"/>
      <c r="U34" s="313"/>
      <c r="V34" s="139">
        <f t="shared" si="1"/>
        <v>0</v>
      </c>
      <c r="W34" s="139">
        <f t="shared" si="2"/>
        <v>66</v>
      </c>
      <c r="X34" s="311">
        <f t="shared" si="4"/>
        <v>18.797206621173629</v>
      </c>
    </row>
    <row r="35" spans="1:24" s="5" customFormat="1" ht="12.95" customHeight="1" x14ac:dyDescent="0.3">
      <c r="A35" s="312">
        <v>28</v>
      </c>
      <c r="B35" s="307" t="str">
        <f>HABITANTES!B31</f>
        <v>Sánchez Ramírez</v>
      </c>
      <c r="C35" s="139">
        <v>3</v>
      </c>
      <c r="D35" s="139">
        <v>2</v>
      </c>
      <c r="E35" s="139">
        <v>1</v>
      </c>
      <c r="F35" s="139">
        <v>3</v>
      </c>
      <c r="G35" s="139">
        <v>2</v>
      </c>
      <c r="H35" s="139">
        <v>3</v>
      </c>
      <c r="I35" s="139">
        <v>1</v>
      </c>
      <c r="J35" s="438">
        <v>4</v>
      </c>
      <c r="K35" s="139"/>
      <c r="L35" s="138">
        <v>2</v>
      </c>
      <c r="M35" s="138">
        <v>5</v>
      </c>
      <c r="N35" s="138">
        <v>1</v>
      </c>
      <c r="O35" s="139">
        <f t="shared" si="0"/>
        <v>27</v>
      </c>
      <c r="P35" s="308">
        <f>IF(B35=HABITANTES!B31,HABITANTES!D31,"ERROR")</f>
        <v>157373</v>
      </c>
      <c r="Q35" s="309">
        <f t="shared" si="3"/>
        <v>17.156691427373183</v>
      </c>
      <c r="R35" s="313">
        <v>2</v>
      </c>
      <c r="S35" s="313"/>
      <c r="T35" s="313"/>
      <c r="U35" s="313"/>
      <c r="V35" s="139">
        <f t="shared" si="1"/>
        <v>2</v>
      </c>
      <c r="W35" s="139">
        <f t="shared" si="2"/>
        <v>25</v>
      </c>
      <c r="X35" s="311">
        <f t="shared" si="4"/>
        <v>15.885825395715912</v>
      </c>
    </row>
    <row r="36" spans="1:24" ht="12.95" customHeight="1" x14ac:dyDescent="0.3">
      <c r="A36" s="312">
        <v>29</v>
      </c>
      <c r="B36" s="307" t="str">
        <f>HABITANTES!B32</f>
        <v>Santiago</v>
      </c>
      <c r="C36" s="139">
        <v>16</v>
      </c>
      <c r="D36" s="139">
        <v>7</v>
      </c>
      <c r="E36" s="139">
        <v>12</v>
      </c>
      <c r="F36" s="139">
        <v>18</v>
      </c>
      <c r="G36" s="139">
        <v>13</v>
      </c>
      <c r="H36" s="139">
        <v>15</v>
      </c>
      <c r="I36" s="139">
        <v>13</v>
      </c>
      <c r="J36" s="438">
        <v>19</v>
      </c>
      <c r="K36" s="139">
        <v>13</v>
      </c>
      <c r="L36" s="138">
        <v>14</v>
      </c>
      <c r="M36" s="138">
        <v>17</v>
      </c>
      <c r="N36" s="138">
        <v>13</v>
      </c>
      <c r="O36" s="139">
        <f t="shared" si="0"/>
        <v>170</v>
      </c>
      <c r="P36" s="308">
        <f>IF(B36=HABITANTES!B32,HABITANTES!D32,"ERROR")</f>
        <v>1089008</v>
      </c>
      <c r="Q36" s="309">
        <f t="shared" si="3"/>
        <v>15.610537296328403</v>
      </c>
      <c r="R36" s="313">
        <v>19</v>
      </c>
      <c r="S36" s="313">
        <v>1</v>
      </c>
      <c r="T36" s="313"/>
      <c r="U36" s="313"/>
      <c r="V36" s="139">
        <f t="shared" si="1"/>
        <v>20</v>
      </c>
      <c r="W36" s="139">
        <f t="shared" si="2"/>
        <v>150</v>
      </c>
      <c r="X36" s="311">
        <f t="shared" si="4"/>
        <v>13.774003496760354</v>
      </c>
    </row>
    <row r="37" spans="1:24" ht="12.95" customHeight="1" x14ac:dyDescent="0.3">
      <c r="A37" s="312">
        <v>30</v>
      </c>
      <c r="B37" s="307" t="str">
        <f>HABITANTES!B33</f>
        <v>Santiago Rodríguez</v>
      </c>
      <c r="C37" s="139">
        <v>1</v>
      </c>
      <c r="D37" s="139"/>
      <c r="E37" s="139"/>
      <c r="F37" s="139"/>
      <c r="G37" s="139">
        <v>1</v>
      </c>
      <c r="H37" s="139"/>
      <c r="I37" s="139">
        <v>2</v>
      </c>
      <c r="J37" s="438"/>
      <c r="K37" s="139"/>
      <c r="L37" s="138">
        <v>1</v>
      </c>
      <c r="M37" s="138">
        <v>1</v>
      </c>
      <c r="N37" s="138">
        <v>1</v>
      </c>
      <c r="O37" s="139">
        <f t="shared" si="0"/>
        <v>7</v>
      </c>
      <c r="P37" s="308">
        <f>IF(B37=HABITANTES!B33,HABITANTES!D33,"ERROR")</f>
        <v>54414</v>
      </c>
      <c r="Q37" s="309">
        <f t="shared" si="3"/>
        <v>12.86433638401882</v>
      </c>
      <c r="R37" s="313"/>
      <c r="S37" s="313"/>
      <c r="T37" s="313"/>
      <c r="U37" s="313"/>
      <c r="V37" s="139">
        <f t="shared" si="1"/>
        <v>0</v>
      </c>
      <c r="W37" s="139">
        <f t="shared" si="2"/>
        <v>7</v>
      </c>
      <c r="X37" s="311">
        <f t="shared" si="4"/>
        <v>12.86433638401882</v>
      </c>
    </row>
    <row r="38" spans="1:24" ht="12.75" customHeight="1" x14ac:dyDescent="0.3">
      <c r="A38" s="312">
        <v>31</v>
      </c>
      <c r="B38" s="307" t="str">
        <f>HABITANTES!B34</f>
        <v>Santo Domingo</v>
      </c>
      <c r="C38" s="139">
        <v>69</v>
      </c>
      <c r="D38" s="139">
        <v>43</v>
      </c>
      <c r="E38" s="139">
        <v>47</v>
      </c>
      <c r="F38" s="139">
        <v>52</v>
      </c>
      <c r="G38" s="139">
        <v>42</v>
      </c>
      <c r="H38" s="139">
        <v>38</v>
      </c>
      <c r="I38" s="139">
        <v>52</v>
      </c>
      <c r="J38" s="439">
        <v>47</v>
      </c>
      <c r="K38" s="139">
        <v>31</v>
      </c>
      <c r="L38" s="138">
        <v>52</v>
      </c>
      <c r="M38" s="138">
        <v>48</v>
      </c>
      <c r="N38" s="138">
        <v>52</v>
      </c>
      <c r="O38" s="139">
        <f t="shared" si="0"/>
        <v>573</v>
      </c>
      <c r="P38" s="308">
        <f>IF(B38=HABITANTES!B34,HABITANTES!D34,"ERROR")</f>
        <v>2311305</v>
      </c>
      <c r="Q38" s="309">
        <f t="shared" si="3"/>
        <v>24.791189393005247</v>
      </c>
      <c r="R38" s="313">
        <v>47</v>
      </c>
      <c r="S38" s="313"/>
      <c r="T38" s="313"/>
      <c r="U38" s="313">
        <v>1</v>
      </c>
      <c r="V38" s="139">
        <f t="shared" si="1"/>
        <v>48</v>
      </c>
      <c r="W38" s="139">
        <f t="shared" si="2"/>
        <v>525</v>
      </c>
      <c r="X38" s="311">
        <f t="shared" si="4"/>
        <v>22.714440543329417</v>
      </c>
    </row>
    <row r="39" spans="1:24" ht="12.75" customHeight="1" thickBot="1" x14ac:dyDescent="0.35">
      <c r="A39" s="314">
        <v>32</v>
      </c>
      <c r="B39" s="307" t="str">
        <f>HABITANTES!B35</f>
        <v>Valverde</v>
      </c>
      <c r="C39" s="140">
        <v>1</v>
      </c>
      <c r="D39" s="140">
        <v>3</v>
      </c>
      <c r="E39" s="140">
        <v>2</v>
      </c>
      <c r="F39" s="140">
        <v>2</v>
      </c>
      <c r="G39" s="140">
        <v>2</v>
      </c>
      <c r="H39" s="140">
        <v>2</v>
      </c>
      <c r="I39" s="140">
        <v>2</v>
      </c>
      <c r="J39" s="441">
        <v>5</v>
      </c>
      <c r="K39" s="140">
        <v>1</v>
      </c>
      <c r="L39" s="138">
        <v>2</v>
      </c>
      <c r="M39" s="138">
        <v>1</v>
      </c>
      <c r="N39" s="138">
        <v>4</v>
      </c>
      <c r="O39" s="140">
        <f t="shared" si="0"/>
        <v>27</v>
      </c>
      <c r="P39" s="308">
        <f>IF(B39=HABITANTES!B35,HABITANTES!D35,"ERROR")</f>
        <v>197665</v>
      </c>
      <c r="Q39" s="309">
        <f t="shared" si="3"/>
        <v>13.659474363190245</v>
      </c>
      <c r="R39" s="315"/>
      <c r="S39" s="315"/>
      <c r="T39" s="315"/>
      <c r="U39" s="315"/>
      <c r="V39" s="140">
        <f t="shared" si="1"/>
        <v>0</v>
      </c>
      <c r="W39" s="140">
        <f t="shared" si="2"/>
        <v>27</v>
      </c>
      <c r="X39" s="311">
        <f t="shared" si="4"/>
        <v>13.659474363190245</v>
      </c>
    </row>
    <row r="40" spans="1:24" ht="18.75" customHeight="1" thickBot="1" x14ac:dyDescent="0.25">
      <c r="A40" s="573" t="s">
        <v>190</v>
      </c>
      <c r="B40" s="574"/>
      <c r="C40" s="316">
        <f t="shared" ref="C40:P40" si="5">SUM(C8:C39)</f>
        <v>184</v>
      </c>
      <c r="D40" s="317">
        <f t="shared" si="5"/>
        <v>138</v>
      </c>
      <c r="E40" s="317">
        <f t="shared" si="5"/>
        <v>153</v>
      </c>
      <c r="F40" s="317">
        <f t="shared" si="5"/>
        <v>176</v>
      </c>
      <c r="G40" s="317">
        <f t="shared" si="5"/>
        <v>158</v>
      </c>
      <c r="H40" s="317">
        <f t="shared" si="5"/>
        <v>164</v>
      </c>
      <c r="I40" s="317">
        <f t="shared" si="5"/>
        <v>155</v>
      </c>
      <c r="J40" s="317">
        <f t="shared" si="5"/>
        <v>180</v>
      </c>
      <c r="K40" s="317">
        <f t="shared" si="5"/>
        <v>155</v>
      </c>
      <c r="L40" s="317">
        <f t="shared" si="5"/>
        <v>168</v>
      </c>
      <c r="M40" s="317">
        <f t="shared" si="5"/>
        <v>159</v>
      </c>
      <c r="N40" s="317">
        <f t="shared" si="5"/>
        <v>183</v>
      </c>
      <c r="O40" s="316">
        <f t="shared" si="5"/>
        <v>1973</v>
      </c>
      <c r="P40" s="318">
        <f t="shared" si="5"/>
        <v>10257724</v>
      </c>
      <c r="Q40" s="319">
        <f xml:space="preserve"> (100000/P40)*(O40/12)*12</f>
        <v>19.234286280270361</v>
      </c>
      <c r="R40" s="317">
        <f t="shared" ref="R40:W40" si="6">SUM(R8:R39)</f>
        <v>161</v>
      </c>
      <c r="S40" s="317">
        <f t="shared" si="6"/>
        <v>6</v>
      </c>
      <c r="T40" s="317">
        <f t="shared" si="6"/>
        <v>0</v>
      </c>
      <c r="U40" s="317">
        <f t="shared" si="6"/>
        <v>2</v>
      </c>
      <c r="V40" s="317">
        <f t="shared" si="6"/>
        <v>169</v>
      </c>
      <c r="W40" s="316">
        <f t="shared" si="6"/>
        <v>1804</v>
      </c>
      <c r="X40" s="320">
        <f xml:space="preserve"> (100000/P40)*(W40/12)*12</f>
        <v>17.586747313536613</v>
      </c>
    </row>
  </sheetData>
  <sortState ref="A8:X39">
    <sortCondition ref="B8:B39"/>
  </sortState>
  <mergeCells count="10">
    <mergeCell ref="W5:W7"/>
    <mergeCell ref="X5:X7"/>
    <mergeCell ref="A7:B7"/>
    <mergeCell ref="A40:B40"/>
    <mergeCell ref="A5:B6"/>
    <mergeCell ref="C5:O6"/>
    <mergeCell ref="P5:P7"/>
    <mergeCell ref="Q5:Q7"/>
    <mergeCell ref="R5:U6"/>
    <mergeCell ref="V5:V7"/>
  </mergeCells>
  <conditionalFormatting sqref="Q8:Q39">
    <cfRule type="cellIs" dxfId="11" priority="3" stopIfTrue="1" operator="greaterThan">
      <formula>39.99</formula>
    </cfRule>
    <cfRule type="cellIs" dxfId="10" priority="4" operator="between">
      <formula>30</formula>
      <formula>39.99</formula>
    </cfRule>
  </conditionalFormatting>
  <conditionalFormatting sqref="X8:X39">
    <cfRule type="cellIs" dxfId="9" priority="1" operator="between">
      <formula>40</formula>
      <formula>50</formula>
    </cfRule>
    <cfRule type="cellIs" dxfId="8" priority="2" operator="between">
      <formula>30</formula>
      <formula>39</formula>
    </cfRule>
  </conditionalFormatting>
  <printOptions horizontalCentered="1"/>
  <pageMargins left="0.19685039370078741" right="7.874015748031496E-2" top="0.19685039370078741" bottom="0.19685039370078741" header="0.19685039370078741" footer="0.19685039370078741"/>
  <pageSetup scale="9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9"/>
  <sheetViews>
    <sheetView topLeftCell="A11" zoomScale="115" zoomScaleNormal="115" zoomScaleSheetLayoutView="100" workbookViewId="0">
      <selection activeCell="D17" sqref="D17"/>
    </sheetView>
  </sheetViews>
  <sheetFormatPr baseColWidth="10" defaultRowHeight="12.75" x14ac:dyDescent="0.2"/>
  <cols>
    <col min="1" max="1" width="15.28515625" customWidth="1"/>
    <col min="2" max="2" width="4" style="321" customWidth="1"/>
    <col min="3" max="3" width="14.28515625" style="321" customWidth="1"/>
    <col min="4" max="4" width="5.7109375" style="321" bestFit="1" customWidth="1"/>
    <col min="5" max="5" width="4.7109375" style="321" customWidth="1"/>
    <col min="6" max="11" width="4.42578125" style="321" bestFit="1" customWidth="1"/>
    <col min="12" max="12" width="4.42578125" style="321" customWidth="1"/>
    <col min="13" max="14" width="4.7109375" style="321" hidden="1" customWidth="1"/>
    <col min="15" max="15" width="5.28515625" style="321" customWidth="1"/>
    <col min="16" max="16" width="9.28515625" style="321" customWidth="1"/>
    <col min="17" max="17" width="11.140625" style="321" hidden="1" customWidth="1"/>
    <col min="18" max="18" width="12.85546875" style="321" hidden="1" customWidth="1"/>
    <col min="19" max="19" width="4.7109375" style="321" hidden="1" customWidth="1"/>
    <col min="20" max="20" width="3.42578125" style="321" hidden="1" customWidth="1"/>
    <col min="21" max="21" width="3.28515625" style="321" hidden="1" customWidth="1"/>
    <col min="22" max="22" width="5.28515625" style="321" hidden="1" customWidth="1"/>
    <col min="23" max="23" width="6.5703125" style="321" hidden="1" customWidth="1"/>
    <col min="24" max="24" width="10.7109375" style="321" hidden="1" customWidth="1"/>
    <col min="25" max="25" width="12.85546875" style="321" hidden="1" customWidth="1"/>
    <col min="27" max="27" width="7" customWidth="1"/>
  </cols>
  <sheetData>
    <row r="2" spans="1:27" ht="27" customHeight="1" x14ac:dyDescent="0.2"/>
    <row r="3" spans="1:27" ht="17.25" customHeight="1" x14ac:dyDescent="0.2"/>
    <row r="4" spans="1:27" ht="15" hidden="1" x14ac:dyDescent="0.25">
      <c r="B4" s="301" t="s">
        <v>184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</row>
    <row r="5" spans="1:27" ht="15" x14ac:dyDescent="0.25">
      <c r="A5" s="576" t="s">
        <v>17</v>
      </c>
      <c r="B5" s="576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6"/>
    </row>
    <row r="6" spans="1:27" ht="15" x14ac:dyDescent="0.25">
      <c r="A6" s="576" t="s">
        <v>22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</row>
    <row r="7" spans="1:27" x14ac:dyDescent="0.2">
      <c r="A7" s="577" t="s">
        <v>422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</row>
    <row r="8" spans="1:27" ht="20.25" customHeight="1" x14ac:dyDescent="0.25"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</row>
    <row r="9" spans="1:27" ht="12.75" customHeight="1" x14ac:dyDescent="0.2">
      <c r="A9" s="582" t="s">
        <v>423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2"/>
      <c r="Z9" s="582"/>
      <c r="AA9" s="582"/>
    </row>
    <row r="10" spans="1:27" ht="15" hidden="1" x14ac:dyDescent="0.25">
      <c r="B10" s="303" t="s">
        <v>404</v>
      </c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</row>
    <row r="11" spans="1:27" ht="21" customHeight="1" thickBot="1" x14ac:dyDescent="0.3"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</row>
    <row r="12" spans="1:27" ht="12.95" customHeight="1" thickBot="1" x14ac:dyDescent="0.25">
      <c r="B12" s="583" t="s">
        <v>185</v>
      </c>
      <c r="C12" s="584"/>
      <c r="D12" s="584" t="s">
        <v>137</v>
      </c>
      <c r="E12" s="584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7"/>
      <c r="Q12" s="589" t="s">
        <v>177</v>
      </c>
      <c r="R12" s="571" t="s">
        <v>186</v>
      </c>
      <c r="S12" s="571" t="s">
        <v>160</v>
      </c>
      <c r="T12" s="571"/>
      <c r="U12" s="571"/>
      <c r="V12" s="571"/>
      <c r="W12" s="571" t="s">
        <v>0</v>
      </c>
      <c r="X12" s="571" t="s">
        <v>187</v>
      </c>
      <c r="Y12" s="571" t="s">
        <v>188</v>
      </c>
    </row>
    <row r="13" spans="1:27" ht="7.5" customHeight="1" thickBot="1" x14ac:dyDescent="0.25">
      <c r="B13" s="585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8"/>
      <c r="Q13" s="589"/>
      <c r="R13" s="571"/>
      <c r="S13" s="571"/>
      <c r="T13" s="571"/>
      <c r="U13" s="571"/>
      <c r="V13" s="571"/>
      <c r="W13" s="571"/>
      <c r="X13" s="571"/>
      <c r="Y13" s="571"/>
    </row>
    <row r="14" spans="1:27" ht="28.5" customHeight="1" thickBot="1" x14ac:dyDescent="0.4">
      <c r="B14" s="578" t="s">
        <v>123</v>
      </c>
      <c r="C14" s="579"/>
      <c r="D14" s="491">
        <v>2005</v>
      </c>
      <c r="E14" s="491">
        <v>2006</v>
      </c>
      <c r="F14" s="491">
        <v>2007</v>
      </c>
      <c r="G14" s="491">
        <v>2008</v>
      </c>
      <c r="H14" s="491">
        <v>2009</v>
      </c>
      <c r="I14" s="491">
        <v>2010</v>
      </c>
      <c r="J14" s="491">
        <v>2011</v>
      </c>
      <c r="K14" s="491">
        <v>2012</v>
      </c>
      <c r="L14" s="491">
        <v>2013</v>
      </c>
      <c r="M14" s="491" t="s">
        <v>151</v>
      </c>
      <c r="N14" s="491" t="s">
        <v>152</v>
      </c>
      <c r="O14" s="491" t="s">
        <v>424</v>
      </c>
      <c r="P14" s="492" t="s">
        <v>0</v>
      </c>
      <c r="Q14" s="589"/>
      <c r="R14" s="571"/>
      <c r="S14" s="305" t="s">
        <v>127</v>
      </c>
      <c r="T14" s="305" t="s">
        <v>189</v>
      </c>
      <c r="U14" s="305" t="s">
        <v>128</v>
      </c>
      <c r="V14" s="305" t="s">
        <v>129</v>
      </c>
      <c r="W14" s="571"/>
      <c r="X14" s="571"/>
      <c r="Y14" s="571"/>
    </row>
    <row r="15" spans="1:27" s="5" customFormat="1" ht="17.100000000000001" customHeight="1" x14ac:dyDescent="0.3">
      <c r="B15" s="487">
        <v>1</v>
      </c>
      <c r="C15" s="307" t="str">
        <f>HABITANTES!B4</f>
        <v>Azua</v>
      </c>
      <c r="D15" s="138">
        <v>37</v>
      </c>
      <c r="E15" s="138">
        <v>21</v>
      </c>
      <c r="F15" s="138">
        <v>30</v>
      </c>
      <c r="G15" s="138">
        <v>48</v>
      </c>
      <c r="H15" s="138">
        <v>41</v>
      </c>
      <c r="I15" s="138">
        <v>36</v>
      </c>
      <c r="J15" s="138">
        <v>37</v>
      </c>
      <c r="K15" s="437">
        <v>32</v>
      </c>
      <c r="L15" s="138">
        <v>37</v>
      </c>
      <c r="M15" s="138"/>
      <c r="N15" s="138"/>
      <c r="O15" s="138">
        <v>14</v>
      </c>
      <c r="P15" s="488">
        <f>SUM(D15:O15)</f>
        <v>333</v>
      </c>
      <c r="Q15" s="485">
        <f>IF(C15=HABITANTES!B4,HABITANTES!D4,"ERROR")</f>
        <v>250040</v>
      </c>
      <c r="R15" s="309">
        <f xml:space="preserve"> (100000/Q15)*(P15/12)*12</f>
        <v>133.17869140937449</v>
      </c>
      <c r="S15" s="310"/>
      <c r="T15" s="310"/>
      <c r="U15" s="310"/>
      <c r="V15" s="310"/>
      <c r="W15" s="138">
        <f t="shared" ref="W15:W46" si="0">SUM(S15:V15)</f>
        <v>0</v>
      </c>
      <c r="X15" s="138">
        <f t="shared" ref="X15:X46" si="1">P15-W15</f>
        <v>333</v>
      </c>
      <c r="Y15" s="311">
        <f>(100000/Q15)*(X15/12)*12</f>
        <v>133.17869140937449</v>
      </c>
    </row>
    <row r="16" spans="1:27" s="5" customFormat="1" ht="17.100000000000001" customHeight="1" x14ac:dyDescent="0.3">
      <c r="B16" s="489">
        <v>2</v>
      </c>
      <c r="C16" s="307" t="str">
        <f>HABITANTES!B5</f>
        <v>Bahoruco</v>
      </c>
      <c r="D16" s="139">
        <v>33</v>
      </c>
      <c r="E16" s="139">
        <v>26</v>
      </c>
      <c r="F16" s="139">
        <v>21</v>
      </c>
      <c r="G16" s="139">
        <v>20</v>
      </c>
      <c r="H16" s="139">
        <v>20</v>
      </c>
      <c r="I16" s="139">
        <v>25</v>
      </c>
      <c r="J16" s="139">
        <v>24</v>
      </c>
      <c r="K16" s="438">
        <v>33</v>
      </c>
      <c r="L16" s="139">
        <v>21</v>
      </c>
      <c r="M16" s="138"/>
      <c r="N16" s="138"/>
      <c r="O16" s="138">
        <v>6</v>
      </c>
      <c r="P16" s="488">
        <f t="shared" ref="P16:P46" si="2">SUM(D16:O16)</f>
        <v>229</v>
      </c>
      <c r="Q16" s="485">
        <f>IF(C16=HABITANTES!B5,HABITANTES!D5,"ERROR")</f>
        <v>119323</v>
      </c>
      <c r="R16" s="309">
        <f xml:space="preserve"> (100000/Q16)*(P16/12)*12</f>
        <v>191.91605977053879</v>
      </c>
      <c r="S16" s="313"/>
      <c r="T16" s="313"/>
      <c r="U16" s="313"/>
      <c r="V16" s="313"/>
      <c r="W16" s="139">
        <f t="shared" si="0"/>
        <v>0</v>
      </c>
      <c r="X16" s="139">
        <f t="shared" si="1"/>
        <v>229</v>
      </c>
      <c r="Y16" s="311">
        <f>(100000/Q16)*(X16/12)*12</f>
        <v>191.91605977053879</v>
      </c>
    </row>
    <row r="17" spans="2:25" ht="17.100000000000001" customHeight="1" x14ac:dyDescent="0.3">
      <c r="B17" s="489">
        <v>3</v>
      </c>
      <c r="C17" s="307" t="str">
        <f>HABITANTES!B6</f>
        <v>Barahona</v>
      </c>
      <c r="D17" s="139">
        <v>35</v>
      </c>
      <c r="E17" s="139">
        <v>29</v>
      </c>
      <c r="F17" s="139">
        <v>41</v>
      </c>
      <c r="G17" s="139">
        <v>40</v>
      </c>
      <c r="H17" s="139">
        <v>35</v>
      </c>
      <c r="I17" s="139">
        <v>43</v>
      </c>
      <c r="J17" s="139">
        <v>32</v>
      </c>
      <c r="K17" s="438">
        <v>47</v>
      </c>
      <c r="L17" s="139">
        <v>42</v>
      </c>
      <c r="M17" s="138"/>
      <c r="N17" s="138"/>
      <c r="O17" s="138">
        <v>18</v>
      </c>
      <c r="P17" s="488">
        <f t="shared" si="2"/>
        <v>362</v>
      </c>
      <c r="Q17" s="485">
        <f>IF(C17=HABITANTES!B6,HABITANTES!D6,"ERROR")</f>
        <v>205441</v>
      </c>
      <c r="R17" s="309">
        <f t="shared" ref="R17:R46" si="3" xml:space="preserve"> (100000/Q17)*(P17/12)*12</f>
        <v>176.20630740699275</v>
      </c>
      <c r="S17" s="313">
        <v>6</v>
      </c>
      <c r="T17" s="313"/>
      <c r="U17" s="313"/>
      <c r="V17" s="313"/>
      <c r="W17" s="139">
        <f t="shared" si="0"/>
        <v>6</v>
      </c>
      <c r="X17" s="139">
        <f t="shared" si="1"/>
        <v>356</v>
      </c>
      <c r="Y17" s="311">
        <f t="shared" ref="Y17:Y46" si="4">(100000/Q17)*(X17/12)*12</f>
        <v>173.28576087538517</v>
      </c>
    </row>
    <row r="18" spans="2:25" ht="17.100000000000001" customHeight="1" x14ac:dyDescent="0.3">
      <c r="B18" s="489">
        <v>4</v>
      </c>
      <c r="C18" s="307" t="str">
        <f>HABITANTES!B7</f>
        <v>Dajabón</v>
      </c>
      <c r="D18" s="139">
        <v>8</v>
      </c>
      <c r="E18" s="139">
        <v>8</v>
      </c>
      <c r="F18" s="139">
        <v>6</v>
      </c>
      <c r="G18" s="139">
        <v>16</v>
      </c>
      <c r="H18" s="139">
        <v>20</v>
      </c>
      <c r="I18" s="139">
        <v>12</v>
      </c>
      <c r="J18" s="139">
        <v>21</v>
      </c>
      <c r="K18" s="438">
        <v>11</v>
      </c>
      <c r="L18" s="139">
        <v>10</v>
      </c>
      <c r="M18" s="138"/>
      <c r="N18" s="138"/>
      <c r="O18" s="138">
        <v>8</v>
      </c>
      <c r="P18" s="488">
        <f t="shared" si="2"/>
        <v>120</v>
      </c>
      <c r="Q18" s="485">
        <f>IF(C18=HABITANTES!B7,HABITANTES!D7,"ERROR")</f>
        <v>68150</v>
      </c>
      <c r="R18" s="309">
        <f t="shared" si="3"/>
        <v>176.08217168011737</v>
      </c>
      <c r="S18" s="313"/>
      <c r="T18" s="313"/>
      <c r="U18" s="313"/>
      <c r="V18" s="313"/>
      <c r="W18" s="139">
        <f t="shared" si="0"/>
        <v>0</v>
      </c>
      <c r="X18" s="139">
        <f t="shared" si="1"/>
        <v>120</v>
      </c>
      <c r="Y18" s="311">
        <f t="shared" si="4"/>
        <v>176.08217168011737</v>
      </c>
    </row>
    <row r="19" spans="2:25" ht="17.100000000000001" customHeight="1" x14ac:dyDescent="0.3">
      <c r="B19" s="489">
        <v>5</v>
      </c>
      <c r="C19" s="307" t="str">
        <f>HABITANTES!B8</f>
        <v>Distrito Nacional</v>
      </c>
      <c r="D19" s="139">
        <v>395</v>
      </c>
      <c r="E19" s="139">
        <v>284</v>
      </c>
      <c r="F19" s="139">
        <v>291</v>
      </c>
      <c r="G19" s="139">
        <v>304</v>
      </c>
      <c r="H19" s="139">
        <v>310</v>
      </c>
      <c r="I19" s="139">
        <v>397</v>
      </c>
      <c r="J19" s="139">
        <v>328</v>
      </c>
      <c r="K19" s="439">
        <v>257</v>
      </c>
      <c r="L19" s="139">
        <v>249</v>
      </c>
      <c r="M19" s="138"/>
      <c r="N19" s="138"/>
      <c r="O19" s="138">
        <v>91</v>
      </c>
      <c r="P19" s="488">
        <f t="shared" si="2"/>
        <v>2906</v>
      </c>
      <c r="Q19" s="485">
        <f>IF(C19=HABITANTES!B8,HABITANTES!D8,"ERROR")</f>
        <v>1154708</v>
      </c>
      <c r="R19" s="309">
        <f t="shared" si="3"/>
        <v>251.66535609002449</v>
      </c>
      <c r="S19" s="313">
        <v>19</v>
      </c>
      <c r="T19" s="313"/>
      <c r="U19" s="313"/>
      <c r="V19" s="313"/>
      <c r="W19" s="139">
        <f t="shared" si="0"/>
        <v>19</v>
      </c>
      <c r="X19" s="139">
        <f t="shared" si="1"/>
        <v>2887</v>
      </c>
      <c r="Y19" s="311">
        <f t="shared" si="4"/>
        <v>250.01991845557495</v>
      </c>
    </row>
    <row r="20" spans="2:25" ht="17.100000000000001" customHeight="1" x14ac:dyDescent="0.3">
      <c r="B20" s="489">
        <v>6</v>
      </c>
      <c r="C20" s="307" t="str">
        <f>HABITANTES!B9</f>
        <v>Duarte</v>
      </c>
      <c r="D20" s="139">
        <v>84</v>
      </c>
      <c r="E20" s="139">
        <v>65</v>
      </c>
      <c r="F20" s="139">
        <v>66</v>
      </c>
      <c r="G20" s="139">
        <v>77</v>
      </c>
      <c r="H20" s="139">
        <v>77</v>
      </c>
      <c r="I20" s="139">
        <v>77</v>
      </c>
      <c r="J20" s="139">
        <v>76</v>
      </c>
      <c r="K20" s="438">
        <v>79</v>
      </c>
      <c r="L20" s="139">
        <v>73</v>
      </c>
      <c r="M20" s="138"/>
      <c r="N20" s="138"/>
      <c r="O20" s="138">
        <v>31</v>
      </c>
      <c r="P20" s="488">
        <f t="shared" si="2"/>
        <v>705</v>
      </c>
      <c r="Q20" s="485">
        <f>IF(C20=HABITANTES!B9,HABITANTES!D9,"ERROR")</f>
        <v>303909</v>
      </c>
      <c r="R20" s="309">
        <f t="shared" si="3"/>
        <v>231.97733532077035</v>
      </c>
      <c r="S20" s="313">
        <v>4</v>
      </c>
      <c r="T20" s="313"/>
      <c r="U20" s="313"/>
      <c r="V20" s="313"/>
      <c r="W20" s="139">
        <f t="shared" si="0"/>
        <v>4</v>
      </c>
      <c r="X20" s="139">
        <f t="shared" si="1"/>
        <v>701</v>
      </c>
      <c r="Y20" s="311">
        <f t="shared" si="4"/>
        <v>230.66115185795746</v>
      </c>
    </row>
    <row r="21" spans="2:25" ht="17.100000000000001" customHeight="1" x14ac:dyDescent="0.3">
      <c r="B21" s="489">
        <v>7</v>
      </c>
      <c r="C21" s="307" t="str">
        <f>HABITANTES!B10</f>
        <v>El Seibo</v>
      </c>
      <c r="D21" s="139">
        <v>18</v>
      </c>
      <c r="E21" s="139">
        <v>14</v>
      </c>
      <c r="F21" s="139">
        <v>19</v>
      </c>
      <c r="G21" s="139">
        <v>23</v>
      </c>
      <c r="H21" s="139">
        <v>19</v>
      </c>
      <c r="I21" s="139">
        <v>20</v>
      </c>
      <c r="J21" s="139">
        <v>33</v>
      </c>
      <c r="K21" s="438">
        <v>20</v>
      </c>
      <c r="L21" s="139">
        <v>18</v>
      </c>
      <c r="M21" s="138"/>
      <c r="N21" s="138"/>
      <c r="O21" s="138">
        <v>14</v>
      </c>
      <c r="P21" s="488">
        <f t="shared" si="2"/>
        <v>198</v>
      </c>
      <c r="Q21" s="485">
        <f>IF(C21=HABITANTES!B10,HABITANTES!D10,"ERROR")</f>
        <v>109735</v>
      </c>
      <c r="R21" s="309">
        <f t="shared" si="3"/>
        <v>180.43468355583906</v>
      </c>
      <c r="S21" s="313">
        <v>1</v>
      </c>
      <c r="T21" s="313"/>
      <c r="U21" s="313"/>
      <c r="V21" s="313">
        <v>1</v>
      </c>
      <c r="W21" s="139">
        <f t="shared" si="0"/>
        <v>2</v>
      </c>
      <c r="X21" s="139">
        <f t="shared" si="1"/>
        <v>196</v>
      </c>
      <c r="Y21" s="311">
        <f t="shared" si="4"/>
        <v>178.61211099466897</v>
      </c>
    </row>
    <row r="22" spans="2:25" ht="17.100000000000001" customHeight="1" x14ac:dyDescent="0.3">
      <c r="B22" s="489">
        <v>8</v>
      </c>
      <c r="C22" s="307" t="str">
        <f>HABITANTES!B11</f>
        <v>Elías Piña</v>
      </c>
      <c r="D22" s="139">
        <v>10</v>
      </c>
      <c r="E22" s="139">
        <v>10</v>
      </c>
      <c r="F22" s="139">
        <v>14</v>
      </c>
      <c r="G22" s="139">
        <v>17</v>
      </c>
      <c r="H22" s="139">
        <v>19</v>
      </c>
      <c r="I22" s="139">
        <v>13</v>
      </c>
      <c r="J22" s="139">
        <v>17</v>
      </c>
      <c r="K22" s="438">
        <v>13</v>
      </c>
      <c r="L22" s="139">
        <v>13</v>
      </c>
      <c r="M22" s="138"/>
      <c r="N22" s="138"/>
      <c r="O22" s="138">
        <v>6</v>
      </c>
      <c r="P22" s="488">
        <f t="shared" si="2"/>
        <v>132</v>
      </c>
      <c r="Q22" s="485">
        <f>IF(C22=HABITANTES!B11,HABITANTES!D11,"ERROR")</f>
        <v>73933</v>
      </c>
      <c r="R22" s="309">
        <f t="shared" si="3"/>
        <v>178.54002948615639</v>
      </c>
      <c r="S22" s="313"/>
      <c r="T22" s="313"/>
      <c r="U22" s="313"/>
      <c r="V22" s="313"/>
      <c r="W22" s="139">
        <f t="shared" si="0"/>
        <v>0</v>
      </c>
      <c r="X22" s="139">
        <f t="shared" si="1"/>
        <v>132</v>
      </c>
      <c r="Y22" s="311">
        <f t="shared" si="4"/>
        <v>178.54002948615639</v>
      </c>
    </row>
    <row r="23" spans="2:25" ht="17.100000000000001" customHeight="1" x14ac:dyDescent="0.3">
      <c r="B23" s="489">
        <v>9</v>
      </c>
      <c r="C23" s="307" t="str">
        <f>HABITANTES!B12</f>
        <v>Espaillat</v>
      </c>
      <c r="D23" s="139">
        <v>53</v>
      </c>
      <c r="E23" s="139">
        <v>39</v>
      </c>
      <c r="F23" s="139">
        <v>34</v>
      </c>
      <c r="G23" s="139">
        <v>57</v>
      </c>
      <c r="H23" s="139">
        <v>42</v>
      </c>
      <c r="I23" s="139">
        <v>33</v>
      </c>
      <c r="J23" s="139">
        <v>51</v>
      </c>
      <c r="K23" s="438">
        <v>42</v>
      </c>
      <c r="L23" s="139">
        <v>32</v>
      </c>
      <c r="M23" s="138"/>
      <c r="N23" s="138"/>
      <c r="O23" s="138">
        <v>30</v>
      </c>
      <c r="P23" s="488">
        <f t="shared" si="2"/>
        <v>413</v>
      </c>
      <c r="Q23" s="485">
        <f>IF(C23=HABITANTES!B12,HABITANTES!D12,"ERROR")</f>
        <v>241969</v>
      </c>
      <c r="R23" s="309">
        <f t="shared" si="3"/>
        <v>170.68302137877163</v>
      </c>
      <c r="S23" s="313">
        <v>4</v>
      </c>
      <c r="T23" s="313"/>
      <c r="U23" s="313"/>
      <c r="V23" s="313"/>
      <c r="W23" s="139">
        <f t="shared" si="0"/>
        <v>4</v>
      </c>
      <c r="X23" s="139">
        <f t="shared" si="1"/>
        <v>409</v>
      </c>
      <c r="Y23" s="311">
        <f t="shared" si="4"/>
        <v>169.02991705549059</v>
      </c>
    </row>
    <row r="24" spans="2:25" ht="17.100000000000001" customHeight="1" x14ac:dyDescent="0.3">
      <c r="B24" s="489">
        <v>10</v>
      </c>
      <c r="C24" s="307" t="str">
        <f>HABITANTES!B13</f>
        <v>Hato Mayor</v>
      </c>
      <c r="D24" s="139">
        <v>13</v>
      </c>
      <c r="E24" s="139">
        <v>18</v>
      </c>
      <c r="F24" s="139">
        <v>13</v>
      </c>
      <c r="G24" s="139">
        <v>10</v>
      </c>
      <c r="H24" s="139">
        <v>10</v>
      </c>
      <c r="I24" s="139">
        <v>14</v>
      </c>
      <c r="J24" s="139">
        <v>24</v>
      </c>
      <c r="K24" s="438">
        <v>14</v>
      </c>
      <c r="L24" s="139">
        <v>13</v>
      </c>
      <c r="M24" s="138"/>
      <c r="N24" s="138"/>
      <c r="O24" s="138">
        <v>6</v>
      </c>
      <c r="P24" s="488">
        <f t="shared" si="2"/>
        <v>135</v>
      </c>
      <c r="Q24" s="485">
        <f>IF(C24=HABITANTES!B13,HABITANTES!D13,"ERROR")</f>
        <v>92173</v>
      </c>
      <c r="R24" s="309">
        <f t="shared" si="3"/>
        <v>146.46371497076149</v>
      </c>
      <c r="S24" s="313">
        <v>1</v>
      </c>
      <c r="T24" s="313"/>
      <c r="U24" s="313"/>
      <c r="V24" s="313"/>
      <c r="W24" s="139">
        <f t="shared" si="0"/>
        <v>1</v>
      </c>
      <c r="X24" s="139">
        <f t="shared" si="1"/>
        <v>134</v>
      </c>
      <c r="Y24" s="311">
        <f t="shared" si="4"/>
        <v>145.37879856357065</v>
      </c>
    </row>
    <row r="25" spans="2:25" ht="17.100000000000001" customHeight="1" x14ac:dyDescent="0.3">
      <c r="B25" s="489">
        <v>11</v>
      </c>
      <c r="C25" s="307" t="str">
        <f>HABITANTES!B14</f>
        <v>Hermanas Mirabal</v>
      </c>
      <c r="D25" s="139">
        <v>5</v>
      </c>
      <c r="E25" s="139">
        <v>3</v>
      </c>
      <c r="F25" s="139">
        <v>3</v>
      </c>
      <c r="G25" s="139">
        <v>10</v>
      </c>
      <c r="H25" s="139">
        <v>7</v>
      </c>
      <c r="I25" s="139">
        <v>11</v>
      </c>
      <c r="J25" s="139">
        <v>15</v>
      </c>
      <c r="K25" s="438">
        <v>16</v>
      </c>
      <c r="L25" s="139">
        <v>17</v>
      </c>
      <c r="M25" s="138"/>
      <c r="N25" s="138"/>
      <c r="O25" s="138">
        <v>8</v>
      </c>
      <c r="P25" s="488">
        <f t="shared" si="2"/>
        <v>95</v>
      </c>
      <c r="Q25" s="485">
        <f>IF(C25=HABITANTES!B14,HABITANTES!D14,"ERROR")</f>
        <v>104075</v>
      </c>
      <c r="R25" s="309">
        <f t="shared" si="3"/>
        <v>91.280326687484987</v>
      </c>
      <c r="S25" s="313"/>
      <c r="T25" s="313"/>
      <c r="U25" s="313"/>
      <c r="V25" s="313"/>
      <c r="W25" s="139">
        <f t="shared" si="0"/>
        <v>0</v>
      </c>
      <c r="X25" s="139">
        <f t="shared" si="1"/>
        <v>95</v>
      </c>
      <c r="Y25" s="311">
        <f t="shared" si="4"/>
        <v>91.280326687484987</v>
      </c>
    </row>
    <row r="26" spans="2:25" s="5" customFormat="1" ht="17.100000000000001" customHeight="1" x14ac:dyDescent="0.3">
      <c r="B26" s="489">
        <v>12</v>
      </c>
      <c r="C26" s="307" t="str">
        <f>HABITANTES!B15</f>
        <v>Independencia</v>
      </c>
      <c r="D26" s="139">
        <v>66</v>
      </c>
      <c r="E26" s="139">
        <v>45</v>
      </c>
      <c r="F26" s="139">
        <v>75</v>
      </c>
      <c r="G26" s="139">
        <v>93</v>
      </c>
      <c r="H26" s="139">
        <v>88</v>
      </c>
      <c r="I26" s="139">
        <v>93</v>
      </c>
      <c r="J26" s="139">
        <v>90</v>
      </c>
      <c r="K26" s="439">
        <v>85</v>
      </c>
      <c r="L26" s="139">
        <v>10</v>
      </c>
      <c r="M26" s="138"/>
      <c r="N26" s="138"/>
      <c r="O26" s="138">
        <v>10</v>
      </c>
      <c r="P26" s="488">
        <f t="shared" si="2"/>
        <v>655</v>
      </c>
      <c r="Q26" s="485">
        <f>IF(C26=HABITANTES!B15,HABITANTES!D15,"ERROR")</f>
        <v>57642</v>
      </c>
      <c r="R26" s="309">
        <f t="shared" si="3"/>
        <v>1136.3242080427467</v>
      </c>
      <c r="S26" s="313">
        <v>3</v>
      </c>
      <c r="T26" s="313"/>
      <c r="U26" s="313"/>
      <c r="V26" s="313"/>
      <c r="W26" s="139">
        <f t="shared" si="0"/>
        <v>3</v>
      </c>
      <c r="X26" s="139">
        <f t="shared" si="1"/>
        <v>652</v>
      </c>
      <c r="Y26" s="311">
        <f t="shared" si="4"/>
        <v>1131.119669685299</v>
      </c>
    </row>
    <row r="27" spans="2:25" ht="17.100000000000001" customHeight="1" x14ac:dyDescent="0.3">
      <c r="B27" s="489">
        <v>13</v>
      </c>
      <c r="C27" s="307" t="str">
        <f>HABITANTES!B16</f>
        <v>La Altagracia</v>
      </c>
      <c r="D27" s="139">
        <v>72</v>
      </c>
      <c r="E27" s="139">
        <v>53</v>
      </c>
      <c r="F27" s="139">
        <v>63</v>
      </c>
      <c r="G27" s="139">
        <v>62</v>
      </c>
      <c r="H27" s="139">
        <v>72</v>
      </c>
      <c r="I27" s="139">
        <v>61</v>
      </c>
      <c r="J27" s="139">
        <v>65</v>
      </c>
      <c r="K27" s="438">
        <v>52</v>
      </c>
      <c r="L27" s="139">
        <v>72</v>
      </c>
      <c r="M27" s="138"/>
      <c r="N27" s="138"/>
      <c r="O27" s="138">
        <v>28</v>
      </c>
      <c r="P27" s="488">
        <f t="shared" si="2"/>
        <v>600</v>
      </c>
      <c r="Q27" s="485">
        <f>IF(C27=HABITANTES!B16,HABITANTES!D16,"ERROR")</f>
        <v>245404</v>
      </c>
      <c r="R27" s="309">
        <f t="shared" si="3"/>
        <v>244.49479226092484</v>
      </c>
      <c r="S27" s="313">
        <v>8</v>
      </c>
      <c r="T27" s="313"/>
      <c r="U27" s="313"/>
      <c r="V27" s="313"/>
      <c r="W27" s="139">
        <f t="shared" si="0"/>
        <v>8</v>
      </c>
      <c r="X27" s="139">
        <f t="shared" si="1"/>
        <v>592</v>
      </c>
      <c r="Y27" s="311">
        <f t="shared" si="4"/>
        <v>241.23486169744587</v>
      </c>
    </row>
    <row r="28" spans="2:25" s="5" customFormat="1" ht="17.100000000000001" customHeight="1" x14ac:dyDescent="0.3">
      <c r="B28" s="489">
        <v>14</v>
      </c>
      <c r="C28" s="307" t="str">
        <f>HABITANTES!B17</f>
        <v>La Romana</v>
      </c>
      <c r="D28" s="139">
        <v>82</v>
      </c>
      <c r="E28" s="139">
        <v>70</v>
      </c>
      <c r="F28" s="139">
        <v>61</v>
      </c>
      <c r="G28" s="139">
        <v>81</v>
      </c>
      <c r="H28" s="139">
        <v>106</v>
      </c>
      <c r="I28" s="139">
        <v>85</v>
      </c>
      <c r="J28" s="139">
        <v>95</v>
      </c>
      <c r="K28" s="439">
        <v>91</v>
      </c>
      <c r="L28" s="139">
        <v>48</v>
      </c>
      <c r="M28" s="138"/>
      <c r="N28" s="138"/>
      <c r="O28" s="138">
        <v>23</v>
      </c>
      <c r="P28" s="488">
        <f t="shared" si="2"/>
        <v>742</v>
      </c>
      <c r="Q28" s="485">
        <f>IF(C28=HABITANTES!B17,HABITANTES!D17,"ERROR")</f>
        <v>255626</v>
      </c>
      <c r="R28" s="309">
        <f t="shared" si="3"/>
        <v>290.26781313324938</v>
      </c>
      <c r="S28" s="313">
        <v>4</v>
      </c>
      <c r="T28" s="313"/>
      <c r="U28" s="313"/>
      <c r="V28" s="313"/>
      <c r="W28" s="139">
        <f t="shared" si="0"/>
        <v>4</v>
      </c>
      <c r="X28" s="139">
        <f t="shared" si="1"/>
        <v>738</v>
      </c>
      <c r="Y28" s="311">
        <f t="shared" si="4"/>
        <v>288.70302707862265</v>
      </c>
    </row>
    <row r="29" spans="2:25" ht="17.100000000000001" customHeight="1" x14ac:dyDescent="0.3">
      <c r="B29" s="489">
        <v>15</v>
      </c>
      <c r="C29" s="307" t="str">
        <f>HABITANTES!B18</f>
        <v>La Vega</v>
      </c>
      <c r="D29" s="139">
        <v>26</v>
      </c>
      <c r="E29" s="139">
        <v>22</v>
      </c>
      <c r="F29" s="139">
        <v>19</v>
      </c>
      <c r="G29" s="139">
        <v>12</v>
      </c>
      <c r="H29" s="139">
        <v>18</v>
      </c>
      <c r="I29" s="139">
        <v>23</v>
      </c>
      <c r="J29" s="139">
        <v>21</v>
      </c>
      <c r="K29" s="438">
        <v>29</v>
      </c>
      <c r="L29" s="139">
        <v>71</v>
      </c>
      <c r="M29" s="138"/>
      <c r="N29" s="138"/>
      <c r="O29" s="138">
        <v>31</v>
      </c>
      <c r="P29" s="488">
        <f t="shared" si="2"/>
        <v>272</v>
      </c>
      <c r="Q29" s="485">
        <f>IF(C29=HABITANTES!B18,HABITANTES!D18,"ERROR")</f>
        <v>441602</v>
      </c>
      <c r="R29" s="309">
        <f t="shared" si="3"/>
        <v>61.593923940561865</v>
      </c>
      <c r="S29" s="313">
        <v>11</v>
      </c>
      <c r="T29" s="313">
        <v>2</v>
      </c>
      <c r="U29" s="313"/>
      <c r="V29" s="313"/>
      <c r="W29" s="139">
        <f t="shared" si="0"/>
        <v>13</v>
      </c>
      <c r="X29" s="139">
        <f t="shared" si="1"/>
        <v>259</v>
      </c>
      <c r="Y29" s="311">
        <f t="shared" si="4"/>
        <v>58.650096693402652</v>
      </c>
    </row>
    <row r="30" spans="2:25" ht="17.100000000000001" customHeight="1" x14ac:dyDescent="0.2">
      <c r="B30" s="489">
        <v>16</v>
      </c>
      <c r="C30" s="307" t="str">
        <f>HABITANTES!B19</f>
        <v>María Trinidad Sánchez</v>
      </c>
      <c r="D30" s="139">
        <v>29</v>
      </c>
      <c r="E30" s="139">
        <v>36</v>
      </c>
      <c r="F30" s="139">
        <v>29</v>
      </c>
      <c r="G30" s="139">
        <v>33</v>
      </c>
      <c r="H30" s="139">
        <v>50</v>
      </c>
      <c r="I30" s="139">
        <v>49</v>
      </c>
      <c r="J30" s="139">
        <v>41</v>
      </c>
      <c r="K30" s="440">
        <v>52</v>
      </c>
      <c r="L30" s="139">
        <v>19</v>
      </c>
      <c r="M30" s="138"/>
      <c r="N30" s="138"/>
      <c r="O30" s="138">
        <v>10</v>
      </c>
      <c r="P30" s="488">
        <f t="shared" si="2"/>
        <v>348</v>
      </c>
      <c r="Q30" s="485">
        <f>IF(C30=HABITANTES!B19,HABITANTES!D19,"ERROR")</f>
        <v>143615</v>
      </c>
      <c r="R30" s="309">
        <f t="shared" si="3"/>
        <v>242.31452146363546</v>
      </c>
      <c r="S30" s="313"/>
      <c r="T30" s="313"/>
      <c r="U30" s="313"/>
      <c r="V30" s="313"/>
      <c r="W30" s="139">
        <f t="shared" si="0"/>
        <v>0</v>
      </c>
      <c r="X30" s="139">
        <f t="shared" si="1"/>
        <v>348</v>
      </c>
      <c r="Y30" s="311">
        <f t="shared" si="4"/>
        <v>242.31452146363546</v>
      </c>
    </row>
    <row r="31" spans="2:25" s="5" customFormat="1" ht="17.100000000000001" customHeight="1" x14ac:dyDescent="0.3">
      <c r="B31" s="489">
        <v>17</v>
      </c>
      <c r="C31" s="307" t="str">
        <f>HABITANTES!B20</f>
        <v>Monseñor Nouel</v>
      </c>
      <c r="D31" s="139">
        <v>22</v>
      </c>
      <c r="E31" s="139">
        <v>11</v>
      </c>
      <c r="F31" s="139">
        <v>20</v>
      </c>
      <c r="G31" s="139">
        <v>21</v>
      </c>
      <c r="H31" s="139">
        <v>22</v>
      </c>
      <c r="I31" s="139">
        <v>28</v>
      </c>
      <c r="J31" s="139">
        <v>28</v>
      </c>
      <c r="K31" s="439">
        <v>27</v>
      </c>
      <c r="L31" s="139">
        <v>28</v>
      </c>
      <c r="M31" s="138"/>
      <c r="N31" s="138"/>
      <c r="O31" s="138">
        <v>10</v>
      </c>
      <c r="P31" s="488">
        <f t="shared" si="2"/>
        <v>217</v>
      </c>
      <c r="Q31" s="485">
        <f>IF(C31=HABITANTES!B20,HABITANTES!D20,"ERROR")</f>
        <v>201812</v>
      </c>
      <c r="R31" s="309">
        <f t="shared" si="3"/>
        <v>107.52581610607891</v>
      </c>
      <c r="S31" s="313"/>
      <c r="T31" s="313"/>
      <c r="U31" s="313"/>
      <c r="V31" s="313"/>
      <c r="W31" s="139">
        <f t="shared" si="0"/>
        <v>0</v>
      </c>
      <c r="X31" s="139">
        <f t="shared" si="1"/>
        <v>217</v>
      </c>
      <c r="Y31" s="311">
        <f t="shared" si="4"/>
        <v>107.52581610607891</v>
      </c>
    </row>
    <row r="32" spans="2:25" ht="17.100000000000001" customHeight="1" x14ac:dyDescent="0.3">
      <c r="B32" s="489">
        <v>19</v>
      </c>
      <c r="C32" s="307" t="str">
        <f>HABITANTES!B21</f>
        <v>Monte Cristi</v>
      </c>
      <c r="D32" s="139">
        <v>29</v>
      </c>
      <c r="E32" s="139">
        <v>29</v>
      </c>
      <c r="F32" s="139">
        <v>30</v>
      </c>
      <c r="G32" s="139">
        <v>30</v>
      </c>
      <c r="H32" s="139">
        <v>34</v>
      </c>
      <c r="I32" s="139">
        <v>40</v>
      </c>
      <c r="J32" s="139">
        <v>42</v>
      </c>
      <c r="K32" s="438">
        <v>37</v>
      </c>
      <c r="L32" s="139">
        <v>21</v>
      </c>
      <c r="M32" s="138"/>
      <c r="N32" s="138"/>
      <c r="O32" s="138">
        <v>7</v>
      </c>
      <c r="P32" s="488">
        <f t="shared" si="2"/>
        <v>299</v>
      </c>
      <c r="Q32" s="485">
        <f>IF(C32=HABITANTES!B21,HABITANTES!D21,"ERROR")</f>
        <v>124196</v>
      </c>
      <c r="R32" s="309">
        <f t="shared" si="3"/>
        <v>240.74849431543691</v>
      </c>
      <c r="S32" s="313">
        <v>1</v>
      </c>
      <c r="T32" s="313"/>
      <c r="U32" s="313"/>
      <c r="V32" s="313"/>
      <c r="W32" s="139">
        <f t="shared" si="0"/>
        <v>1</v>
      </c>
      <c r="X32" s="139">
        <f t="shared" si="1"/>
        <v>298</v>
      </c>
      <c r="Y32" s="311">
        <f t="shared" si="4"/>
        <v>239.94331540468292</v>
      </c>
    </row>
    <row r="33" spans="2:25" ht="17.100000000000001" customHeight="1" x14ac:dyDescent="0.3">
      <c r="B33" s="489">
        <v>18</v>
      </c>
      <c r="C33" s="307" t="str">
        <f>HABITANTES!B22</f>
        <v>Monte Plata</v>
      </c>
      <c r="D33" s="139">
        <v>3</v>
      </c>
      <c r="E33" s="139">
        <v>1</v>
      </c>
      <c r="F33" s="139">
        <v>4</v>
      </c>
      <c r="G33" s="139">
        <v>8</v>
      </c>
      <c r="H33" s="139">
        <v>3</v>
      </c>
      <c r="I33" s="139">
        <v>4</v>
      </c>
      <c r="J33" s="139">
        <v>3</v>
      </c>
      <c r="K33" s="438">
        <v>5</v>
      </c>
      <c r="L33" s="139">
        <v>27</v>
      </c>
      <c r="M33" s="138"/>
      <c r="N33" s="138"/>
      <c r="O33" s="138">
        <v>20</v>
      </c>
      <c r="P33" s="488">
        <f t="shared" si="2"/>
        <v>78</v>
      </c>
      <c r="Q33" s="485">
        <f>IF(C33=HABITANTES!B22,HABITANTES!D22,"ERROR")</f>
        <v>217804</v>
      </c>
      <c r="R33" s="309">
        <f t="shared" si="3"/>
        <v>35.812014471726869</v>
      </c>
      <c r="S33" s="313">
        <v>2</v>
      </c>
      <c r="T33" s="313">
        <v>1</v>
      </c>
      <c r="U33" s="313"/>
      <c r="V33" s="313"/>
      <c r="W33" s="139">
        <f t="shared" si="0"/>
        <v>3</v>
      </c>
      <c r="X33" s="139">
        <f t="shared" si="1"/>
        <v>75</v>
      </c>
      <c r="Y33" s="311">
        <f t="shared" si="4"/>
        <v>34.434629299737374</v>
      </c>
    </row>
    <row r="34" spans="2:25" s="5" customFormat="1" ht="17.100000000000001" customHeight="1" x14ac:dyDescent="0.3">
      <c r="B34" s="489">
        <v>20</v>
      </c>
      <c r="C34" s="307" t="str">
        <f>HABITANTES!B23</f>
        <v>Pedernales</v>
      </c>
      <c r="D34" s="139">
        <v>51</v>
      </c>
      <c r="E34" s="139">
        <v>39</v>
      </c>
      <c r="F34" s="139">
        <v>46</v>
      </c>
      <c r="G34" s="139">
        <v>45</v>
      </c>
      <c r="H34" s="139">
        <v>52</v>
      </c>
      <c r="I34" s="139">
        <v>58</v>
      </c>
      <c r="J34" s="139">
        <v>56</v>
      </c>
      <c r="K34" s="439">
        <v>43</v>
      </c>
      <c r="L34" s="139">
        <v>5</v>
      </c>
      <c r="M34" s="138"/>
      <c r="N34" s="138"/>
      <c r="O34" s="138">
        <v>5</v>
      </c>
      <c r="P34" s="488">
        <f t="shared" si="2"/>
        <v>400</v>
      </c>
      <c r="Q34" s="485">
        <f>IF(C34=HABITANTES!B23,HABITANTES!D23,"ERROR")</f>
        <v>26612</v>
      </c>
      <c r="R34" s="309">
        <f t="shared" si="3"/>
        <v>1503.0813166992336</v>
      </c>
      <c r="S34" s="313"/>
      <c r="T34" s="313">
        <v>2</v>
      </c>
      <c r="U34" s="313"/>
      <c r="V34" s="313"/>
      <c r="W34" s="139">
        <f t="shared" si="0"/>
        <v>2</v>
      </c>
      <c r="X34" s="139">
        <f t="shared" si="1"/>
        <v>398</v>
      </c>
      <c r="Y34" s="311">
        <f t="shared" si="4"/>
        <v>1495.5659101157371</v>
      </c>
    </row>
    <row r="35" spans="2:25" ht="17.100000000000001" customHeight="1" x14ac:dyDescent="0.3">
      <c r="B35" s="489">
        <v>21</v>
      </c>
      <c r="C35" s="307" t="str">
        <f>HABITANTES!B24</f>
        <v>Peravia</v>
      </c>
      <c r="D35" s="139">
        <v>54</v>
      </c>
      <c r="E35" s="139">
        <v>59</v>
      </c>
      <c r="F35" s="139">
        <v>63</v>
      </c>
      <c r="G35" s="139">
        <v>74</v>
      </c>
      <c r="H35" s="139">
        <v>61</v>
      </c>
      <c r="I35" s="139">
        <v>62</v>
      </c>
      <c r="J35" s="139">
        <v>61</v>
      </c>
      <c r="K35" s="438">
        <v>68</v>
      </c>
      <c r="L35" s="139">
        <v>41</v>
      </c>
      <c r="M35" s="138"/>
      <c r="N35" s="138"/>
      <c r="O35" s="138">
        <v>34</v>
      </c>
      <c r="P35" s="488">
        <f t="shared" si="2"/>
        <v>577</v>
      </c>
      <c r="Q35" s="485">
        <f>IF(C35=HABITANTES!B24,HABITANTES!D24,"ERROR")</f>
        <v>210979</v>
      </c>
      <c r="R35" s="309">
        <f t="shared" si="3"/>
        <v>273.48693471862128</v>
      </c>
      <c r="S35" s="313">
        <v>1</v>
      </c>
      <c r="T35" s="313"/>
      <c r="U35" s="313"/>
      <c r="V35" s="313"/>
      <c r="W35" s="139">
        <f t="shared" si="0"/>
        <v>1</v>
      </c>
      <c r="X35" s="139">
        <f t="shared" si="1"/>
        <v>576</v>
      </c>
      <c r="Y35" s="311">
        <f t="shared" si="4"/>
        <v>273.01295389588535</v>
      </c>
    </row>
    <row r="36" spans="2:25" ht="17.100000000000001" customHeight="1" x14ac:dyDescent="0.3">
      <c r="B36" s="489">
        <v>22</v>
      </c>
      <c r="C36" s="307" t="str">
        <f>HABITANTES!B25</f>
        <v>Puerto Plata</v>
      </c>
      <c r="D36" s="139">
        <v>10</v>
      </c>
      <c r="E36" s="139">
        <v>13</v>
      </c>
      <c r="F36" s="139">
        <v>17</v>
      </c>
      <c r="G36" s="139">
        <v>22</v>
      </c>
      <c r="H36" s="139">
        <v>20</v>
      </c>
      <c r="I36" s="139">
        <v>19</v>
      </c>
      <c r="J36" s="139">
        <v>23</v>
      </c>
      <c r="K36" s="438">
        <v>18</v>
      </c>
      <c r="L36" s="139">
        <v>58</v>
      </c>
      <c r="M36" s="138"/>
      <c r="N36" s="138"/>
      <c r="O36" s="138">
        <v>21</v>
      </c>
      <c r="P36" s="488">
        <f t="shared" si="2"/>
        <v>221</v>
      </c>
      <c r="Q36" s="485">
        <f>IF(C36=HABITANTES!B25,HABITANTES!D25,"ERROR")</f>
        <v>334594</v>
      </c>
      <c r="R36" s="309">
        <f t="shared" si="3"/>
        <v>66.050198150594454</v>
      </c>
      <c r="S36" s="313">
        <v>8</v>
      </c>
      <c r="T36" s="313"/>
      <c r="U36" s="313"/>
      <c r="V36" s="313"/>
      <c r="W36" s="139">
        <f t="shared" si="0"/>
        <v>8</v>
      </c>
      <c r="X36" s="139">
        <f t="shared" si="1"/>
        <v>213</v>
      </c>
      <c r="Y36" s="311">
        <f t="shared" si="4"/>
        <v>63.659240751477917</v>
      </c>
    </row>
    <row r="37" spans="2:25" ht="17.100000000000001" customHeight="1" x14ac:dyDescent="0.3">
      <c r="B37" s="489">
        <v>23</v>
      </c>
      <c r="C37" s="307" t="str">
        <f>HABITANTES!B26</f>
        <v>Samaná</v>
      </c>
      <c r="D37" s="139">
        <v>9</v>
      </c>
      <c r="E37" s="139">
        <v>22</v>
      </c>
      <c r="F37" s="139">
        <v>19</v>
      </c>
      <c r="G37" s="139">
        <v>11</v>
      </c>
      <c r="H37" s="139">
        <v>24</v>
      </c>
      <c r="I37" s="139">
        <v>20</v>
      </c>
      <c r="J37" s="139">
        <v>26</v>
      </c>
      <c r="K37" s="438">
        <v>14</v>
      </c>
      <c r="L37" s="139">
        <v>20</v>
      </c>
      <c r="M37" s="138"/>
      <c r="N37" s="138"/>
      <c r="O37" s="138">
        <v>8</v>
      </c>
      <c r="P37" s="488">
        <f t="shared" si="2"/>
        <v>173</v>
      </c>
      <c r="Q37" s="485">
        <f>IF(C37=HABITANTES!B26,HABITANTES!D26,"ERROR")</f>
        <v>101591</v>
      </c>
      <c r="R37" s="309">
        <f t="shared" si="3"/>
        <v>170.29067535510035</v>
      </c>
      <c r="S37" s="313">
        <v>3</v>
      </c>
      <c r="T37" s="313"/>
      <c r="U37" s="313"/>
      <c r="V37" s="313"/>
      <c r="W37" s="139">
        <f t="shared" si="0"/>
        <v>3</v>
      </c>
      <c r="X37" s="139">
        <f t="shared" si="1"/>
        <v>170</v>
      </c>
      <c r="Y37" s="311">
        <f t="shared" si="4"/>
        <v>167.33765786339342</v>
      </c>
    </row>
    <row r="38" spans="2:25" ht="17.100000000000001" customHeight="1" x14ac:dyDescent="0.3">
      <c r="B38" s="489">
        <v>24</v>
      </c>
      <c r="C38" s="307" t="str">
        <f>HABITANTES!B27</f>
        <v>San Cristóbal</v>
      </c>
      <c r="D38" s="139">
        <v>125</v>
      </c>
      <c r="E38" s="139">
        <v>142</v>
      </c>
      <c r="F38" s="139">
        <v>144</v>
      </c>
      <c r="G38" s="139">
        <v>155</v>
      </c>
      <c r="H38" s="139">
        <v>148</v>
      </c>
      <c r="I38" s="139">
        <v>173</v>
      </c>
      <c r="J38" s="139">
        <v>128</v>
      </c>
      <c r="K38" s="438">
        <v>123</v>
      </c>
      <c r="L38" s="139">
        <v>108</v>
      </c>
      <c r="M38" s="138"/>
      <c r="N38" s="138"/>
      <c r="O38" s="138">
        <v>59</v>
      </c>
      <c r="P38" s="488">
        <f t="shared" si="2"/>
        <v>1305</v>
      </c>
      <c r="Q38" s="485">
        <f>IF(C38=HABITANTES!B27,HABITANTES!D27,"ERROR")</f>
        <v>698541</v>
      </c>
      <c r="R38" s="309">
        <f t="shared" si="3"/>
        <v>186.81795342005697</v>
      </c>
      <c r="S38" s="313">
        <v>12</v>
      </c>
      <c r="T38" s="313"/>
      <c r="U38" s="313"/>
      <c r="V38" s="313"/>
      <c r="W38" s="139">
        <f t="shared" si="0"/>
        <v>12</v>
      </c>
      <c r="X38" s="139">
        <f t="shared" si="1"/>
        <v>1293</v>
      </c>
      <c r="Y38" s="311">
        <f t="shared" si="4"/>
        <v>185.10008718171161</v>
      </c>
    </row>
    <row r="39" spans="2:25" ht="17.100000000000001" customHeight="1" x14ac:dyDescent="0.3">
      <c r="B39" s="489">
        <v>25</v>
      </c>
      <c r="C39" s="307" t="str">
        <f>HABITANTES!B28</f>
        <v>San José de Ocoa</v>
      </c>
      <c r="D39" s="139">
        <v>12</v>
      </c>
      <c r="E39" s="139">
        <v>8</v>
      </c>
      <c r="F39" s="139">
        <v>11</v>
      </c>
      <c r="G39" s="139">
        <v>10</v>
      </c>
      <c r="H39" s="139">
        <v>6</v>
      </c>
      <c r="I39" s="139">
        <v>4</v>
      </c>
      <c r="J39" s="139">
        <v>6</v>
      </c>
      <c r="K39" s="438">
        <v>6</v>
      </c>
      <c r="L39" s="139">
        <v>7</v>
      </c>
      <c r="M39" s="138"/>
      <c r="N39" s="138"/>
      <c r="O39" s="138">
        <v>7</v>
      </c>
      <c r="P39" s="488">
        <f t="shared" si="2"/>
        <v>77</v>
      </c>
      <c r="Q39" s="485">
        <f>IF(C39=HABITANTES!B28,HABITANTES!D28,"ERROR")</f>
        <v>69340</v>
      </c>
      <c r="R39" s="309">
        <f t="shared" si="3"/>
        <v>111.04701471012405</v>
      </c>
      <c r="S39" s="313"/>
      <c r="T39" s="313"/>
      <c r="U39" s="313"/>
      <c r="V39" s="313"/>
      <c r="W39" s="139">
        <f t="shared" si="0"/>
        <v>0</v>
      </c>
      <c r="X39" s="139">
        <f t="shared" si="1"/>
        <v>77</v>
      </c>
      <c r="Y39" s="311">
        <f t="shared" si="4"/>
        <v>111.04701471012405</v>
      </c>
    </row>
    <row r="40" spans="2:25" ht="17.100000000000001" customHeight="1" x14ac:dyDescent="0.3">
      <c r="B40" s="489">
        <v>26</v>
      </c>
      <c r="C40" s="307" t="str">
        <f>HABITANTES!B29</f>
        <v>San Juan</v>
      </c>
      <c r="D40" s="139">
        <v>43</v>
      </c>
      <c r="E40" s="139">
        <v>40</v>
      </c>
      <c r="F40" s="139">
        <v>48</v>
      </c>
      <c r="G40" s="139">
        <v>50</v>
      </c>
      <c r="H40" s="139">
        <v>57</v>
      </c>
      <c r="I40" s="139">
        <v>59</v>
      </c>
      <c r="J40" s="139">
        <v>56</v>
      </c>
      <c r="K40" s="438">
        <v>38</v>
      </c>
      <c r="L40" s="139">
        <v>43</v>
      </c>
      <c r="M40" s="138"/>
      <c r="N40" s="138"/>
      <c r="O40" s="138">
        <v>24</v>
      </c>
      <c r="P40" s="488">
        <f t="shared" si="2"/>
        <v>458</v>
      </c>
      <c r="Q40" s="485">
        <f>IF(C40=HABITANTES!B29,HABITANTES!D29,"ERROR")</f>
        <v>244029</v>
      </c>
      <c r="R40" s="309">
        <f t="shared" si="3"/>
        <v>187.68261149289634</v>
      </c>
      <c r="S40" s="313">
        <v>5</v>
      </c>
      <c r="T40" s="313"/>
      <c r="U40" s="313"/>
      <c r="V40" s="313"/>
      <c r="W40" s="139">
        <f t="shared" si="0"/>
        <v>5</v>
      </c>
      <c r="X40" s="139">
        <f t="shared" si="1"/>
        <v>453</v>
      </c>
      <c r="Y40" s="311">
        <f t="shared" si="4"/>
        <v>185.63367468620532</v>
      </c>
    </row>
    <row r="41" spans="2:25" ht="17.100000000000001" customHeight="1" x14ac:dyDescent="0.3">
      <c r="B41" s="489">
        <v>27</v>
      </c>
      <c r="C41" s="307" t="str">
        <f>HABITANTES!B30</f>
        <v>San Pedro de Macorís</v>
      </c>
      <c r="D41" s="139">
        <v>102</v>
      </c>
      <c r="E41" s="139">
        <v>81</v>
      </c>
      <c r="F41" s="139">
        <v>59</v>
      </c>
      <c r="G41" s="139">
        <v>79</v>
      </c>
      <c r="H41" s="139">
        <v>76</v>
      </c>
      <c r="I41" s="139">
        <v>73</v>
      </c>
      <c r="J41" s="139">
        <v>66</v>
      </c>
      <c r="K41" s="439">
        <v>73</v>
      </c>
      <c r="L41" s="139">
        <v>66</v>
      </c>
      <c r="M41" s="138"/>
      <c r="N41" s="138"/>
      <c r="O41" s="138">
        <v>33</v>
      </c>
      <c r="P41" s="488">
        <f t="shared" si="2"/>
        <v>708</v>
      </c>
      <c r="Q41" s="485">
        <f>IF(C41=HABITANTES!B30,HABITANTES!D30,"ERROR")</f>
        <v>351116</v>
      </c>
      <c r="R41" s="309">
        <f t="shared" si="3"/>
        <v>201.64276193622618</v>
      </c>
      <c r="S41" s="313"/>
      <c r="T41" s="313"/>
      <c r="U41" s="313"/>
      <c r="V41" s="313"/>
      <c r="W41" s="139">
        <f t="shared" si="0"/>
        <v>0</v>
      </c>
      <c r="X41" s="139">
        <f t="shared" si="1"/>
        <v>708</v>
      </c>
      <c r="Y41" s="311">
        <f t="shared" si="4"/>
        <v>201.64276193622618</v>
      </c>
    </row>
    <row r="42" spans="2:25" s="5" customFormat="1" ht="17.100000000000001" customHeight="1" x14ac:dyDescent="0.3">
      <c r="B42" s="489">
        <v>28</v>
      </c>
      <c r="C42" s="307" t="str">
        <f>HABITANTES!B31</f>
        <v>Sánchez Ramírez</v>
      </c>
      <c r="D42" s="139">
        <v>21</v>
      </c>
      <c r="E42" s="139">
        <v>29</v>
      </c>
      <c r="F42" s="139">
        <v>17</v>
      </c>
      <c r="G42" s="139">
        <v>17</v>
      </c>
      <c r="H42" s="139">
        <v>19</v>
      </c>
      <c r="I42" s="139">
        <v>30</v>
      </c>
      <c r="J42" s="139">
        <v>26</v>
      </c>
      <c r="K42" s="438">
        <v>23</v>
      </c>
      <c r="L42" s="139">
        <v>27</v>
      </c>
      <c r="M42" s="138"/>
      <c r="N42" s="138"/>
      <c r="O42" s="138">
        <v>11</v>
      </c>
      <c r="P42" s="488">
        <f t="shared" si="2"/>
        <v>220</v>
      </c>
      <c r="Q42" s="485">
        <f>IF(C42=HABITANTES!B31,HABITANTES!D31,"ERROR")</f>
        <v>157373</v>
      </c>
      <c r="R42" s="309">
        <f t="shared" si="3"/>
        <v>139.79526348230002</v>
      </c>
      <c r="S42" s="313">
        <v>2</v>
      </c>
      <c r="T42" s="313"/>
      <c r="U42" s="313"/>
      <c r="V42" s="313"/>
      <c r="W42" s="139">
        <f t="shared" si="0"/>
        <v>2</v>
      </c>
      <c r="X42" s="139">
        <f t="shared" si="1"/>
        <v>218</v>
      </c>
      <c r="Y42" s="311">
        <f t="shared" si="4"/>
        <v>138.52439745064274</v>
      </c>
    </row>
    <row r="43" spans="2:25" ht="17.100000000000001" customHeight="1" x14ac:dyDescent="0.3">
      <c r="B43" s="489">
        <v>29</v>
      </c>
      <c r="C43" s="307" t="str">
        <f>HABITANTES!B32</f>
        <v>Santiago</v>
      </c>
      <c r="D43" s="139">
        <v>260</v>
      </c>
      <c r="E43" s="139">
        <v>183</v>
      </c>
      <c r="F43" s="139">
        <v>174</v>
      </c>
      <c r="G43" s="139">
        <v>238</v>
      </c>
      <c r="H43" s="139">
        <v>243</v>
      </c>
      <c r="I43" s="139">
        <v>217</v>
      </c>
      <c r="J43" s="139">
        <v>205</v>
      </c>
      <c r="K43" s="438">
        <v>207</v>
      </c>
      <c r="L43" s="139">
        <v>170</v>
      </c>
      <c r="M43" s="138"/>
      <c r="N43" s="138"/>
      <c r="O43" s="138">
        <v>93</v>
      </c>
      <c r="P43" s="488">
        <f t="shared" si="2"/>
        <v>1990</v>
      </c>
      <c r="Q43" s="485">
        <f>IF(C43=HABITANTES!B32,HABITANTES!D32,"ERROR")</f>
        <v>1089008</v>
      </c>
      <c r="R43" s="309">
        <f t="shared" si="3"/>
        <v>182.73511305702073</v>
      </c>
      <c r="S43" s="313">
        <v>19</v>
      </c>
      <c r="T43" s="313">
        <v>1</v>
      </c>
      <c r="U43" s="313"/>
      <c r="V43" s="313"/>
      <c r="W43" s="139">
        <f t="shared" si="0"/>
        <v>20</v>
      </c>
      <c r="X43" s="139">
        <f t="shared" si="1"/>
        <v>1970</v>
      </c>
      <c r="Y43" s="311">
        <f t="shared" si="4"/>
        <v>180.89857925745264</v>
      </c>
    </row>
    <row r="44" spans="2:25" ht="17.100000000000001" customHeight="1" x14ac:dyDescent="0.3">
      <c r="B44" s="489">
        <v>30</v>
      </c>
      <c r="C44" s="307" t="str">
        <f>HABITANTES!B33</f>
        <v>Santiago Rodríguez</v>
      </c>
      <c r="D44" s="139">
        <v>8</v>
      </c>
      <c r="E44" s="139">
        <v>8</v>
      </c>
      <c r="F44" s="139">
        <v>6</v>
      </c>
      <c r="G44" s="139">
        <v>4</v>
      </c>
      <c r="H44" s="139">
        <v>8</v>
      </c>
      <c r="I44" s="139">
        <v>11</v>
      </c>
      <c r="J44" s="139">
        <v>2</v>
      </c>
      <c r="K44" s="438">
        <v>10</v>
      </c>
      <c r="L44" s="139">
        <v>7</v>
      </c>
      <c r="M44" s="138"/>
      <c r="N44" s="138"/>
      <c r="O44" s="138">
        <v>4</v>
      </c>
      <c r="P44" s="488">
        <f t="shared" si="2"/>
        <v>68</v>
      </c>
      <c r="Q44" s="485">
        <f>IF(C44=HABITANTES!B33,HABITANTES!D33,"ERROR")</f>
        <v>54414</v>
      </c>
      <c r="R44" s="309">
        <f t="shared" si="3"/>
        <v>124.96783915903997</v>
      </c>
      <c r="S44" s="313"/>
      <c r="T44" s="313"/>
      <c r="U44" s="313"/>
      <c r="V44" s="313"/>
      <c r="W44" s="139">
        <f t="shared" si="0"/>
        <v>0</v>
      </c>
      <c r="X44" s="139">
        <f t="shared" si="1"/>
        <v>68</v>
      </c>
      <c r="Y44" s="311">
        <f t="shared" si="4"/>
        <v>124.96783915903997</v>
      </c>
    </row>
    <row r="45" spans="2:25" ht="17.100000000000001" customHeight="1" x14ac:dyDescent="0.3">
      <c r="B45" s="489">
        <v>31</v>
      </c>
      <c r="C45" s="307" t="str">
        <f>HABITANTES!B34</f>
        <v>Santo Domingo</v>
      </c>
      <c r="D45" s="139">
        <v>659</v>
      </c>
      <c r="E45" s="139">
        <v>700</v>
      </c>
      <c r="F45" s="139">
        <v>621</v>
      </c>
      <c r="G45" s="139">
        <v>688</v>
      </c>
      <c r="H45" s="139">
        <v>634</v>
      </c>
      <c r="I45" s="139">
        <v>653</v>
      </c>
      <c r="J45" s="139">
        <v>784</v>
      </c>
      <c r="K45" s="439">
        <v>657</v>
      </c>
      <c r="L45" s="139">
        <v>573</v>
      </c>
      <c r="M45" s="138"/>
      <c r="N45" s="138"/>
      <c r="O45" s="138">
        <v>217</v>
      </c>
      <c r="P45" s="488">
        <f t="shared" si="2"/>
        <v>6186</v>
      </c>
      <c r="Q45" s="485">
        <f>IF(C45=HABITANTES!B34,HABITANTES!D34,"ERROR")</f>
        <v>2311305</v>
      </c>
      <c r="R45" s="309">
        <f t="shared" si="3"/>
        <v>267.64100800197292</v>
      </c>
      <c r="S45" s="313">
        <v>47</v>
      </c>
      <c r="T45" s="313"/>
      <c r="U45" s="313"/>
      <c r="V45" s="313">
        <v>1</v>
      </c>
      <c r="W45" s="139">
        <f t="shared" si="0"/>
        <v>48</v>
      </c>
      <c r="X45" s="139">
        <f t="shared" si="1"/>
        <v>6138</v>
      </c>
      <c r="Y45" s="311">
        <f t="shared" si="4"/>
        <v>265.5642591522971</v>
      </c>
    </row>
    <row r="46" spans="2:25" ht="17.100000000000001" customHeight="1" thickBot="1" x14ac:dyDescent="0.35">
      <c r="B46" s="490">
        <v>32</v>
      </c>
      <c r="C46" s="307" t="str">
        <f>HABITANTES!B35</f>
        <v>Valverde</v>
      </c>
      <c r="D46" s="140">
        <v>29</v>
      </c>
      <c r="E46" s="140">
        <v>36</v>
      </c>
      <c r="F46" s="140">
        <v>47</v>
      </c>
      <c r="G46" s="140">
        <v>39</v>
      </c>
      <c r="H46" s="140">
        <v>34</v>
      </c>
      <c r="I46" s="140">
        <v>29</v>
      </c>
      <c r="J46" s="140">
        <v>31</v>
      </c>
      <c r="K46" s="441">
        <v>36</v>
      </c>
      <c r="L46" s="140">
        <v>27</v>
      </c>
      <c r="M46" s="138"/>
      <c r="N46" s="138"/>
      <c r="O46" s="138">
        <v>10</v>
      </c>
      <c r="P46" s="488">
        <f t="shared" si="2"/>
        <v>318</v>
      </c>
      <c r="Q46" s="485">
        <f>IF(C46=HABITANTES!B35,HABITANTES!D35,"ERROR")</f>
        <v>197665</v>
      </c>
      <c r="R46" s="309">
        <f t="shared" si="3"/>
        <v>160.87825361090734</v>
      </c>
      <c r="S46" s="315"/>
      <c r="T46" s="315"/>
      <c r="U46" s="315"/>
      <c r="V46" s="315"/>
      <c r="W46" s="140">
        <f t="shared" si="0"/>
        <v>0</v>
      </c>
      <c r="X46" s="140">
        <f t="shared" si="1"/>
        <v>318</v>
      </c>
      <c r="Y46" s="311">
        <f t="shared" si="4"/>
        <v>160.87825361090734</v>
      </c>
    </row>
    <row r="47" spans="2:25" ht="18.75" customHeight="1" thickBot="1" x14ac:dyDescent="0.25">
      <c r="B47" s="580" t="s">
        <v>190</v>
      </c>
      <c r="C47" s="581"/>
      <c r="D47" s="98">
        <f t="shared" ref="D47:Q47" si="5">SUM(D15:D46)</f>
        <v>2403</v>
      </c>
      <c r="E47" s="48">
        <f t="shared" si="5"/>
        <v>2144</v>
      </c>
      <c r="F47" s="48">
        <f t="shared" si="5"/>
        <v>2111</v>
      </c>
      <c r="G47" s="48">
        <f t="shared" si="5"/>
        <v>2394</v>
      </c>
      <c r="H47" s="48">
        <f t="shared" si="5"/>
        <v>2375</v>
      </c>
      <c r="I47" s="48">
        <f t="shared" si="5"/>
        <v>2472</v>
      </c>
      <c r="J47" s="48">
        <f t="shared" si="5"/>
        <v>2513</v>
      </c>
      <c r="K47" s="48">
        <f t="shared" si="5"/>
        <v>2258</v>
      </c>
      <c r="L47" s="48">
        <f t="shared" si="5"/>
        <v>1973</v>
      </c>
      <c r="M47" s="48">
        <f t="shared" si="5"/>
        <v>0</v>
      </c>
      <c r="N47" s="48">
        <f t="shared" si="5"/>
        <v>0</v>
      </c>
      <c r="O47" s="48">
        <f t="shared" si="5"/>
        <v>897</v>
      </c>
      <c r="P47" s="98">
        <f t="shared" si="5"/>
        <v>21540</v>
      </c>
      <c r="Q47" s="486">
        <f t="shared" si="5"/>
        <v>10257724</v>
      </c>
      <c r="R47" s="319">
        <f xml:space="preserve"> (100000/Q47)*(P47/12)*12</f>
        <v>209.98810262393488</v>
      </c>
      <c r="S47" s="483">
        <f t="shared" ref="S47:X47" si="6">SUM(S15:S46)</f>
        <v>161</v>
      </c>
      <c r="T47" s="483">
        <f t="shared" si="6"/>
        <v>6</v>
      </c>
      <c r="U47" s="483">
        <f t="shared" si="6"/>
        <v>0</v>
      </c>
      <c r="V47" s="483">
        <f t="shared" si="6"/>
        <v>2</v>
      </c>
      <c r="W47" s="483">
        <f t="shared" si="6"/>
        <v>169</v>
      </c>
      <c r="X47" s="316">
        <f t="shared" si="6"/>
        <v>21371</v>
      </c>
      <c r="Y47" s="320">
        <f xml:space="preserve"> (100000/Q47)*(X47/12)*12</f>
        <v>208.34056365720113</v>
      </c>
    </row>
    <row r="49" spans="2:2" x14ac:dyDescent="0.2">
      <c r="B49" s="493" t="s">
        <v>425</v>
      </c>
    </row>
  </sheetData>
  <mergeCells count="14">
    <mergeCell ref="B47:C47"/>
    <mergeCell ref="A9:AA9"/>
    <mergeCell ref="A6:AA6"/>
    <mergeCell ref="B12:C13"/>
    <mergeCell ref="D12:P13"/>
    <mergeCell ref="Q12:Q14"/>
    <mergeCell ref="R12:R14"/>
    <mergeCell ref="S12:V13"/>
    <mergeCell ref="W12:W14"/>
    <mergeCell ref="A5:AA5"/>
    <mergeCell ref="A7:AA7"/>
    <mergeCell ref="X12:X14"/>
    <mergeCell ref="Y12:Y14"/>
    <mergeCell ref="B14:C14"/>
  </mergeCells>
  <conditionalFormatting sqref="R15:R46">
    <cfRule type="cellIs" dxfId="7" priority="3" stopIfTrue="1" operator="greaterThan">
      <formula>39.99</formula>
    </cfRule>
    <cfRule type="cellIs" dxfId="6" priority="4" operator="between">
      <formula>30</formula>
      <formula>39.99</formula>
    </cfRule>
  </conditionalFormatting>
  <conditionalFormatting sqref="Y15:Y46">
    <cfRule type="cellIs" dxfId="5" priority="1" operator="between">
      <formula>40</formula>
      <formula>50</formula>
    </cfRule>
    <cfRule type="cellIs" dxfId="4" priority="2" operator="between">
      <formula>30</formula>
      <formula>39</formula>
    </cfRule>
  </conditionalFormatting>
  <printOptions horizontalCentered="1"/>
  <pageMargins left="0.19685039370078741" right="7.874015748031496E-2" top="0.19685039370078741" bottom="0.19685039370078741" header="0.19685039370078741" footer="0.19685039370078741"/>
  <pageSetup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topLeftCell="A19" zoomScaleSheetLayoutView="115" workbookViewId="0">
      <selection activeCell="H38" sqref="H38"/>
    </sheetView>
  </sheetViews>
  <sheetFormatPr baseColWidth="10" defaultColWidth="11.42578125" defaultRowHeight="12.75" x14ac:dyDescent="0.2"/>
  <cols>
    <col min="1" max="1" width="1.42578125" customWidth="1"/>
    <col min="2" max="2" width="16.140625" style="321" customWidth="1"/>
    <col min="3" max="4" width="14.85546875" style="321" hidden="1" customWidth="1"/>
    <col min="5" max="5" width="15" style="321" customWidth="1"/>
    <col min="6" max="7" width="14.85546875" style="321" hidden="1" customWidth="1"/>
    <col min="8" max="8" width="14.140625" style="321" customWidth="1"/>
    <col min="9" max="9" width="5.42578125" style="321" customWidth="1"/>
    <col min="10" max="10" width="5.7109375" style="321" customWidth="1"/>
    <col min="11" max="11" width="3.5703125" customWidth="1"/>
    <col min="12" max="12" width="14.7109375" customWidth="1"/>
    <col min="13" max="13" width="15.7109375" customWidth="1"/>
    <col min="17" max="17" width="11" customWidth="1"/>
  </cols>
  <sheetData>
    <row r="1" spans="2:18" ht="15" x14ac:dyDescent="0.25">
      <c r="B1" s="301" t="s">
        <v>184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2:18" ht="15.75" customHeight="1" x14ac:dyDescent="0.2">
      <c r="B2" s="590" t="s">
        <v>191</v>
      </c>
      <c r="C2" s="590"/>
      <c r="D2" s="590"/>
      <c r="E2" s="590"/>
      <c r="F2" s="590"/>
      <c r="G2" s="590"/>
      <c r="H2" s="590"/>
      <c r="I2" s="590"/>
      <c r="J2" s="322"/>
      <c r="K2" s="322"/>
      <c r="L2" s="302"/>
      <c r="M2" s="302"/>
    </row>
    <row r="3" spans="2:18" ht="15.75" customHeight="1" x14ac:dyDescent="0.3">
      <c r="B3" s="591" t="s">
        <v>409</v>
      </c>
      <c r="C3" s="591"/>
      <c r="D3" s="591"/>
      <c r="E3" s="591"/>
      <c r="F3" s="591"/>
      <c r="G3" s="591"/>
      <c r="H3" s="591"/>
      <c r="I3" s="591"/>
      <c r="J3" s="591"/>
      <c r="N3" s="323"/>
    </row>
    <row r="4" spans="2:18" ht="16.5" thickBot="1" x14ac:dyDescent="0.3">
      <c r="B4" s="324"/>
      <c r="C4" s="324"/>
      <c r="D4" s="324"/>
      <c r="E4" s="324"/>
      <c r="F4" s="324"/>
      <c r="G4" s="324"/>
      <c r="H4" s="324"/>
      <c r="I4" s="325"/>
      <c r="J4" s="325"/>
      <c r="N4" s="323"/>
    </row>
    <row r="5" spans="2:18" ht="49.5" customHeight="1" x14ac:dyDescent="0.2">
      <c r="B5" s="326" t="s">
        <v>192</v>
      </c>
      <c r="C5" s="327" t="s">
        <v>405</v>
      </c>
      <c r="D5" s="328" t="s">
        <v>193</v>
      </c>
      <c r="E5" s="328" t="s">
        <v>406</v>
      </c>
      <c r="F5" s="327" t="s">
        <v>407</v>
      </c>
      <c r="G5" s="328" t="s">
        <v>194</v>
      </c>
      <c r="H5" s="137" t="s">
        <v>408</v>
      </c>
      <c r="I5"/>
      <c r="J5"/>
    </row>
    <row r="6" spans="2:18" s="5" customFormat="1" ht="15" customHeight="1" x14ac:dyDescent="0.2">
      <c r="B6" s="164" t="str">
        <f>HABITANTES!B4</f>
        <v>Azua</v>
      </c>
      <c r="C6" s="166">
        <v>32</v>
      </c>
      <c r="D6" s="129">
        <f>IF(B6=HABITANTES!B4,HABITANTES!C4,"ERROR")</f>
        <v>247435</v>
      </c>
      <c r="E6" s="165">
        <f xml:space="preserve"> (100000/D6)*(C6/12)*12</f>
        <v>12.932689393173964</v>
      </c>
      <c r="F6" s="166">
        <f>IF(B6='57'!B8,'57'!O8,"ERROR")</f>
        <v>37</v>
      </c>
      <c r="G6" s="130">
        <f>IF(B6=HABITANTES!B4,HABITANTES!D4,"ERROR")</f>
        <v>250040</v>
      </c>
      <c r="H6" s="167">
        <f xml:space="preserve"> (100000/G6)*(F6/12)*12</f>
        <v>14.79763237881939</v>
      </c>
    </row>
    <row r="7" spans="2:18" s="5" customFormat="1" ht="15" customHeight="1" x14ac:dyDescent="0.2">
      <c r="B7" s="164" t="str">
        <f>HABITANTES!B5</f>
        <v>Bahoruco</v>
      </c>
      <c r="C7" s="166">
        <v>33</v>
      </c>
      <c r="D7" s="129">
        <f>IF(B7=HABITANTES!B5,HABITANTES!C5,"ERROR")</f>
        <v>117889</v>
      </c>
      <c r="E7" s="165">
        <f t="shared" ref="E7:E37" si="0" xml:space="preserve"> (100000/D7)*(C7/12)*12</f>
        <v>27.99243356038307</v>
      </c>
      <c r="F7" s="166">
        <f>IF(B7='57'!B9,'57'!O9,"ERROR")</f>
        <v>21</v>
      </c>
      <c r="G7" s="130">
        <f>IF(B7=HABITANTES!B5,HABITANTES!D5,"ERROR")</f>
        <v>119323</v>
      </c>
      <c r="H7" s="167">
        <f t="shared" ref="H7:H37" si="1" xml:space="preserve"> (100000/G7)*(F7/12)*12</f>
        <v>17.599289323935871</v>
      </c>
    </row>
    <row r="8" spans="2:18" ht="15" customHeight="1" x14ac:dyDescent="0.2">
      <c r="B8" s="164" t="str">
        <f>HABITANTES!B6</f>
        <v>Barahona</v>
      </c>
      <c r="C8" s="166">
        <f>IF(B8='[2]58'!C8,'[2]58'!D8,"E")</f>
        <v>47</v>
      </c>
      <c r="D8" s="129">
        <f>IF(B8=HABITANTES!B6,HABITANTES!C6,"ERROR")</f>
        <v>203861</v>
      </c>
      <c r="E8" s="165">
        <f t="shared" si="0"/>
        <v>23.054924679070542</v>
      </c>
      <c r="F8" s="166">
        <f>IF(B8='57'!B10,'57'!O10,"ERROR")</f>
        <v>42</v>
      </c>
      <c r="G8" s="130">
        <f>IF(B8=HABITANTES!B6,HABITANTES!D6,"ERROR")</f>
        <v>205441</v>
      </c>
      <c r="H8" s="167">
        <f t="shared" si="1"/>
        <v>20.443825721253305</v>
      </c>
      <c r="I8"/>
      <c r="J8"/>
    </row>
    <row r="9" spans="2:18" ht="15" customHeight="1" x14ac:dyDescent="0.2">
      <c r="B9" s="164" t="str">
        <f>HABITANTES!B7</f>
        <v>Dajabón</v>
      </c>
      <c r="C9" s="166">
        <f>IF(B9='[2]58'!C9,'[2]58'!D9,"E")</f>
        <v>11</v>
      </c>
      <c r="D9" s="129">
        <f>IF(B9=HABITANTES!B7,HABITANTES!C7,"ERROR")</f>
        <v>67762</v>
      </c>
      <c r="E9" s="165">
        <f t="shared" si="0"/>
        <v>16.233287093061008</v>
      </c>
      <c r="F9" s="166">
        <f>IF(B9='57'!B11,'57'!O11,"ERROR")</f>
        <v>10</v>
      </c>
      <c r="G9" s="130">
        <f>IF(B9=HABITANTES!B7,HABITANTES!D7,"ERROR")</f>
        <v>68150</v>
      </c>
      <c r="H9" s="167">
        <f t="shared" si="1"/>
        <v>14.673514306676449</v>
      </c>
      <c r="I9"/>
      <c r="J9"/>
    </row>
    <row r="10" spans="2:18" ht="15" customHeight="1" x14ac:dyDescent="0.2">
      <c r="B10" s="164" t="str">
        <f>HABITANTES!B8</f>
        <v>Distrito Nacional</v>
      </c>
      <c r="C10" s="166">
        <f>IF(B10='[2]58'!C10,'[2]58'!D10,"E")</f>
        <v>257</v>
      </c>
      <c r="D10" s="129">
        <f>IF(B10=HABITANTES!B8,HABITANTES!C8,"ERROR")</f>
        <v>1140605</v>
      </c>
      <c r="E10" s="165">
        <f t="shared" si="0"/>
        <v>22.531901929239307</v>
      </c>
      <c r="F10" s="166">
        <f>IF(B10='57'!B12,'57'!O12,"ERROR")</f>
        <v>249</v>
      </c>
      <c r="G10" s="130">
        <f>IF(B10=HABITANTES!B8,HABITANTES!D8,"ERROR")</f>
        <v>1154708</v>
      </c>
      <c r="H10" s="167">
        <f t="shared" si="1"/>
        <v>21.563893209365485</v>
      </c>
      <c r="I10"/>
      <c r="J10"/>
    </row>
    <row r="11" spans="2:18" ht="15" customHeight="1" x14ac:dyDescent="0.2">
      <c r="B11" s="164" t="str">
        <f>HABITANTES!B9</f>
        <v>Duarte</v>
      </c>
      <c r="C11" s="166">
        <f>IF(B11='[2]58'!C11,'[2]58'!D11,"E")</f>
        <v>79</v>
      </c>
      <c r="D11" s="129">
        <f>IF(B11=HABITANTES!B9,HABITANTES!C9,"ERROR")</f>
        <v>302405</v>
      </c>
      <c r="E11" s="165">
        <f t="shared" si="0"/>
        <v>26.123906681437145</v>
      </c>
      <c r="F11" s="166">
        <f>IF(B11='57'!B13,'57'!O13,"ERROR")</f>
        <v>73</v>
      </c>
      <c r="G11" s="130">
        <f>IF(B11=HABITANTES!B9,HABITANTES!D9,"ERROR")</f>
        <v>303909</v>
      </c>
      <c r="H11" s="167">
        <f t="shared" si="1"/>
        <v>24.020348196335085</v>
      </c>
      <c r="I11"/>
      <c r="J11"/>
    </row>
    <row r="12" spans="2:18" ht="15" customHeight="1" x14ac:dyDescent="0.2">
      <c r="B12" s="164" t="str">
        <f>HABITANTES!B10</f>
        <v>El Seibo</v>
      </c>
      <c r="C12" s="166">
        <v>20</v>
      </c>
      <c r="D12" s="129">
        <f>IF(B12=HABITANTES!B10,HABITANTES!C10,"ERROR")</f>
        <v>108492</v>
      </c>
      <c r="E12" s="165">
        <f t="shared" si="0"/>
        <v>18.434538952180809</v>
      </c>
      <c r="F12" s="166">
        <f>IF(B12='57'!B14,'57'!O14,"ERROR")</f>
        <v>18</v>
      </c>
      <c r="G12" s="130">
        <f>IF(B12=HABITANTES!B10,HABITANTES!D10,"ERROR")</f>
        <v>109735</v>
      </c>
      <c r="H12" s="167">
        <f t="shared" si="1"/>
        <v>16.403153050530825</v>
      </c>
      <c r="I12"/>
      <c r="J12"/>
    </row>
    <row r="13" spans="2:18" ht="15" customHeight="1" x14ac:dyDescent="0.2">
      <c r="B13" s="164" t="str">
        <f>HABITANTES!B11</f>
        <v>Elías Piña</v>
      </c>
      <c r="C13" s="166">
        <v>13</v>
      </c>
      <c r="D13" s="129">
        <f>IF(B13=HABITANTES!B11,HABITANTES!C11,"ERROR")</f>
        <v>73351</v>
      </c>
      <c r="E13" s="165">
        <f t="shared" si="0"/>
        <v>17.723003094709</v>
      </c>
      <c r="F13" s="166">
        <f>IF(B13='57'!B15,'57'!O15,"ERROR")</f>
        <v>13</v>
      </c>
      <c r="G13" s="130">
        <f>IF(B13=HABITANTES!B11,HABITANTES!D11,"ERROR")</f>
        <v>73933</v>
      </c>
      <c r="H13" s="167">
        <f t="shared" si="1"/>
        <v>17.583487752424492</v>
      </c>
      <c r="I13"/>
      <c r="J13"/>
    </row>
    <row r="14" spans="2:18" ht="15" customHeight="1" x14ac:dyDescent="0.2">
      <c r="B14" s="164" t="str">
        <f>HABITANTES!B12</f>
        <v>Espaillat</v>
      </c>
      <c r="C14" s="166">
        <v>42</v>
      </c>
      <c r="D14" s="129">
        <f>IF(B14=HABITANTES!B12,HABITANTES!C12,"ERROR")</f>
        <v>240389</v>
      </c>
      <c r="E14" s="165">
        <f t="shared" si="0"/>
        <v>17.471681316532788</v>
      </c>
      <c r="F14" s="166">
        <f>IF(B14='57'!B16,'57'!O16,"ERROR")</f>
        <v>32</v>
      </c>
      <c r="G14" s="130">
        <f>IF(B14=HABITANTES!B12,HABITANTES!D12,"ERROR")</f>
        <v>241969</v>
      </c>
      <c r="H14" s="167">
        <f t="shared" si="1"/>
        <v>13.224834586248651</v>
      </c>
      <c r="I14"/>
      <c r="J14"/>
      <c r="R14" s="5"/>
    </row>
    <row r="15" spans="2:18" ht="15" customHeight="1" x14ac:dyDescent="0.2">
      <c r="B15" s="164" t="str">
        <f>HABITANTES!B13</f>
        <v>Hato Mayor</v>
      </c>
      <c r="C15" s="166">
        <v>14</v>
      </c>
      <c r="D15" s="129">
        <f>IF(B15=HABITANTES!B13,HABITANTES!C13,"ERROR")</f>
        <v>91718</v>
      </c>
      <c r="E15" s="165">
        <f t="shared" si="0"/>
        <v>15.264179332301186</v>
      </c>
      <c r="F15" s="166">
        <f>IF(B15='57'!B17,'57'!O17,"ERROR")</f>
        <v>13</v>
      </c>
      <c r="G15" s="130">
        <f>IF(B15=HABITANTES!B13,HABITANTES!D13,"ERROR")</f>
        <v>92173</v>
      </c>
      <c r="H15" s="167">
        <f t="shared" si="1"/>
        <v>14.103913293480737</v>
      </c>
      <c r="I15"/>
      <c r="J15"/>
    </row>
    <row r="16" spans="2:18" ht="15" customHeight="1" x14ac:dyDescent="0.2">
      <c r="B16" s="164" t="str">
        <f>HABITANTES!B14</f>
        <v>Hermanas Mirabal</v>
      </c>
      <c r="C16" s="166">
        <v>18</v>
      </c>
      <c r="D16" s="129">
        <f>IF(B16=HABITANTES!B14,HABITANTES!C14,"ERROR")</f>
        <v>103775</v>
      </c>
      <c r="E16" s="165">
        <f t="shared" si="0"/>
        <v>17.345218019754277</v>
      </c>
      <c r="F16" s="166">
        <f>IF(B16='57'!B18,'57'!O18,"ERROR")</f>
        <v>17</v>
      </c>
      <c r="G16" s="130">
        <f>IF(B16=HABITANTES!B14,HABITANTES!D14,"ERROR")</f>
        <v>104075</v>
      </c>
      <c r="H16" s="167">
        <f t="shared" si="1"/>
        <v>16.334374249339419</v>
      </c>
      <c r="I16"/>
      <c r="J16"/>
    </row>
    <row r="17" spans="2:10" s="5" customFormat="1" ht="15" customHeight="1" x14ac:dyDescent="0.2">
      <c r="B17" s="164" t="str">
        <f>HABITANTES!B15</f>
        <v>Independencia</v>
      </c>
      <c r="C17" s="166">
        <v>16</v>
      </c>
      <c r="D17" s="129">
        <f>IF(B17=HABITANTES!B15,HABITANTES!C15,"ERROR")</f>
        <v>56836</v>
      </c>
      <c r="E17" s="165">
        <f t="shared" si="0"/>
        <v>28.151171792525865</v>
      </c>
      <c r="F17" s="166">
        <f>IF(B17='57'!B19,'57'!O19,"ERROR")</f>
        <v>10</v>
      </c>
      <c r="G17" s="130">
        <f>IF(B17=HABITANTES!B15,HABITANTES!D15,"ERROR")</f>
        <v>57642</v>
      </c>
      <c r="H17" s="167">
        <f t="shared" si="1"/>
        <v>17.348461191492316</v>
      </c>
    </row>
    <row r="18" spans="2:10" ht="15" customHeight="1" x14ac:dyDescent="0.2">
      <c r="B18" s="164" t="str">
        <f>HABITANTES!B16</f>
        <v>La Altagracia</v>
      </c>
      <c r="C18" s="166">
        <v>85</v>
      </c>
      <c r="D18" s="129">
        <f>IF(B18=HABITANTES!B16,HABITANTES!C16,"ERROR")</f>
        <v>240108</v>
      </c>
      <c r="E18" s="165">
        <f t="shared" si="0"/>
        <v>35.40073633531577</v>
      </c>
      <c r="F18" s="166">
        <f>IF(B18='57'!B20,'57'!O20,"ERROR")</f>
        <v>72</v>
      </c>
      <c r="G18" s="130">
        <f>IF(B18=HABITANTES!B16,HABITANTES!D16,"ERROR")</f>
        <v>245404</v>
      </c>
      <c r="H18" s="167">
        <f t="shared" si="1"/>
        <v>29.339375071310982</v>
      </c>
      <c r="I18"/>
      <c r="J18"/>
    </row>
    <row r="19" spans="2:10" s="5" customFormat="1" ht="15" customHeight="1" x14ac:dyDescent="0.2">
      <c r="B19" s="164" t="str">
        <f>HABITANTES!B17</f>
        <v>La Romana</v>
      </c>
      <c r="C19" s="166">
        <v>52</v>
      </c>
      <c r="D19" s="129">
        <f>IF(B19=HABITANTES!B17,HABITANTES!C17,"ERROR")</f>
        <v>252558</v>
      </c>
      <c r="E19" s="165">
        <f t="shared" si="0"/>
        <v>20.589329975688749</v>
      </c>
      <c r="F19" s="166">
        <f>IF(B19='57'!B21,'57'!O21,"ERROR")</f>
        <v>48</v>
      </c>
      <c r="G19" s="130">
        <f>IF(B19=HABITANTES!B17,HABITANTES!D17,"ERROR")</f>
        <v>255626</v>
      </c>
      <c r="H19" s="167">
        <f t="shared" si="1"/>
        <v>18.777432655520172</v>
      </c>
    </row>
    <row r="20" spans="2:10" ht="15" customHeight="1" x14ac:dyDescent="0.2">
      <c r="B20" s="164" t="str">
        <f>HABITANTES!B18</f>
        <v>La Vega</v>
      </c>
      <c r="C20" s="166">
        <v>91</v>
      </c>
      <c r="D20" s="129">
        <f>IF(B20=HABITANTES!B18,HABITANTES!C18,"ERROR")</f>
        <v>437691</v>
      </c>
      <c r="E20" s="165">
        <f t="shared" si="0"/>
        <v>20.790923276923674</v>
      </c>
      <c r="F20" s="166">
        <f>IF(B20='57'!B22,'57'!O22,"ERROR")</f>
        <v>71</v>
      </c>
      <c r="G20" s="130">
        <f>IF(B20=HABITANTES!B18,HABITANTES!D18,"ERROR")</f>
        <v>441602</v>
      </c>
      <c r="H20" s="167">
        <f t="shared" si="1"/>
        <v>16.077825734484897</v>
      </c>
      <c r="I20"/>
      <c r="J20"/>
    </row>
    <row r="21" spans="2:10" ht="15" customHeight="1" x14ac:dyDescent="0.2">
      <c r="B21" s="164" t="str">
        <f>HABITANTES!B19</f>
        <v>María Trinidad Sánchez</v>
      </c>
      <c r="C21" s="166">
        <v>29</v>
      </c>
      <c r="D21" s="129">
        <f>IF(B21=HABITANTES!B19,HABITANTES!C19,"ERROR")</f>
        <v>143008</v>
      </c>
      <c r="E21" s="165">
        <f t="shared" si="0"/>
        <v>20.278585813381071</v>
      </c>
      <c r="F21" s="166">
        <f>IF(B21='57'!B23,'57'!O23,"ERROR")</f>
        <v>19</v>
      </c>
      <c r="G21" s="130">
        <f>IF(B21=HABITANTES!B19,HABITANTES!D19,"ERROR")</f>
        <v>143615</v>
      </c>
      <c r="H21" s="167">
        <f t="shared" si="1"/>
        <v>13.229815827037566</v>
      </c>
      <c r="I21"/>
      <c r="J21"/>
    </row>
    <row r="22" spans="2:10" s="5" customFormat="1" ht="15" customHeight="1" x14ac:dyDescent="0.2">
      <c r="B22" s="164" t="str">
        <f>HABITANTES!B20</f>
        <v>Monseñor Nouel</v>
      </c>
      <c r="C22" s="166">
        <v>52</v>
      </c>
      <c r="D22" s="129">
        <f>IF(B22=HABITANTES!B20,HABITANTES!C20,"ERROR")</f>
        <v>199405</v>
      </c>
      <c r="E22" s="165">
        <f t="shared" si="0"/>
        <v>26.07758080288859</v>
      </c>
      <c r="F22" s="166">
        <f>IF(B22='57'!B24,'57'!O24,"ERROR")</f>
        <v>28</v>
      </c>
      <c r="G22" s="130">
        <f>IF(B22=HABITANTES!B20,HABITANTES!D20,"ERROR")</f>
        <v>201812</v>
      </c>
      <c r="H22" s="167">
        <f t="shared" si="1"/>
        <v>13.874298852397281</v>
      </c>
    </row>
    <row r="23" spans="2:10" ht="15" customHeight="1" x14ac:dyDescent="0.2">
      <c r="B23" s="164" t="str">
        <f>HABITANTES!B21</f>
        <v>Monte Cristi</v>
      </c>
      <c r="C23" s="166">
        <v>27</v>
      </c>
      <c r="D23" s="129">
        <f>IF(B23=HABITANTES!B21,HABITANTES!C21,"ERROR")</f>
        <v>123100</v>
      </c>
      <c r="E23" s="165">
        <f t="shared" si="0"/>
        <v>21.933387489845654</v>
      </c>
      <c r="F23" s="166">
        <f>IF(B23='57'!B25,'57'!O25,"ERROR")</f>
        <v>21</v>
      </c>
      <c r="G23" s="130">
        <f>IF(B23=HABITANTES!B21,HABITANTES!D21,"ERROR")</f>
        <v>124196</v>
      </c>
      <c r="H23" s="167">
        <f t="shared" si="1"/>
        <v>16.908757125833361</v>
      </c>
      <c r="I23"/>
      <c r="J23"/>
    </row>
    <row r="24" spans="2:10" ht="15" customHeight="1" x14ac:dyDescent="0.2">
      <c r="B24" s="164" t="str">
        <f>HABITANTES!B22</f>
        <v>Monte Plata</v>
      </c>
      <c r="C24" s="166">
        <v>37</v>
      </c>
      <c r="D24" s="129">
        <f>IF(B24=HABITANTES!B22,HABITANTES!C22,"ERROR")</f>
        <v>215346</v>
      </c>
      <c r="E24" s="165">
        <f t="shared" si="0"/>
        <v>17.181651853296554</v>
      </c>
      <c r="F24" s="166">
        <f>IF(B24='57'!B26,'57'!O26,"ERROR")</f>
        <v>27</v>
      </c>
      <c r="G24" s="130">
        <f>IF(B24=HABITANTES!B22,HABITANTES!D22,"ERROR")</f>
        <v>217804</v>
      </c>
      <c r="H24" s="167">
        <f t="shared" si="1"/>
        <v>12.396466547905455</v>
      </c>
      <c r="I24"/>
      <c r="J24"/>
    </row>
    <row r="25" spans="2:10" s="5" customFormat="1" ht="15" customHeight="1" x14ac:dyDescent="0.2">
      <c r="B25" s="164" t="str">
        <f>HABITANTES!B23</f>
        <v>Pedernales</v>
      </c>
      <c r="C25" s="166">
        <v>5</v>
      </c>
      <c r="D25" s="129">
        <f>IF(B25=HABITANTES!B23,HABITANTES!C23,"ERROR")</f>
        <v>26239</v>
      </c>
      <c r="E25" s="165">
        <f t="shared" si="0"/>
        <v>19.05560425321087</v>
      </c>
      <c r="F25" s="166">
        <f>IF(B25='57'!B27,'57'!O27,"ERROR")</f>
        <v>5</v>
      </c>
      <c r="G25" s="130">
        <f>IF(B25=HABITANTES!B23,HABITANTES!D23,"ERROR")</f>
        <v>26612</v>
      </c>
      <c r="H25" s="167">
        <f t="shared" si="1"/>
        <v>18.788516458740421</v>
      </c>
    </row>
    <row r="26" spans="2:10" ht="15" customHeight="1" x14ac:dyDescent="0.2">
      <c r="B26" s="164" t="str">
        <f>HABITANTES!B24</f>
        <v>Peravia</v>
      </c>
      <c r="C26" s="166">
        <v>43</v>
      </c>
      <c r="D26" s="129">
        <f>IF(B26=HABITANTES!B24,HABITANTES!C24,"ERROR")</f>
        <v>208101</v>
      </c>
      <c r="E26" s="165">
        <f t="shared" si="0"/>
        <v>20.663043426028707</v>
      </c>
      <c r="F26" s="166">
        <f>IF(B26='57'!B28,'57'!O28,"ERROR")</f>
        <v>41</v>
      </c>
      <c r="G26" s="130">
        <f>IF(B26=HABITANTES!B24,HABITANTES!D24,"ERROR")</f>
        <v>210979</v>
      </c>
      <c r="H26" s="167">
        <f t="shared" si="1"/>
        <v>19.433213732172394</v>
      </c>
      <c r="I26"/>
      <c r="J26"/>
    </row>
    <row r="27" spans="2:10" ht="15" customHeight="1" x14ac:dyDescent="0.2">
      <c r="B27" s="164" t="str">
        <f>HABITANTES!B25</f>
        <v>Puerto Plata</v>
      </c>
      <c r="C27" s="166">
        <v>68</v>
      </c>
      <c r="D27" s="129">
        <f>IF(B27=HABITANTES!B25,HABITANTES!C25,"ERROR")</f>
        <v>332295</v>
      </c>
      <c r="E27" s="165">
        <f t="shared" si="0"/>
        <v>20.463744564317849</v>
      </c>
      <c r="F27" s="166">
        <f>IF(B27='57'!B29,'57'!O29,"ERROR")</f>
        <v>58</v>
      </c>
      <c r="G27" s="130">
        <f>IF(B27=HABITANTES!B25,HABITANTES!D25,"ERROR")</f>
        <v>334594</v>
      </c>
      <c r="H27" s="167">
        <f t="shared" si="1"/>
        <v>17.334441143594923</v>
      </c>
      <c r="I27"/>
      <c r="J27"/>
    </row>
    <row r="28" spans="2:10" ht="15" customHeight="1" x14ac:dyDescent="0.2">
      <c r="B28" s="164" t="str">
        <f>HABITANTES!B26</f>
        <v>Samaná</v>
      </c>
      <c r="C28" s="166">
        <v>14</v>
      </c>
      <c r="D28" s="129">
        <f>IF(B28=HABITANTES!B26,HABITANTES!C26,"ERROR")</f>
        <v>100690</v>
      </c>
      <c r="E28" s="165">
        <f t="shared" si="0"/>
        <v>13.904061972390505</v>
      </c>
      <c r="F28" s="166">
        <f>IF(B28='57'!B30,'57'!O30,"ERROR")</f>
        <v>20</v>
      </c>
      <c r="G28" s="130">
        <f>IF(B28=HABITANTES!B26,HABITANTES!D26,"ERROR")</f>
        <v>101591</v>
      </c>
      <c r="H28" s="167">
        <f t="shared" si="1"/>
        <v>19.686783278046285</v>
      </c>
      <c r="I28"/>
      <c r="J28"/>
    </row>
    <row r="29" spans="2:10" ht="15" customHeight="1" x14ac:dyDescent="0.2">
      <c r="B29" s="164" t="str">
        <f>HABITANTES!B27</f>
        <v>San Cristóbal</v>
      </c>
      <c r="C29" s="166">
        <v>123</v>
      </c>
      <c r="D29" s="129">
        <f>IF(B29=HABITANTES!B27,HABITANTES!C27,"ERROR")</f>
        <v>685768</v>
      </c>
      <c r="E29" s="165">
        <f t="shared" si="0"/>
        <v>17.936095005891207</v>
      </c>
      <c r="F29" s="166">
        <f>IF(B29='57'!B31,'57'!O31,"ERROR")</f>
        <v>108</v>
      </c>
      <c r="G29" s="130">
        <f>IF(B29=HABITANTES!B27,HABITANTES!D27,"ERROR")</f>
        <v>698541</v>
      </c>
      <c r="H29" s="167">
        <f t="shared" si="1"/>
        <v>15.460796145108162</v>
      </c>
      <c r="I29"/>
      <c r="J29"/>
    </row>
    <row r="30" spans="2:10" ht="15" customHeight="1" x14ac:dyDescent="0.2">
      <c r="B30" s="164" t="str">
        <f>HABITANTES!B28</f>
        <v>San José de Ocoa</v>
      </c>
      <c r="C30" s="166">
        <v>6</v>
      </c>
      <c r="D30" s="129">
        <f>IF(B30=HABITANTES!B28,HABITANTES!C28,"ERROR")</f>
        <v>69312</v>
      </c>
      <c r="E30" s="165">
        <f t="shared" si="0"/>
        <v>8.6565096952908593</v>
      </c>
      <c r="F30" s="166">
        <f>IF(B30='57'!B32,'57'!O32,"ERROR")</f>
        <v>7</v>
      </c>
      <c r="G30" s="130">
        <f>IF(B30=HABITANTES!B28,HABITANTES!D28,"ERROR")</f>
        <v>69340</v>
      </c>
      <c r="H30" s="167">
        <f t="shared" si="1"/>
        <v>10.095183155465822</v>
      </c>
      <c r="I30"/>
      <c r="J30"/>
    </row>
    <row r="31" spans="2:10" ht="15" customHeight="1" x14ac:dyDescent="0.2">
      <c r="B31" s="164" t="str">
        <f>HABITANTES!B29</f>
        <v>San Juan</v>
      </c>
      <c r="C31" s="166">
        <v>38</v>
      </c>
      <c r="D31" s="129">
        <f>IF(B31=HABITANTES!B29,HABITANTES!C29,"ERROR")</f>
        <v>244539</v>
      </c>
      <c r="E31" s="165">
        <f t="shared" si="0"/>
        <v>15.539443606132354</v>
      </c>
      <c r="F31" s="166">
        <f>IF(B31='57'!B33,'57'!O33,"ERROR")</f>
        <v>43</v>
      </c>
      <c r="G31" s="130">
        <f>IF(B31=HABITANTES!B29,HABITANTES!D29,"ERROR")</f>
        <v>244029</v>
      </c>
      <c r="H31" s="167">
        <f t="shared" si="1"/>
        <v>17.620856537542668</v>
      </c>
      <c r="I31"/>
      <c r="J31"/>
    </row>
    <row r="32" spans="2:10" ht="23.25" customHeight="1" x14ac:dyDescent="0.2">
      <c r="B32" s="164" t="str">
        <f>HABITANTES!B30</f>
        <v>San Pedro de Macorís</v>
      </c>
      <c r="C32" s="166">
        <v>73</v>
      </c>
      <c r="D32" s="129">
        <f>IF(B32=HABITANTES!B30,HABITANTES!C30,"ERROR")</f>
        <v>346513</v>
      </c>
      <c r="E32" s="165">
        <f t="shared" si="0"/>
        <v>21.067030674173836</v>
      </c>
      <c r="F32" s="166">
        <f>IF(B32='57'!B34,'57'!O34,"ERROR")</f>
        <v>66</v>
      </c>
      <c r="G32" s="130">
        <f>IF(B32=HABITANTES!B30,HABITANTES!D30,"ERROR")</f>
        <v>351116</v>
      </c>
      <c r="H32" s="167">
        <f t="shared" si="1"/>
        <v>18.797206621173629</v>
      </c>
      <c r="I32"/>
      <c r="J32"/>
    </row>
    <row r="33" spans="2:10" s="5" customFormat="1" ht="15" customHeight="1" x14ac:dyDescent="0.2">
      <c r="B33" s="164" t="str">
        <f>HABITANTES!B31</f>
        <v>Sánchez Ramírez</v>
      </c>
      <c r="C33" s="166">
        <v>23</v>
      </c>
      <c r="D33" s="129">
        <f>IF(B33=HABITANTES!B31,HABITANTES!C31,"ERROR")</f>
        <v>157039</v>
      </c>
      <c r="E33" s="165">
        <f t="shared" si="0"/>
        <v>14.646043339552595</v>
      </c>
      <c r="F33" s="166">
        <f>IF(B33='57'!B35,'57'!O35,"ERROR")</f>
        <v>27</v>
      </c>
      <c r="G33" s="130">
        <f>IF(B33=HABITANTES!B31,HABITANTES!D31,"ERROR")</f>
        <v>157373</v>
      </c>
      <c r="H33" s="167">
        <f t="shared" si="1"/>
        <v>17.156691427373183</v>
      </c>
    </row>
    <row r="34" spans="2:10" ht="15" customHeight="1" x14ac:dyDescent="0.2">
      <c r="B34" s="164" t="str">
        <f>HABITANTES!B32</f>
        <v>Santiago</v>
      </c>
      <c r="C34" s="166">
        <v>207</v>
      </c>
      <c r="D34" s="129">
        <f>IF(B34=HABITANTES!B32,HABITANTES!C32,"ERROR")</f>
        <v>1074950</v>
      </c>
      <c r="E34" s="165">
        <f t="shared" si="0"/>
        <v>19.25670961440067</v>
      </c>
      <c r="F34" s="166">
        <f>IF(B34='57'!B36,'57'!O36,"ERROR")</f>
        <v>170</v>
      </c>
      <c r="G34" s="130">
        <f>IF(B34=HABITANTES!B32,HABITANTES!D32,"ERROR")</f>
        <v>1089008</v>
      </c>
      <c r="H34" s="167">
        <f t="shared" si="1"/>
        <v>15.610537296328403</v>
      </c>
      <c r="I34"/>
      <c r="J34"/>
    </row>
    <row r="35" spans="2:10" ht="15" customHeight="1" x14ac:dyDescent="0.2">
      <c r="B35" s="164" t="str">
        <f>HABITANTES!B33</f>
        <v>Santiago Rodríguez</v>
      </c>
      <c r="C35" s="166">
        <v>10</v>
      </c>
      <c r="D35" s="129">
        <f>IF(B35=HABITANTES!B33,HABITANTES!C33,"ERROR")</f>
        <v>54576</v>
      </c>
      <c r="E35" s="165">
        <f t="shared" si="0"/>
        <v>18.323072412782174</v>
      </c>
      <c r="F35" s="166">
        <f>IF(B35='57'!B37,'57'!O37,"ERROR")</f>
        <v>7</v>
      </c>
      <c r="G35" s="130">
        <f>IF(B35=HABITANTES!B33,HABITANTES!D33,"ERROR")</f>
        <v>54414</v>
      </c>
      <c r="H35" s="167">
        <f t="shared" si="1"/>
        <v>12.86433638401882</v>
      </c>
      <c r="I35"/>
      <c r="J35"/>
    </row>
    <row r="36" spans="2:10" ht="15" customHeight="1" x14ac:dyDescent="0.2">
      <c r="B36" s="164" t="str">
        <f>HABITANTES!B34</f>
        <v>Santo Domingo</v>
      </c>
      <c r="C36" s="166">
        <v>657</v>
      </c>
      <c r="D36" s="129">
        <f>IF(B36=HABITANTES!B34,HABITANTES!C34,"ERROR")</f>
        <v>2274110</v>
      </c>
      <c r="E36" s="165">
        <f t="shared" si="0"/>
        <v>28.890423066606278</v>
      </c>
      <c r="F36" s="166">
        <f>IF(B36='57'!B38,'57'!O38,"ERROR")</f>
        <v>573</v>
      </c>
      <c r="G36" s="130">
        <f>IF(B36=HABITANTES!B34,HABITANTES!D34,"ERROR")</f>
        <v>2311305</v>
      </c>
      <c r="H36" s="167">
        <f t="shared" si="1"/>
        <v>24.791189393005247</v>
      </c>
      <c r="I36"/>
      <c r="J36"/>
    </row>
    <row r="37" spans="2:10" ht="15" customHeight="1" x14ac:dyDescent="0.2">
      <c r="B37" s="164" t="str">
        <f>HABITANTES!B35</f>
        <v>Valverde</v>
      </c>
      <c r="C37" s="166">
        <v>36</v>
      </c>
      <c r="D37" s="129">
        <f>IF(B37=HABITANTES!B35,HABITANTES!C35,"ERROR")</f>
        <v>195239</v>
      </c>
      <c r="E37" s="165">
        <f t="shared" si="0"/>
        <v>18.438938941502464</v>
      </c>
      <c r="F37" s="166">
        <f>IF(B37='57'!B39,'57'!O39,"ERROR")</f>
        <v>27</v>
      </c>
      <c r="G37" s="130">
        <f>IF(B37=HABITANTES!B35,HABITANTES!D35,"ERROR")</f>
        <v>197665</v>
      </c>
      <c r="H37" s="167">
        <f t="shared" si="1"/>
        <v>13.659474363190245</v>
      </c>
      <c r="I37"/>
      <c r="J37"/>
    </row>
    <row r="38" spans="2:10" ht="15" customHeight="1" thickBot="1" x14ac:dyDescent="0.25">
      <c r="B38" s="168"/>
      <c r="C38" s="169">
        <f>SUM(C6:C37)</f>
        <v>2258</v>
      </c>
      <c r="D38" s="169">
        <f>SUM(D6:D37)</f>
        <v>10135105</v>
      </c>
      <c r="E38" s="329">
        <f xml:space="preserve"> (100000/D38)*(C38/12)*12</f>
        <v>22.278999576225406</v>
      </c>
      <c r="F38" s="169">
        <f>SUM(F6:F37)</f>
        <v>1973</v>
      </c>
      <c r="G38" s="169">
        <f>SUM(G6:G37)</f>
        <v>10257724</v>
      </c>
      <c r="H38" s="330">
        <f xml:space="preserve"> (100000/G38)*(F38/12)*12</f>
        <v>19.234286280270361</v>
      </c>
      <c r="I38"/>
      <c r="J38"/>
    </row>
  </sheetData>
  <mergeCells count="2">
    <mergeCell ref="B2:I2"/>
    <mergeCell ref="B3:J3"/>
  </mergeCells>
  <conditionalFormatting sqref="E6:E37 H6:H37">
    <cfRule type="cellIs" dxfId="3" priority="1" stopIfTrue="1" operator="greaterThan">
      <formula>39.99</formula>
    </cfRule>
    <cfRule type="cellIs" dxfId="2" priority="2" operator="between">
      <formula>30</formula>
      <formula>39.99</formula>
    </cfRule>
  </conditionalFormatting>
  <pageMargins left="0.39370078740157483" right="0" top="0" bottom="0" header="0.39370078740157483" footer="0.31496062992125984"/>
  <pageSetup scale="9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topLeftCell="A25" zoomScaleSheetLayoutView="115" workbookViewId="0">
      <selection activeCell="H36" sqref="H36"/>
    </sheetView>
  </sheetViews>
  <sheetFormatPr baseColWidth="10" defaultColWidth="11.42578125" defaultRowHeight="12.75" x14ac:dyDescent="0.2"/>
  <cols>
    <col min="1" max="1" width="1.42578125" customWidth="1"/>
    <col min="2" max="2" width="17.140625" style="321" customWidth="1"/>
    <col min="3" max="4" width="14.7109375" style="321" hidden="1" customWidth="1"/>
    <col min="5" max="5" width="16.7109375" style="321" customWidth="1"/>
    <col min="6" max="7" width="14.7109375" style="321" hidden="1" customWidth="1"/>
    <col min="8" max="8" width="15.5703125" style="321" customWidth="1"/>
    <col min="9" max="9" width="6.7109375" style="321" customWidth="1"/>
    <col min="10" max="10" width="5.7109375" style="321" customWidth="1"/>
    <col min="11" max="11" width="3.5703125" customWidth="1"/>
    <col min="12" max="12" width="14.7109375" customWidth="1"/>
    <col min="13" max="13" width="15.7109375" customWidth="1"/>
    <col min="17" max="17" width="11" customWidth="1"/>
  </cols>
  <sheetData>
    <row r="1" spans="2:18" ht="15.75" x14ac:dyDescent="0.25">
      <c r="B1" s="331" t="s">
        <v>184</v>
      </c>
      <c r="C1" s="331"/>
      <c r="D1" s="331"/>
      <c r="E1" s="331"/>
      <c r="F1" s="331"/>
      <c r="G1" s="331"/>
      <c r="H1" s="331"/>
      <c r="I1" s="331"/>
      <c r="J1" s="301"/>
      <c r="K1" s="301"/>
      <c r="L1" s="301"/>
      <c r="M1" s="301"/>
    </row>
    <row r="2" spans="2:18" ht="15.75" customHeight="1" x14ac:dyDescent="0.2">
      <c r="B2" s="592" t="s">
        <v>197</v>
      </c>
      <c r="C2" s="592"/>
      <c r="D2" s="592"/>
      <c r="E2" s="592"/>
      <c r="F2" s="592"/>
      <c r="G2" s="592"/>
      <c r="H2" s="592"/>
      <c r="I2" s="592"/>
      <c r="J2" s="322"/>
      <c r="K2" s="322"/>
      <c r="L2" s="302"/>
      <c r="M2" s="302"/>
    </row>
    <row r="3" spans="2:18" ht="15.75" customHeight="1" x14ac:dyDescent="0.25">
      <c r="B3" s="593" t="s">
        <v>412</v>
      </c>
      <c r="C3" s="593"/>
      <c r="D3" s="593"/>
      <c r="E3" s="593"/>
      <c r="F3" s="593"/>
      <c r="G3" s="593"/>
      <c r="H3" s="593"/>
      <c r="I3" s="593"/>
      <c r="J3" s="593"/>
      <c r="N3" s="323"/>
    </row>
    <row r="4" spans="2:18" ht="16.5" thickBot="1" x14ac:dyDescent="0.3">
      <c r="B4" s="324"/>
      <c r="C4" s="324"/>
      <c r="D4" s="324"/>
      <c r="E4" s="324"/>
      <c r="F4" s="324"/>
      <c r="G4" s="324"/>
      <c r="H4" s="324"/>
      <c r="I4" s="325"/>
      <c r="J4" s="325"/>
      <c r="N4" s="323"/>
    </row>
    <row r="5" spans="2:18" ht="49.5" customHeight="1" thickBot="1" x14ac:dyDescent="0.25">
      <c r="B5" s="332" t="s">
        <v>192</v>
      </c>
      <c r="C5" s="333" t="s">
        <v>411</v>
      </c>
      <c r="D5" s="334" t="s">
        <v>193</v>
      </c>
      <c r="E5" s="334" t="s">
        <v>413</v>
      </c>
      <c r="F5" s="333" t="s">
        <v>407</v>
      </c>
      <c r="G5" s="334" t="s">
        <v>194</v>
      </c>
      <c r="H5" s="335" t="s">
        <v>410</v>
      </c>
      <c r="I5"/>
      <c r="J5"/>
    </row>
    <row r="6" spans="2:18" s="5" customFormat="1" ht="15" customHeight="1" x14ac:dyDescent="0.2">
      <c r="B6" s="336" t="str">
        <f>HABITANTES!B4</f>
        <v>Azua</v>
      </c>
      <c r="C6" s="337">
        <v>1</v>
      </c>
      <c r="D6" s="338">
        <f>IF(B6=HABITANTES!B4,HABITANTES!C4,"ERROR")</f>
        <v>247435</v>
      </c>
      <c r="E6" s="339">
        <f xml:space="preserve"> (100000/D6)*(C6/12)*12</f>
        <v>0.40414654353668639</v>
      </c>
      <c r="F6" s="337">
        <f>IF(B6='57'!B8,'57'!V8,"ERROR")</f>
        <v>0</v>
      </c>
      <c r="G6" s="338">
        <f>IF(B6=HABITANTES!B4,HABITANTES!D4,"ERROR")</f>
        <v>250040</v>
      </c>
      <c r="H6" s="340">
        <f xml:space="preserve"> (100000/G6)*(F6/12)*12</f>
        <v>0</v>
      </c>
    </row>
    <row r="7" spans="2:18" s="5" customFormat="1" ht="15" customHeight="1" x14ac:dyDescent="0.2">
      <c r="B7" s="336" t="str">
        <f>HABITANTES!B5</f>
        <v>Bahoruco</v>
      </c>
      <c r="C7" s="337">
        <v>2</v>
      </c>
      <c r="D7" s="338">
        <f>IF(B7=HABITANTES!B5,HABITANTES!C5,"ERROR")</f>
        <v>117889</v>
      </c>
      <c r="E7" s="339">
        <f t="shared" ref="E7:E37" si="0" xml:space="preserve"> (100000/D7)*(C7/12)*12</f>
        <v>1.6965111248717011</v>
      </c>
      <c r="F7" s="337">
        <f>IF(B7='57'!B9,'57'!V9,"ERROR")</f>
        <v>0</v>
      </c>
      <c r="G7" s="338">
        <f>IF(B7=HABITANTES!B5,HABITANTES!D5,"ERROR")</f>
        <v>119323</v>
      </c>
      <c r="H7" s="340">
        <f t="shared" ref="H7:H37" si="1" xml:space="preserve"> (100000/G7)*(F7/12)*12</f>
        <v>0</v>
      </c>
    </row>
    <row r="8" spans="2:18" ht="15" customHeight="1" x14ac:dyDescent="0.2">
      <c r="B8" s="336" t="str">
        <f>HABITANTES!B6</f>
        <v>Barahona</v>
      </c>
      <c r="C8" s="337">
        <v>2</v>
      </c>
      <c r="D8" s="338">
        <f>IF(B8=HABITANTES!B6,HABITANTES!C6,"ERROR")</f>
        <v>203861</v>
      </c>
      <c r="E8" s="339">
        <f t="shared" si="0"/>
        <v>0.98106062464129962</v>
      </c>
      <c r="F8" s="337">
        <f>IF(B8='57'!B10,'57'!V10,"ERROR")</f>
        <v>6</v>
      </c>
      <c r="G8" s="338">
        <f>IF(B8=HABITANTES!B6,HABITANTES!D6,"ERROR")</f>
        <v>205441</v>
      </c>
      <c r="H8" s="340">
        <f t="shared" si="1"/>
        <v>2.9205465316076147</v>
      </c>
      <c r="I8"/>
      <c r="J8"/>
    </row>
    <row r="9" spans="2:18" ht="15" customHeight="1" x14ac:dyDescent="0.2">
      <c r="B9" s="336" t="str">
        <f>HABITANTES!B7</f>
        <v>Dajabón</v>
      </c>
      <c r="C9" s="337">
        <v>1</v>
      </c>
      <c r="D9" s="338">
        <f>IF(B9=HABITANTES!B7,HABITANTES!C7,"ERROR")</f>
        <v>67762</v>
      </c>
      <c r="E9" s="339">
        <f t="shared" si="0"/>
        <v>1.4757533720964553</v>
      </c>
      <c r="F9" s="337">
        <f>IF(B9='57'!B11,'57'!V11,"ERROR")</f>
        <v>0</v>
      </c>
      <c r="G9" s="338">
        <f>IF(B9=HABITANTES!B7,HABITANTES!D7,"ERROR")</f>
        <v>68150</v>
      </c>
      <c r="H9" s="340">
        <f t="shared" si="1"/>
        <v>0</v>
      </c>
      <c r="I9"/>
      <c r="J9"/>
    </row>
    <row r="10" spans="2:18" ht="15" customHeight="1" x14ac:dyDescent="0.2">
      <c r="B10" s="336" t="str">
        <f>HABITANTES!B8</f>
        <v>Distrito Nacional</v>
      </c>
      <c r="C10" s="337">
        <v>43</v>
      </c>
      <c r="D10" s="338">
        <f>IF(B10=HABITANTES!B8,HABITANTES!C8,"ERROR")</f>
        <v>1140605</v>
      </c>
      <c r="E10" s="339">
        <f t="shared" si="0"/>
        <v>3.7699291165653319</v>
      </c>
      <c r="F10" s="337">
        <f>IF(B10='57'!B12,'57'!V12,"ERROR")</f>
        <v>19</v>
      </c>
      <c r="G10" s="338">
        <f>IF(B10=HABITANTES!B8,HABITANTES!D8,"ERROR")</f>
        <v>1154708</v>
      </c>
      <c r="H10" s="340">
        <f t="shared" si="1"/>
        <v>1.6454376344495749</v>
      </c>
      <c r="I10"/>
      <c r="J10"/>
    </row>
    <row r="11" spans="2:18" ht="15" customHeight="1" x14ac:dyDescent="0.2">
      <c r="B11" s="336" t="str">
        <f>HABITANTES!B9</f>
        <v>Duarte</v>
      </c>
      <c r="C11" s="337">
        <v>10</v>
      </c>
      <c r="D11" s="338">
        <f>IF(B11=HABITANTES!B9,HABITANTES!C9,"ERROR")</f>
        <v>302405</v>
      </c>
      <c r="E11" s="339">
        <f t="shared" si="0"/>
        <v>3.3068236305616643</v>
      </c>
      <c r="F11" s="337">
        <f>IF(B11='57'!B13,'57'!V13,"ERROR")</f>
        <v>4</v>
      </c>
      <c r="G11" s="338">
        <f>IF(B11=HABITANTES!B9,HABITANTES!D9,"ERROR")</f>
        <v>303909</v>
      </c>
      <c r="H11" s="340">
        <f t="shared" si="1"/>
        <v>1.3161834628128815</v>
      </c>
      <c r="I11"/>
      <c r="J11"/>
    </row>
    <row r="12" spans="2:18" ht="15" customHeight="1" x14ac:dyDescent="0.2">
      <c r="B12" s="336" t="str">
        <f>HABITANTES!B10</f>
        <v>El Seibo</v>
      </c>
      <c r="C12" s="337">
        <v>0</v>
      </c>
      <c r="D12" s="338">
        <f>IF(B12=HABITANTES!B10,HABITANTES!C10,"ERROR")</f>
        <v>108492</v>
      </c>
      <c r="E12" s="339">
        <f t="shared" si="0"/>
        <v>0</v>
      </c>
      <c r="F12" s="337">
        <f>IF(B12='57'!B14,'57'!V14,"ERROR")</f>
        <v>2</v>
      </c>
      <c r="G12" s="338">
        <f>IF(B12=HABITANTES!B10,HABITANTES!D10,"ERROR")</f>
        <v>109735</v>
      </c>
      <c r="H12" s="340">
        <f t="shared" si="1"/>
        <v>1.8225725611700916</v>
      </c>
      <c r="I12"/>
      <c r="J12"/>
    </row>
    <row r="13" spans="2:18" ht="15" customHeight="1" x14ac:dyDescent="0.2">
      <c r="B13" s="336" t="str">
        <f>HABITANTES!B11</f>
        <v>Elías Piña</v>
      </c>
      <c r="C13" s="337">
        <v>1</v>
      </c>
      <c r="D13" s="338">
        <f>IF(B13=HABITANTES!B11,HABITANTES!C11,"ERROR")</f>
        <v>73351</v>
      </c>
      <c r="E13" s="339">
        <f t="shared" si="0"/>
        <v>1.3633079303622309</v>
      </c>
      <c r="F13" s="337">
        <f>IF(B13='57'!B15,'57'!V15,"ERROR")</f>
        <v>0</v>
      </c>
      <c r="G13" s="338">
        <f>IF(B13=HABITANTES!B11,HABITANTES!D11,"ERROR")</f>
        <v>73933</v>
      </c>
      <c r="H13" s="340">
        <f t="shared" si="1"/>
        <v>0</v>
      </c>
      <c r="I13"/>
      <c r="J13"/>
    </row>
    <row r="14" spans="2:18" ht="15" customHeight="1" x14ac:dyDescent="0.2">
      <c r="B14" s="336" t="str">
        <f>HABITANTES!B12</f>
        <v>Espaillat</v>
      </c>
      <c r="C14" s="337">
        <v>0</v>
      </c>
      <c r="D14" s="338">
        <f>IF(B14=HABITANTES!B12,HABITANTES!C12,"ERROR")</f>
        <v>240389</v>
      </c>
      <c r="E14" s="339">
        <f t="shared" si="0"/>
        <v>0</v>
      </c>
      <c r="F14" s="337">
        <f>IF(B14='57'!B16,'57'!V16,"ERROR")</f>
        <v>4</v>
      </c>
      <c r="G14" s="338">
        <f>IF(B14=HABITANTES!B12,HABITANTES!D12,"ERROR")</f>
        <v>241969</v>
      </c>
      <c r="H14" s="340">
        <f t="shared" si="1"/>
        <v>1.6531043232810814</v>
      </c>
      <c r="I14"/>
      <c r="J14"/>
      <c r="R14" s="5"/>
    </row>
    <row r="15" spans="2:18" ht="15" customHeight="1" x14ac:dyDescent="0.2">
      <c r="B15" s="336" t="str">
        <f>HABITANTES!B13</f>
        <v>Hato Mayor</v>
      </c>
      <c r="C15" s="337">
        <v>1</v>
      </c>
      <c r="D15" s="338">
        <f>IF(B15=HABITANTES!B13,HABITANTES!C13,"ERROR")</f>
        <v>91718</v>
      </c>
      <c r="E15" s="339">
        <f t="shared" si="0"/>
        <v>1.0902985237357989</v>
      </c>
      <c r="F15" s="337">
        <f>IF(B15='57'!B17,'57'!V17,"ERROR")</f>
        <v>1</v>
      </c>
      <c r="G15" s="338">
        <f>IF(B15=HABITANTES!B13,HABITANTES!D13,"ERROR")</f>
        <v>92173</v>
      </c>
      <c r="H15" s="340">
        <f t="shared" si="1"/>
        <v>1.0849164071908259</v>
      </c>
      <c r="I15"/>
      <c r="J15"/>
    </row>
    <row r="16" spans="2:18" ht="15" customHeight="1" x14ac:dyDescent="0.2">
      <c r="B16" s="336" t="str">
        <f>HABITANTES!B14</f>
        <v>Hermanas Mirabal</v>
      </c>
      <c r="C16" s="337">
        <v>2</v>
      </c>
      <c r="D16" s="338">
        <f>IF(B16=HABITANTES!B14,HABITANTES!C14,"ERROR")</f>
        <v>103775</v>
      </c>
      <c r="E16" s="339">
        <f t="shared" si="0"/>
        <v>1.927246446639364</v>
      </c>
      <c r="F16" s="337">
        <f>IF(B16='57'!B18,'57'!V18,"ERROR")</f>
        <v>0</v>
      </c>
      <c r="G16" s="338">
        <f>IF(B16=HABITANTES!B14,HABITANTES!D14,"ERROR")</f>
        <v>104075</v>
      </c>
      <c r="H16" s="340">
        <f t="shared" si="1"/>
        <v>0</v>
      </c>
      <c r="I16"/>
      <c r="J16"/>
    </row>
    <row r="17" spans="2:10" s="5" customFormat="1" ht="15" customHeight="1" x14ac:dyDescent="0.2">
      <c r="B17" s="336" t="str">
        <f>HABITANTES!B15</f>
        <v>Independencia</v>
      </c>
      <c r="C17" s="337">
        <v>1</v>
      </c>
      <c r="D17" s="338">
        <f>IF(B17=HABITANTES!B15,HABITANTES!C15,"ERROR")</f>
        <v>56836</v>
      </c>
      <c r="E17" s="339">
        <f t="shared" si="0"/>
        <v>1.7594482370328666</v>
      </c>
      <c r="F17" s="337">
        <f>IF(B17='57'!B19,'57'!V19,"ERROR")</f>
        <v>3</v>
      </c>
      <c r="G17" s="338">
        <f>IF(B17=HABITANTES!B15,HABITANTES!D15,"ERROR")</f>
        <v>57642</v>
      </c>
      <c r="H17" s="340">
        <f t="shared" si="1"/>
        <v>5.204538357447694</v>
      </c>
    </row>
    <row r="18" spans="2:10" ht="15" customHeight="1" x14ac:dyDescent="0.2">
      <c r="B18" s="336" t="str">
        <f>HABITANTES!B16</f>
        <v>La Altagracia</v>
      </c>
      <c r="C18" s="337">
        <v>12</v>
      </c>
      <c r="D18" s="338">
        <f>IF(B18=HABITANTES!B16,HABITANTES!C16,"ERROR")</f>
        <v>240108</v>
      </c>
      <c r="E18" s="339">
        <f t="shared" si="0"/>
        <v>4.9977510120445796</v>
      </c>
      <c r="F18" s="337">
        <f>IF(B18='57'!B20,'57'!V20,"ERROR")</f>
        <v>8</v>
      </c>
      <c r="G18" s="338">
        <f>IF(B18=HABITANTES!B16,HABITANTES!D16,"ERROR")</f>
        <v>245404</v>
      </c>
      <c r="H18" s="340">
        <f t="shared" si="1"/>
        <v>3.2599305634789975</v>
      </c>
      <c r="I18"/>
      <c r="J18"/>
    </row>
    <row r="19" spans="2:10" s="5" customFormat="1" ht="15" customHeight="1" x14ac:dyDescent="0.2">
      <c r="B19" s="336" t="str">
        <f>HABITANTES!B17</f>
        <v>La Romana</v>
      </c>
      <c r="C19" s="337">
        <v>7</v>
      </c>
      <c r="D19" s="338">
        <f>IF(B19=HABITANTES!B17,HABITANTES!C17,"ERROR")</f>
        <v>252558</v>
      </c>
      <c r="E19" s="339">
        <f t="shared" si="0"/>
        <v>2.7716405736504091</v>
      </c>
      <c r="F19" s="337">
        <f>IF(B19='57'!B21,'57'!V21,"ERROR")</f>
        <v>4</v>
      </c>
      <c r="G19" s="338">
        <f>IF(B19=HABITANTES!B17,HABITANTES!D17,"ERROR")</f>
        <v>255626</v>
      </c>
      <c r="H19" s="340">
        <f t="shared" si="1"/>
        <v>1.5647860546266812</v>
      </c>
    </row>
    <row r="20" spans="2:10" ht="15" customHeight="1" x14ac:dyDescent="0.2">
      <c r="B20" s="336" t="str">
        <f>HABITANTES!B18</f>
        <v>La Vega</v>
      </c>
      <c r="C20" s="337">
        <v>10</v>
      </c>
      <c r="D20" s="338">
        <f>IF(B20=HABITANTES!B18,HABITANTES!C18,"ERROR")</f>
        <v>437691</v>
      </c>
      <c r="E20" s="339">
        <f t="shared" si="0"/>
        <v>2.2847168436179861</v>
      </c>
      <c r="F20" s="337">
        <f>IF(B20='57'!B22,'57'!V22,"ERROR")</f>
        <v>13</v>
      </c>
      <c r="G20" s="338">
        <f>IF(B20=HABITANTES!B18,HABITANTES!D18,"ERROR")</f>
        <v>441602</v>
      </c>
      <c r="H20" s="340">
        <f t="shared" si="1"/>
        <v>2.9438272471592066</v>
      </c>
      <c r="I20"/>
      <c r="J20"/>
    </row>
    <row r="21" spans="2:10" ht="15" customHeight="1" x14ac:dyDescent="0.2">
      <c r="B21" s="336" t="str">
        <f>HABITANTES!B19</f>
        <v>María Trinidad Sánchez</v>
      </c>
      <c r="C21" s="337">
        <v>3</v>
      </c>
      <c r="D21" s="338">
        <f>IF(B21=HABITANTES!B19,HABITANTES!C19,"ERROR")</f>
        <v>143008</v>
      </c>
      <c r="E21" s="339">
        <f t="shared" si="0"/>
        <v>2.0977847393152831</v>
      </c>
      <c r="F21" s="337">
        <f>IF(B21='57'!B23,'57'!V23,"ERROR")</f>
        <v>0</v>
      </c>
      <c r="G21" s="338">
        <f>IF(B21=HABITANTES!B19,HABITANTES!D19,"ERROR")</f>
        <v>143615</v>
      </c>
      <c r="H21" s="340">
        <f t="shared" si="1"/>
        <v>0</v>
      </c>
      <c r="I21"/>
      <c r="J21"/>
    </row>
    <row r="22" spans="2:10" s="5" customFormat="1" ht="15" customHeight="1" x14ac:dyDescent="0.2">
      <c r="B22" s="336" t="str">
        <f>HABITANTES!B20</f>
        <v>Monseñor Nouel</v>
      </c>
      <c r="C22" s="337">
        <v>7</v>
      </c>
      <c r="D22" s="338">
        <f>IF(B22=HABITANTES!B20,HABITANTES!C20,"ERROR")</f>
        <v>199405</v>
      </c>
      <c r="E22" s="339">
        <f t="shared" si="0"/>
        <v>3.5104435696196186</v>
      </c>
      <c r="F22" s="337">
        <f>IF(B22='57'!B24,'57'!V24,"ERROR")</f>
        <v>0</v>
      </c>
      <c r="G22" s="338">
        <f>IF(B22=HABITANTES!B20,HABITANTES!D20,"ERROR")</f>
        <v>201812</v>
      </c>
      <c r="H22" s="340">
        <f t="shared" si="1"/>
        <v>0</v>
      </c>
    </row>
    <row r="23" spans="2:10" ht="15" customHeight="1" x14ac:dyDescent="0.2">
      <c r="B23" s="336" t="str">
        <f>HABITANTES!B21</f>
        <v>Monte Cristi</v>
      </c>
      <c r="C23" s="337">
        <v>1</v>
      </c>
      <c r="D23" s="338">
        <f>IF(B23=HABITANTES!B21,HABITANTES!C21,"ERROR")</f>
        <v>123100</v>
      </c>
      <c r="E23" s="339">
        <f t="shared" si="0"/>
        <v>0.81234768480909814</v>
      </c>
      <c r="F23" s="337">
        <f>IF(B23='57'!B25,'57'!V25,"ERROR")</f>
        <v>1</v>
      </c>
      <c r="G23" s="338">
        <f>IF(B23=HABITANTES!B21,HABITANTES!D21,"ERROR")</f>
        <v>124196</v>
      </c>
      <c r="H23" s="340">
        <f t="shared" si="1"/>
        <v>0.80517891075396941</v>
      </c>
      <c r="I23"/>
      <c r="J23"/>
    </row>
    <row r="24" spans="2:10" ht="15" customHeight="1" x14ac:dyDescent="0.2">
      <c r="B24" s="336" t="str">
        <f>HABITANTES!B22</f>
        <v>Monte Plata</v>
      </c>
      <c r="C24" s="337">
        <v>2</v>
      </c>
      <c r="D24" s="338">
        <f>IF(B24=HABITANTES!B22,HABITANTES!C22,"ERROR")</f>
        <v>215346</v>
      </c>
      <c r="E24" s="339">
        <f t="shared" si="0"/>
        <v>0.92873793801603</v>
      </c>
      <c r="F24" s="337">
        <f>IF(B24='57'!B26,'57'!V26,"ERROR")</f>
        <v>3</v>
      </c>
      <c r="G24" s="338">
        <f>IF(B24=HABITANTES!B22,HABITANTES!D22,"ERROR")</f>
        <v>217804</v>
      </c>
      <c r="H24" s="340">
        <f t="shared" si="1"/>
        <v>1.3773851719894949</v>
      </c>
      <c r="I24"/>
      <c r="J24"/>
    </row>
    <row r="25" spans="2:10" s="5" customFormat="1" ht="15" customHeight="1" x14ac:dyDescent="0.2">
      <c r="B25" s="336" t="str">
        <f>HABITANTES!B23</f>
        <v>Pedernales</v>
      </c>
      <c r="C25" s="337">
        <v>0</v>
      </c>
      <c r="D25" s="338">
        <f>IF(B25=HABITANTES!B23,HABITANTES!C23,"ERROR")</f>
        <v>26239</v>
      </c>
      <c r="E25" s="339">
        <f t="shared" si="0"/>
        <v>0</v>
      </c>
      <c r="F25" s="337">
        <f>IF(B25='57'!B27,'57'!V27,"ERROR")</f>
        <v>2</v>
      </c>
      <c r="G25" s="338">
        <f>IF(B25=HABITANTES!B23,HABITANTES!D23,"ERROR")</f>
        <v>26612</v>
      </c>
      <c r="H25" s="340">
        <f t="shared" si="1"/>
        <v>7.5154065834961665</v>
      </c>
    </row>
    <row r="26" spans="2:10" ht="15" customHeight="1" x14ac:dyDescent="0.2">
      <c r="B26" s="336" t="str">
        <f>HABITANTES!B24</f>
        <v>Peravia</v>
      </c>
      <c r="C26" s="337">
        <v>5</v>
      </c>
      <c r="D26" s="338">
        <f>IF(B26=HABITANTES!B24,HABITANTES!C24,"ERROR")</f>
        <v>208101</v>
      </c>
      <c r="E26" s="339">
        <f t="shared" si="0"/>
        <v>2.4026794681428729</v>
      </c>
      <c r="F26" s="337">
        <f>IF(B26='57'!B28,'57'!V28,"ERROR")</f>
        <v>1</v>
      </c>
      <c r="G26" s="338">
        <f>IF(B26=HABITANTES!B24,HABITANTES!D24,"ERROR")</f>
        <v>210979</v>
      </c>
      <c r="H26" s="340">
        <f t="shared" si="1"/>
        <v>0.47398082273591202</v>
      </c>
      <c r="I26"/>
      <c r="J26"/>
    </row>
    <row r="27" spans="2:10" ht="15" customHeight="1" x14ac:dyDescent="0.2">
      <c r="B27" s="336" t="str">
        <f>HABITANTES!B25</f>
        <v>Puerto Plata</v>
      </c>
      <c r="C27" s="337">
        <v>12</v>
      </c>
      <c r="D27" s="338">
        <f>IF(B27=HABITANTES!B25,HABITANTES!C25,"ERROR")</f>
        <v>332295</v>
      </c>
      <c r="E27" s="339">
        <f t="shared" si="0"/>
        <v>3.6112490407619733</v>
      </c>
      <c r="F27" s="337">
        <f>IF(B27='57'!B29,'57'!V29,"ERROR")</f>
        <v>8</v>
      </c>
      <c r="G27" s="338">
        <f>IF(B27=HABITANTES!B25,HABITANTES!D25,"ERROR")</f>
        <v>334594</v>
      </c>
      <c r="H27" s="340">
        <f t="shared" si="1"/>
        <v>2.3909573991165414</v>
      </c>
      <c r="I27"/>
      <c r="J27"/>
    </row>
    <row r="28" spans="2:10" ht="15" customHeight="1" x14ac:dyDescent="0.2">
      <c r="B28" s="336" t="str">
        <f>HABITANTES!B26</f>
        <v>Samaná</v>
      </c>
      <c r="C28" s="337">
        <v>2</v>
      </c>
      <c r="D28" s="338">
        <f>IF(B28=HABITANTES!B26,HABITANTES!C26,"ERROR")</f>
        <v>100690</v>
      </c>
      <c r="E28" s="339">
        <f t="shared" si="0"/>
        <v>1.9862945674843577</v>
      </c>
      <c r="F28" s="337">
        <f>IF(B28='57'!B30,'57'!V30,"ERROR")</f>
        <v>3</v>
      </c>
      <c r="G28" s="338">
        <f>IF(B28=HABITANTES!B26,HABITANTES!D26,"ERROR")</f>
        <v>101591</v>
      </c>
      <c r="H28" s="340">
        <f t="shared" si="1"/>
        <v>2.9530174917069423</v>
      </c>
      <c r="I28"/>
      <c r="J28"/>
    </row>
    <row r="29" spans="2:10" ht="15" customHeight="1" x14ac:dyDescent="0.2">
      <c r="B29" s="336" t="str">
        <f>HABITANTES!B27</f>
        <v>San Cristóbal</v>
      </c>
      <c r="C29" s="337">
        <v>20</v>
      </c>
      <c r="D29" s="338">
        <f>IF(B29=HABITANTES!B27,HABITANTES!C27,"ERROR")</f>
        <v>685768</v>
      </c>
      <c r="E29" s="339">
        <f t="shared" si="0"/>
        <v>2.9164382123400334</v>
      </c>
      <c r="F29" s="337">
        <f>IF(B29='57'!B31,'57'!V31,"ERROR")</f>
        <v>12</v>
      </c>
      <c r="G29" s="338">
        <f>IF(B29=HABITANTES!B27,HABITANTES!D27,"ERROR")</f>
        <v>698541</v>
      </c>
      <c r="H29" s="340">
        <f t="shared" si="1"/>
        <v>1.7178662383453513</v>
      </c>
      <c r="I29"/>
      <c r="J29"/>
    </row>
    <row r="30" spans="2:10" ht="15" customHeight="1" x14ac:dyDescent="0.2">
      <c r="B30" s="336" t="str">
        <f>HABITANTES!B28</f>
        <v>San José de Ocoa</v>
      </c>
      <c r="C30" s="337">
        <v>0</v>
      </c>
      <c r="D30" s="338">
        <f>IF(B30=HABITANTES!B28,HABITANTES!C28,"ERROR")</f>
        <v>69312</v>
      </c>
      <c r="E30" s="339">
        <f t="shared" si="0"/>
        <v>0</v>
      </c>
      <c r="F30" s="337">
        <f>IF(B30='57'!B32,'57'!V32,"ERROR")</f>
        <v>0</v>
      </c>
      <c r="G30" s="338">
        <f>IF(B30=HABITANTES!B28,HABITANTES!D28,"ERROR")</f>
        <v>69340</v>
      </c>
      <c r="H30" s="340">
        <f t="shared" si="1"/>
        <v>0</v>
      </c>
      <c r="I30"/>
      <c r="J30"/>
    </row>
    <row r="31" spans="2:10" ht="15" customHeight="1" x14ac:dyDescent="0.2">
      <c r="B31" s="336" t="str">
        <f>HABITANTES!B29</f>
        <v>San Juan</v>
      </c>
      <c r="C31" s="337">
        <v>3</v>
      </c>
      <c r="D31" s="338">
        <f>IF(B31=HABITANTES!B29,HABITANTES!C29,"ERROR")</f>
        <v>244539</v>
      </c>
      <c r="E31" s="339">
        <f t="shared" si="0"/>
        <v>1.2267981794315017</v>
      </c>
      <c r="F31" s="337">
        <f>IF(B31='57'!B33,'57'!V33,"ERROR")</f>
        <v>5</v>
      </c>
      <c r="G31" s="338">
        <f>IF(B31=HABITANTES!B29,HABITANTES!D29,"ERROR")</f>
        <v>244029</v>
      </c>
      <c r="H31" s="340">
        <f t="shared" si="1"/>
        <v>2.0489368066910081</v>
      </c>
      <c r="I31"/>
      <c r="J31"/>
    </row>
    <row r="32" spans="2:10" ht="15" customHeight="1" x14ac:dyDescent="0.2">
      <c r="B32" s="336" t="str">
        <f>HABITANTES!B30</f>
        <v>San Pedro de Macorís</v>
      </c>
      <c r="C32" s="337">
        <v>7</v>
      </c>
      <c r="D32" s="338">
        <f>IF(B32=HABITANTES!B30,HABITANTES!C30,"ERROR")</f>
        <v>346513</v>
      </c>
      <c r="E32" s="339">
        <f t="shared" si="0"/>
        <v>2.0201262290303683</v>
      </c>
      <c r="F32" s="337">
        <f>IF(B32='57'!B34,'57'!V34,"ERROR")</f>
        <v>0</v>
      </c>
      <c r="G32" s="338">
        <f>IF(B32=HABITANTES!B30,HABITANTES!D30,"ERROR")</f>
        <v>351116</v>
      </c>
      <c r="H32" s="340">
        <f t="shared" si="1"/>
        <v>0</v>
      </c>
      <c r="I32"/>
      <c r="J32"/>
    </row>
    <row r="33" spans="2:10" s="5" customFormat="1" ht="15" customHeight="1" x14ac:dyDescent="0.2">
      <c r="B33" s="336" t="str">
        <f>HABITANTES!B31</f>
        <v>Sánchez Ramírez</v>
      </c>
      <c r="C33" s="337">
        <v>1</v>
      </c>
      <c r="D33" s="338">
        <f>IF(B33=HABITANTES!B31,HABITANTES!C31,"ERROR")</f>
        <v>157039</v>
      </c>
      <c r="E33" s="339">
        <f t="shared" si="0"/>
        <v>0.63678449302402584</v>
      </c>
      <c r="F33" s="337">
        <f>IF(B33='57'!B35,'57'!V35,"ERROR")</f>
        <v>2</v>
      </c>
      <c r="G33" s="338">
        <f>IF(B33=HABITANTES!B31,HABITANTES!D31,"ERROR")</f>
        <v>157373</v>
      </c>
      <c r="H33" s="340">
        <f t="shared" si="1"/>
        <v>1.2708660316572729</v>
      </c>
    </row>
    <row r="34" spans="2:10" ht="15" customHeight="1" x14ac:dyDescent="0.2">
      <c r="B34" s="336" t="str">
        <f>HABITANTES!B32</f>
        <v>Santiago</v>
      </c>
      <c r="C34" s="337">
        <v>24</v>
      </c>
      <c r="D34" s="338">
        <f>IF(B34=HABITANTES!B32,HABITANTES!C32,"ERROR")</f>
        <v>1074950</v>
      </c>
      <c r="E34" s="339">
        <f t="shared" si="0"/>
        <v>2.2326619842783386</v>
      </c>
      <c r="F34" s="337">
        <f>IF(B34='57'!B36,'57'!V36,"ERROR")</f>
        <v>20</v>
      </c>
      <c r="G34" s="338">
        <f>IF(B34=HABITANTES!B32,HABITANTES!D32,"ERROR")</f>
        <v>1089008</v>
      </c>
      <c r="H34" s="340">
        <f t="shared" si="1"/>
        <v>1.8365337995680473</v>
      </c>
      <c r="I34"/>
      <c r="J34"/>
    </row>
    <row r="35" spans="2:10" ht="15" customHeight="1" x14ac:dyDescent="0.2">
      <c r="B35" s="336" t="str">
        <f>HABITANTES!B33</f>
        <v>Santiago Rodríguez</v>
      </c>
      <c r="C35" s="337">
        <v>0</v>
      </c>
      <c r="D35" s="338">
        <f>IF(B35=HABITANTES!B33,HABITANTES!C33,"ERROR")</f>
        <v>54576</v>
      </c>
      <c r="E35" s="339">
        <f t="shared" si="0"/>
        <v>0</v>
      </c>
      <c r="F35" s="337">
        <f>IF(B35='57'!B37,'57'!V37,"ERROR")</f>
        <v>0</v>
      </c>
      <c r="G35" s="338">
        <f>IF(B35=HABITANTES!B33,HABITANTES!D33,"ERROR")</f>
        <v>54414</v>
      </c>
      <c r="H35" s="340">
        <f t="shared" si="1"/>
        <v>0</v>
      </c>
      <c r="I35"/>
      <c r="J35"/>
    </row>
    <row r="36" spans="2:10" ht="15" customHeight="1" x14ac:dyDescent="0.2">
      <c r="B36" s="336" t="str">
        <f>HABITANTES!B34</f>
        <v>Santo Domingo</v>
      </c>
      <c r="C36" s="337">
        <v>56</v>
      </c>
      <c r="D36" s="338">
        <f>IF(B36=HABITANTES!B34,HABITANTES!C34,"ERROR")</f>
        <v>2274110</v>
      </c>
      <c r="E36" s="339">
        <f t="shared" si="0"/>
        <v>2.4625018138964254</v>
      </c>
      <c r="F36" s="337">
        <f>IF(B36='57'!B38,'57'!V38,"ERROR")</f>
        <v>48</v>
      </c>
      <c r="G36" s="338">
        <f>IF(B36=HABITANTES!B34,HABITANTES!D34,"ERROR")</f>
        <v>2311305</v>
      </c>
      <c r="H36" s="340">
        <f t="shared" si="1"/>
        <v>2.0767488496758326</v>
      </c>
      <c r="I36"/>
      <c r="J36"/>
    </row>
    <row r="37" spans="2:10" ht="15" customHeight="1" thickBot="1" x14ac:dyDescent="0.25">
      <c r="B37" s="336" t="str">
        <f>HABITANTES!B35</f>
        <v>Valverde</v>
      </c>
      <c r="C37" s="337">
        <v>0</v>
      </c>
      <c r="D37" s="338">
        <f>IF(B37=HABITANTES!B35,HABITANTES!C35,"ERROR")</f>
        <v>195239</v>
      </c>
      <c r="E37" s="339">
        <f t="shared" si="0"/>
        <v>0</v>
      </c>
      <c r="F37" s="337">
        <f>IF(B37='57'!B39,'57'!V39,"ERROR")</f>
        <v>0</v>
      </c>
      <c r="G37" s="338">
        <f>IF(B37=HABITANTES!B35,HABITANTES!D35,"ERROR")</f>
        <v>197665</v>
      </c>
      <c r="H37" s="340">
        <f t="shared" si="1"/>
        <v>0</v>
      </c>
      <c r="I37"/>
      <c r="J37"/>
    </row>
    <row r="38" spans="2:10" ht="15" customHeight="1" thickBot="1" x14ac:dyDescent="0.25">
      <c r="B38" s="429"/>
      <c r="C38" s="430">
        <f>SUM(C6:C37)</f>
        <v>236</v>
      </c>
      <c r="D38" s="431">
        <f>SUM(D6:D37)</f>
        <v>10135105</v>
      </c>
      <c r="E38" s="432">
        <f xml:space="preserve"> (100000/D38)*(C38/12)*12</f>
        <v>2.3285402568596973</v>
      </c>
      <c r="F38" s="431">
        <f>SUM(F6:F37)</f>
        <v>169</v>
      </c>
      <c r="G38" s="431">
        <f>SUM(G6:G37)</f>
        <v>10257724</v>
      </c>
      <c r="H38" s="433">
        <f xml:space="preserve"> (100000/G38)*(F38/12)*12</f>
        <v>1.6475389667337512</v>
      </c>
      <c r="I38"/>
      <c r="J38"/>
    </row>
  </sheetData>
  <mergeCells count="2">
    <mergeCell ref="B2:I2"/>
    <mergeCell ref="B3:J3"/>
  </mergeCells>
  <conditionalFormatting sqref="E6:E37 H6:H38">
    <cfRule type="cellIs" dxfId="1" priority="1" stopIfTrue="1" operator="greaterThan">
      <formula>39.99</formula>
    </cfRule>
    <cfRule type="cellIs" dxfId="0" priority="2" operator="between">
      <formula>30</formula>
      <formula>39.99</formula>
    </cfRule>
  </conditionalFormatting>
  <pageMargins left="0.39370078740157483" right="0" top="0" bottom="0" header="0.39370078740157483" footer="0.31496062992125984"/>
  <pageSetup scale="9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4"/>
  <sheetViews>
    <sheetView workbookViewId="0">
      <selection activeCell="T7" sqref="T7"/>
    </sheetView>
  </sheetViews>
  <sheetFormatPr baseColWidth="10" defaultRowHeight="12.75" x14ac:dyDescent="0.2"/>
  <cols>
    <col min="1" max="1" width="2.140625" style="341" customWidth="1"/>
    <col min="2" max="2" width="22.42578125" style="341" customWidth="1"/>
    <col min="3" max="3" width="4.140625" style="341" customWidth="1"/>
    <col min="4" max="4" width="5.7109375" style="342" customWidth="1"/>
    <col min="5" max="5" width="4.5703125" style="342" customWidth="1"/>
    <col min="6" max="6" width="5.28515625" style="342" customWidth="1"/>
    <col min="7" max="7" width="5.28515625" style="343" customWidth="1"/>
    <col min="8" max="8" width="4.42578125" style="342" customWidth="1"/>
    <col min="9" max="9" width="4.140625" style="342" customWidth="1"/>
    <col min="10" max="10" width="3.5703125" style="342" customWidth="1"/>
    <col min="11" max="11" width="5.140625" style="342" customWidth="1"/>
    <col min="12" max="12" width="4.140625" style="342" customWidth="1"/>
    <col min="13" max="13" width="5.28515625" style="342" customWidth="1"/>
    <col min="14" max="14" width="4.140625" style="342" customWidth="1"/>
    <col min="15" max="15" width="9" style="341" customWidth="1"/>
    <col min="16" max="16" width="0.85546875" style="341" customWidth="1"/>
    <col min="17" max="17" width="4.140625" style="341" customWidth="1"/>
    <col min="18" max="18" width="0.7109375" style="341" customWidth="1"/>
    <col min="19" max="16384" width="11.42578125" style="341"/>
  </cols>
  <sheetData>
    <row r="3" spans="1:18" ht="21" customHeight="1" x14ac:dyDescent="0.2">
      <c r="I3" s="344"/>
    </row>
    <row r="4" spans="1:18" ht="12.75" customHeight="1" x14ac:dyDescent="0.25">
      <c r="A4" s="595" t="s">
        <v>120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5" spans="1:18" ht="18.75" customHeight="1" x14ac:dyDescent="0.3">
      <c r="A5" s="596" t="s">
        <v>22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</row>
    <row r="6" spans="1:18" ht="12.75" customHeight="1" x14ac:dyDescent="0.25">
      <c r="A6" s="597" t="s">
        <v>119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</row>
    <row r="7" spans="1:18" ht="8.25" customHeight="1" x14ac:dyDescent="0.2"/>
    <row r="8" spans="1:18" ht="15" x14ac:dyDescent="0.2">
      <c r="A8" s="598" t="s">
        <v>61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</row>
    <row r="9" spans="1:18" ht="15" x14ac:dyDescent="0.2">
      <c r="A9" s="598" t="s">
        <v>198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</row>
    <row r="10" spans="1:18" ht="15" x14ac:dyDescent="0.2">
      <c r="A10" s="599" t="s">
        <v>417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</row>
    <row r="11" spans="1:18" ht="15" x14ac:dyDescent="0.3">
      <c r="A11" s="594" t="s">
        <v>19</v>
      </c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</row>
    <row r="12" spans="1:18" ht="9" customHeight="1" thickBot="1" x14ac:dyDescent="0.35">
      <c r="B12" s="457"/>
      <c r="C12" s="457"/>
      <c r="D12" s="457"/>
      <c r="E12" s="457"/>
      <c r="F12" s="457"/>
      <c r="G12" s="345"/>
      <c r="H12" s="457"/>
      <c r="I12" s="457"/>
      <c r="J12" s="457"/>
      <c r="K12" s="457"/>
      <c r="L12" s="457"/>
      <c r="M12" s="457"/>
      <c r="N12" s="457"/>
    </row>
    <row r="13" spans="1:18" ht="61.5" thickBot="1" x14ac:dyDescent="0.4">
      <c r="B13" s="346" t="s">
        <v>199</v>
      </c>
      <c r="C13" s="347" t="s">
        <v>143</v>
      </c>
      <c r="D13" s="348" t="s">
        <v>144</v>
      </c>
      <c r="E13" s="349" t="s">
        <v>145</v>
      </c>
      <c r="F13" s="349" t="s">
        <v>146</v>
      </c>
      <c r="G13" s="350" t="s">
        <v>147</v>
      </c>
      <c r="H13" s="349" t="s">
        <v>125</v>
      </c>
      <c r="I13" s="349" t="s">
        <v>148</v>
      </c>
      <c r="J13" s="349" t="s">
        <v>149</v>
      </c>
      <c r="K13" s="349" t="s">
        <v>150</v>
      </c>
      <c r="L13" s="349" t="s">
        <v>151</v>
      </c>
      <c r="M13" s="349" t="s">
        <v>152</v>
      </c>
      <c r="N13" s="349" t="s">
        <v>153</v>
      </c>
      <c r="O13" s="351" t="s">
        <v>0</v>
      </c>
    </row>
    <row r="14" spans="1:18" ht="17.100000000000001" customHeight="1" x14ac:dyDescent="0.2">
      <c r="B14" s="434" t="s">
        <v>340</v>
      </c>
      <c r="C14" s="353"/>
      <c r="D14" s="353"/>
      <c r="E14" s="354"/>
      <c r="F14" s="355"/>
      <c r="G14" s="356"/>
      <c r="H14" s="357"/>
      <c r="I14" s="357">
        <v>1</v>
      </c>
      <c r="J14" s="357"/>
      <c r="K14" s="357"/>
      <c r="L14" s="357"/>
      <c r="M14" s="357"/>
      <c r="N14" s="357"/>
      <c r="O14" s="358">
        <f>SUM(C14:N14)</f>
        <v>1</v>
      </c>
    </row>
    <row r="15" spans="1:18" ht="17.100000000000001" customHeight="1" x14ac:dyDescent="0.2">
      <c r="B15" s="365" t="s">
        <v>200</v>
      </c>
      <c r="C15" s="366">
        <v>1</v>
      </c>
      <c r="D15" s="366"/>
      <c r="E15" s="367"/>
      <c r="F15" s="368"/>
      <c r="G15" s="369"/>
      <c r="H15" s="370"/>
      <c r="I15" s="370"/>
      <c r="J15" s="370"/>
      <c r="K15" s="370"/>
      <c r="L15" s="370">
        <v>1</v>
      </c>
      <c r="M15" s="370"/>
      <c r="N15" s="370"/>
      <c r="O15" s="393">
        <f>SUM(C15:N15)</f>
        <v>2</v>
      </c>
    </row>
    <row r="16" spans="1:18" ht="17.100000000000001" customHeight="1" x14ac:dyDescent="0.2">
      <c r="B16" s="365" t="s">
        <v>201</v>
      </c>
      <c r="C16" s="366"/>
      <c r="D16" s="366"/>
      <c r="E16" s="367">
        <v>1</v>
      </c>
      <c r="F16" s="368"/>
      <c r="G16" s="369"/>
      <c r="H16" s="370"/>
      <c r="I16" s="370"/>
      <c r="J16" s="370"/>
      <c r="K16" s="370"/>
      <c r="L16" s="370"/>
      <c r="M16" s="370"/>
      <c r="N16" s="370"/>
      <c r="O16" s="393">
        <f t="shared" ref="O16:O96" si="0">SUM(C16:N16)</f>
        <v>1</v>
      </c>
    </row>
    <row r="17" spans="2:15" ht="17.100000000000001" customHeight="1" x14ac:dyDescent="0.2">
      <c r="B17" s="365" t="s">
        <v>202</v>
      </c>
      <c r="C17" s="366">
        <v>1</v>
      </c>
      <c r="D17" s="366"/>
      <c r="E17" s="367"/>
      <c r="F17" s="368"/>
      <c r="G17" s="369"/>
      <c r="H17" s="370"/>
      <c r="I17" s="370">
        <v>1</v>
      </c>
      <c r="J17" s="370"/>
      <c r="K17" s="370"/>
      <c r="L17" s="370"/>
      <c r="M17" s="370">
        <v>1</v>
      </c>
      <c r="N17" s="370"/>
      <c r="O17" s="393">
        <f t="shared" si="0"/>
        <v>3</v>
      </c>
    </row>
    <row r="18" spans="2:15" ht="17.100000000000001" customHeight="1" x14ac:dyDescent="0.2">
      <c r="B18" s="365" t="s">
        <v>203</v>
      </c>
      <c r="C18" s="366"/>
      <c r="D18" s="366"/>
      <c r="E18" s="367">
        <v>3</v>
      </c>
      <c r="F18" s="368"/>
      <c r="G18" s="369"/>
      <c r="H18" s="370"/>
      <c r="I18" s="370"/>
      <c r="J18" s="370"/>
      <c r="K18" s="370"/>
      <c r="L18" s="370"/>
      <c r="M18" s="370"/>
      <c r="N18" s="370"/>
      <c r="O18" s="393">
        <f t="shared" si="0"/>
        <v>3</v>
      </c>
    </row>
    <row r="19" spans="2:15" ht="17.100000000000001" customHeight="1" x14ac:dyDescent="0.2">
      <c r="B19" s="365" t="s">
        <v>334</v>
      </c>
      <c r="C19" s="366"/>
      <c r="D19" s="366"/>
      <c r="E19" s="367"/>
      <c r="F19" s="368"/>
      <c r="G19" s="369"/>
      <c r="H19" s="370">
        <v>1</v>
      </c>
      <c r="I19" s="370"/>
      <c r="J19" s="370"/>
      <c r="K19" s="370"/>
      <c r="L19" s="370"/>
      <c r="M19" s="370"/>
      <c r="N19" s="370"/>
      <c r="O19" s="393">
        <f t="shared" si="0"/>
        <v>1</v>
      </c>
    </row>
    <row r="20" spans="2:15" ht="17.100000000000001" customHeight="1" x14ac:dyDescent="0.2">
      <c r="B20" s="365" t="s">
        <v>204</v>
      </c>
      <c r="C20" s="366"/>
      <c r="D20" s="366">
        <v>2</v>
      </c>
      <c r="E20" s="367"/>
      <c r="F20" s="368">
        <v>1</v>
      </c>
      <c r="G20" s="369"/>
      <c r="H20" s="370"/>
      <c r="I20" s="370"/>
      <c r="J20" s="370"/>
      <c r="K20" s="370"/>
      <c r="L20" s="370"/>
      <c r="M20" s="370"/>
      <c r="N20" s="370"/>
      <c r="O20" s="393">
        <f t="shared" si="0"/>
        <v>3</v>
      </c>
    </row>
    <row r="21" spans="2:15" ht="17.100000000000001" customHeight="1" x14ac:dyDescent="0.2">
      <c r="B21" s="365" t="s">
        <v>205</v>
      </c>
      <c r="C21" s="366"/>
      <c r="D21" s="366">
        <v>1</v>
      </c>
      <c r="E21" s="367"/>
      <c r="F21" s="368"/>
      <c r="G21" s="369">
        <v>1</v>
      </c>
      <c r="H21" s="370">
        <v>3</v>
      </c>
      <c r="I21" s="370"/>
      <c r="J21" s="370">
        <v>1</v>
      </c>
      <c r="K21" s="370"/>
      <c r="L21" s="370"/>
      <c r="M21" s="370"/>
      <c r="N21" s="370"/>
      <c r="O21" s="393">
        <f t="shared" si="0"/>
        <v>6</v>
      </c>
    </row>
    <row r="22" spans="2:15" ht="17.100000000000001" customHeight="1" x14ac:dyDescent="0.2">
      <c r="B22" s="365" t="s">
        <v>387</v>
      </c>
      <c r="C22" s="366"/>
      <c r="D22" s="366"/>
      <c r="E22" s="367"/>
      <c r="F22" s="368"/>
      <c r="G22" s="369"/>
      <c r="H22" s="370"/>
      <c r="I22" s="370"/>
      <c r="J22" s="370"/>
      <c r="K22" s="370"/>
      <c r="L22" s="370"/>
      <c r="M22" s="370">
        <v>1</v>
      </c>
      <c r="N22" s="370"/>
      <c r="O22" s="393">
        <f t="shared" si="0"/>
        <v>1</v>
      </c>
    </row>
    <row r="23" spans="2:15" ht="17.100000000000001" customHeight="1" x14ac:dyDescent="0.2">
      <c r="B23" s="365" t="s">
        <v>343</v>
      </c>
      <c r="C23" s="366"/>
      <c r="D23" s="366"/>
      <c r="E23" s="367"/>
      <c r="F23" s="368"/>
      <c r="G23" s="369"/>
      <c r="H23" s="370"/>
      <c r="I23" s="370">
        <v>1</v>
      </c>
      <c r="J23" s="370">
        <v>1</v>
      </c>
      <c r="K23" s="370"/>
      <c r="L23" s="370"/>
      <c r="M23" s="370"/>
      <c r="N23" s="370"/>
      <c r="O23" s="393">
        <f t="shared" si="0"/>
        <v>2</v>
      </c>
    </row>
    <row r="24" spans="2:15" ht="17.100000000000001" customHeight="1" x14ac:dyDescent="0.2">
      <c r="B24" s="365" t="s">
        <v>367</v>
      </c>
      <c r="C24" s="366"/>
      <c r="D24" s="366"/>
      <c r="E24" s="367"/>
      <c r="F24" s="368"/>
      <c r="G24" s="369"/>
      <c r="H24" s="370"/>
      <c r="I24" s="370"/>
      <c r="J24" s="370">
        <v>1</v>
      </c>
      <c r="K24" s="370"/>
      <c r="L24" s="370"/>
      <c r="M24" s="370"/>
      <c r="N24" s="370"/>
      <c r="O24" s="393">
        <f t="shared" si="0"/>
        <v>1</v>
      </c>
    </row>
    <row r="25" spans="2:15" ht="17.100000000000001" customHeight="1" x14ac:dyDescent="0.2">
      <c r="B25" s="365" t="s">
        <v>206</v>
      </c>
      <c r="C25" s="366"/>
      <c r="D25" s="366"/>
      <c r="E25" s="367">
        <v>2</v>
      </c>
      <c r="F25" s="368">
        <v>1</v>
      </c>
      <c r="G25" s="369"/>
      <c r="H25" s="370">
        <v>1</v>
      </c>
      <c r="I25" s="370"/>
      <c r="J25" s="370"/>
      <c r="K25" s="370">
        <v>2</v>
      </c>
      <c r="L25" s="370">
        <v>1</v>
      </c>
      <c r="M25" s="370"/>
      <c r="N25" s="370"/>
      <c r="O25" s="393">
        <f t="shared" si="0"/>
        <v>7</v>
      </c>
    </row>
    <row r="26" spans="2:15" ht="17.100000000000001" customHeight="1" x14ac:dyDescent="0.2">
      <c r="B26" s="365" t="s">
        <v>207</v>
      </c>
      <c r="C26" s="366">
        <v>8</v>
      </c>
      <c r="D26" s="366">
        <v>1</v>
      </c>
      <c r="E26" s="367"/>
      <c r="F26" s="368">
        <v>1</v>
      </c>
      <c r="G26" s="369"/>
      <c r="H26" s="370"/>
      <c r="I26" s="370"/>
      <c r="J26" s="370">
        <v>1</v>
      </c>
      <c r="K26" s="370"/>
      <c r="L26" s="370">
        <v>1</v>
      </c>
      <c r="M26" s="370"/>
      <c r="N26" s="370">
        <v>1</v>
      </c>
      <c r="O26" s="393">
        <f t="shared" si="0"/>
        <v>13</v>
      </c>
    </row>
    <row r="27" spans="2:15" ht="17.100000000000001" customHeight="1" x14ac:dyDescent="0.2">
      <c r="B27" s="365" t="s">
        <v>208</v>
      </c>
      <c r="C27" s="366"/>
      <c r="D27" s="366"/>
      <c r="E27" s="367"/>
      <c r="F27" s="368"/>
      <c r="G27" s="369">
        <v>1</v>
      </c>
      <c r="H27" s="370"/>
      <c r="I27" s="370">
        <v>3</v>
      </c>
      <c r="J27" s="370"/>
      <c r="K27" s="370"/>
      <c r="L27" s="370"/>
      <c r="M27" s="370"/>
      <c r="N27" s="370"/>
      <c r="O27" s="393">
        <f t="shared" si="0"/>
        <v>4</v>
      </c>
    </row>
    <row r="28" spans="2:15" ht="17.100000000000001" customHeight="1" x14ac:dyDescent="0.2">
      <c r="B28" s="365" t="s">
        <v>209</v>
      </c>
      <c r="C28" s="366"/>
      <c r="D28" s="366"/>
      <c r="E28" s="367"/>
      <c r="F28" s="368"/>
      <c r="G28" s="369">
        <v>2</v>
      </c>
      <c r="H28" s="370"/>
      <c r="I28" s="370">
        <v>1</v>
      </c>
      <c r="J28" s="370"/>
      <c r="K28" s="370">
        <v>1</v>
      </c>
      <c r="L28" s="370"/>
      <c r="M28" s="370"/>
      <c r="N28" s="370"/>
      <c r="O28" s="393">
        <f t="shared" si="0"/>
        <v>4</v>
      </c>
    </row>
    <row r="29" spans="2:15" ht="17.100000000000001" customHeight="1" x14ac:dyDescent="0.2">
      <c r="B29" s="365" t="s">
        <v>210</v>
      </c>
      <c r="C29" s="366">
        <v>3</v>
      </c>
      <c r="D29" s="366"/>
      <c r="E29" s="367">
        <v>2</v>
      </c>
      <c r="F29" s="368">
        <v>1</v>
      </c>
      <c r="G29" s="369"/>
      <c r="H29" s="370">
        <v>1</v>
      </c>
      <c r="I29" s="370"/>
      <c r="J29" s="370">
        <v>3</v>
      </c>
      <c r="K29" s="370"/>
      <c r="L29" s="370">
        <v>1</v>
      </c>
      <c r="M29" s="370">
        <v>1</v>
      </c>
      <c r="N29" s="370"/>
      <c r="O29" s="393">
        <f t="shared" si="0"/>
        <v>12</v>
      </c>
    </row>
    <row r="30" spans="2:15" ht="17.100000000000001" customHeight="1" x14ac:dyDescent="0.2">
      <c r="B30" s="365" t="s">
        <v>336</v>
      </c>
      <c r="C30" s="366"/>
      <c r="D30" s="366"/>
      <c r="E30" s="367"/>
      <c r="F30" s="368"/>
      <c r="G30" s="369"/>
      <c r="H30" s="370">
        <v>1</v>
      </c>
      <c r="I30" s="370"/>
      <c r="J30" s="370"/>
      <c r="K30" s="370"/>
      <c r="L30" s="370">
        <v>1</v>
      </c>
      <c r="M30" s="370"/>
      <c r="N30" s="370"/>
      <c r="O30" s="393">
        <f t="shared" si="0"/>
        <v>2</v>
      </c>
    </row>
    <row r="31" spans="2:15" ht="17.100000000000001" customHeight="1" x14ac:dyDescent="0.2">
      <c r="B31" s="365" t="s">
        <v>211</v>
      </c>
      <c r="C31" s="366"/>
      <c r="D31" s="366">
        <v>2</v>
      </c>
      <c r="E31" s="367"/>
      <c r="F31" s="368"/>
      <c r="G31" s="369"/>
      <c r="H31" s="370"/>
      <c r="I31" s="370"/>
      <c r="J31" s="370"/>
      <c r="K31" s="370"/>
      <c r="L31" s="370"/>
      <c r="M31" s="370">
        <v>1</v>
      </c>
      <c r="N31" s="370"/>
      <c r="O31" s="393">
        <f t="shared" si="0"/>
        <v>3</v>
      </c>
    </row>
    <row r="32" spans="2:15" ht="17.100000000000001" customHeight="1" x14ac:dyDescent="0.2">
      <c r="B32" s="365" t="s">
        <v>377</v>
      </c>
      <c r="C32" s="366"/>
      <c r="D32" s="366"/>
      <c r="E32" s="367"/>
      <c r="F32" s="368"/>
      <c r="G32" s="369"/>
      <c r="H32" s="370"/>
      <c r="I32" s="370"/>
      <c r="J32" s="370"/>
      <c r="K32" s="370"/>
      <c r="L32" s="370">
        <v>1</v>
      </c>
      <c r="M32" s="370"/>
      <c r="N32" s="370"/>
      <c r="O32" s="393">
        <f t="shared" si="0"/>
        <v>1</v>
      </c>
    </row>
    <row r="33" spans="2:15" ht="17.100000000000001" customHeight="1" x14ac:dyDescent="0.2">
      <c r="B33" s="365" t="s">
        <v>385</v>
      </c>
      <c r="C33" s="366"/>
      <c r="D33" s="366"/>
      <c r="E33" s="367"/>
      <c r="F33" s="368"/>
      <c r="G33" s="369"/>
      <c r="H33" s="370"/>
      <c r="I33" s="370"/>
      <c r="J33" s="370"/>
      <c r="K33" s="370"/>
      <c r="L33" s="370"/>
      <c r="M33" s="370">
        <v>2</v>
      </c>
      <c r="N33" s="370">
        <v>1</v>
      </c>
      <c r="O33" s="393">
        <f t="shared" si="0"/>
        <v>3</v>
      </c>
    </row>
    <row r="34" spans="2:15" ht="17.100000000000001" customHeight="1" x14ac:dyDescent="0.2">
      <c r="B34" s="365" t="s">
        <v>212</v>
      </c>
      <c r="C34" s="366"/>
      <c r="D34" s="366"/>
      <c r="E34" s="367"/>
      <c r="F34" s="368"/>
      <c r="G34" s="369">
        <v>1</v>
      </c>
      <c r="H34" s="370"/>
      <c r="I34" s="370"/>
      <c r="J34" s="370"/>
      <c r="K34" s="370"/>
      <c r="L34" s="370"/>
      <c r="M34" s="370"/>
      <c r="N34" s="370"/>
      <c r="O34" s="393">
        <f t="shared" si="0"/>
        <v>1</v>
      </c>
    </row>
    <row r="35" spans="2:15" ht="17.100000000000001" customHeight="1" x14ac:dyDescent="0.2">
      <c r="B35" s="365" t="s">
        <v>213</v>
      </c>
      <c r="C35" s="366"/>
      <c r="D35" s="366"/>
      <c r="E35" s="367"/>
      <c r="F35" s="368"/>
      <c r="G35" s="369">
        <v>1</v>
      </c>
      <c r="H35" s="370"/>
      <c r="I35" s="370"/>
      <c r="J35" s="370"/>
      <c r="K35" s="370"/>
      <c r="L35" s="370"/>
      <c r="M35" s="370"/>
      <c r="N35" s="370"/>
      <c r="O35" s="393">
        <f t="shared" si="0"/>
        <v>1</v>
      </c>
    </row>
    <row r="36" spans="2:15" ht="17.100000000000001" customHeight="1" x14ac:dyDescent="0.2">
      <c r="B36" s="365" t="s">
        <v>214</v>
      </c>
      <c r="C36" s="366">
        <v>1</v>
      </c>
      <c r="D36" s="366">
        <v>1</v>
      </c>
      <c r="E36" s="367">
        <v>1</v>
      </c>
      <c r="F36" s="368"/>
      <c r="G36" s="369"/>
      <c r="H36" s="370">
        <v>2</v>
      </c>
      <c r="I36" s="370"/>
      <c r="J36" s="370"/>
      <c r="K36" s="370"/>
      <c r="L36" s="370">
        <v>1</v>
      </c>
      <c r="M36" s="370">
        <v>1</v>
      </c>
      <c r="N36" s="370"/>
      <c r="O36" s="393">
        <f t="shared" si="0"/>
        <v>7</v>
      </c>
    </row>
    <row r="37" spans="2:15" ht="17.100000000000001" customHeight="1" x14ac:dyDescent="0.2">
      <c r="B37" s="365" t="s">
        <v>342</v>
      </c>
      <c r="C37" s="366"/>
      <c r="D37" s="366"/>
      <c r="E37" s="367"/>
      <c r="F37" s="368"/>
      <c r="G37" s="369"/>
      <c r="H37" s="370"/>
      <c r="I37" s="370">
        <v>1</v>
      </c>
      <c r="J37" s="370"/>
      <c r="K37" s="370"/>
      <c r="L37" s="370"/>
      <c r="M37" s="370">
        <v>1</v>
      </c>
      <c r="N37" s="370">
        <v>1</v>
      </c>
      <c r="O37" s="393">
        <f t="shared" si="0"/>
        <v>3</v>
      </c>
    </row>
    <row r="38" spans="2:15" ht="17.100000000000001" customHeight="1" x14ac:dyDescent="0.2">
      <c r="B38" s="365" t="s">
        <v>378</v>
      </c>
      <c r="C38" s="366"/>
      <c r="D38" s="366"/>
      <c r="E38" s="367"/>
      <c r="F38" s="368"/>
      <c r="G38" s="369"/>
      <c r="H38" s="370"/>
      <c r="I38" s="370"/>
      <c r="J38" s="370"/>
      <c r="K38" s="370"/>
      <c r="L38" s="370">
        <v>1</v>
      </c>
      <c r="M38" s="370"/>
      <c r="N38" s="370"/>
      <c r="O38" s="393">
        <f t="shared" si="0"/>
        <v>1</v>
      </c>
    </row>
    <row r="39" spans="2:15" ht="17.100000000000001" customHeight="1" x14ac:dyDescent="0.2">
      <c r="B39" s="365" t="s">
        <v>337</v>
      </c>
      <c r="C39" s="366"/>
      <c r="D39" s="366"/>
      <c r="E39" s="367"/>
      <c r="F39" s="368"/>
      <c r="G39" s="369"/>
      <c r="H39" s="370"/>
      <c r="I39" s="370">
        <v>1</v>
      </c>
      <c r="J39" s="370"/>
      <c r="K39" s="370"/>
      <c r="L39" s="370">
        <v>3</v>
      </c>
      <c r="M39" s="370"/>
      <c r="N39" s="370"/>
      <c r="O39" s="393">
        <f t="shared" si="0"/>
        <v>4</v>
      </c>
    </row>
    <row r="40" spans="2:15" ht="17.100000000000001" customHeight="1" x14ac:dyDescent="0.2">
      <c r="B40" s="365" t="s">
        <v>215</v>
      </c>
      <c r="C40" s="366"/>
      <c r="D40" s="366"/>
      <c r="E40" s="367"/>
      <c r="F40" s="368">
        <v>1</v>
      </c>
      <c r="G40" s="369"/>
      <c r="H40" s="370"/>
      <c r="I40" s="370"/>
      <c r="J40" s="370"/>
      <c r="K40" s="370"/>
      <c r="L40" s="370"/>
      <c r="M40" s="370"/>
      <c r="N40" s="370"/>
      <c r="O40" s="393">
        <f t="shared" si="0"/>
        <v>1</v>
      </c>
    </row>
    <row r="41" spans="2:15" ht="17.100000000000001" customHeight="1" x14ac:dyDescent="0.2">
      <c r="B41" s="365" t="s">
        <v>216</v>
      </c>
      <c r="C41" s="366"/>
      <c r="D41" s="366">
        <v>1</v>
      </c>
      <c r="E41" s="367">
        <v>1</v>
      </c>
      <c r="F41" s="368">
        <v>1</v>
      </c>
      <c r="G41" s="369"/>
      <c r="H41" s="370"/>
      <c r="I41" s="370"/>
      <c r="J41" s="370"/>
      <c r="K41" s="370"/>
      <c r="L41" s="370"/>
      <c r="M41" s="370"/>
      <c r="N41" s="370">
        <v>1</v>
      </c>
      <c r="O41" s="393">
        <f t="shared" si="0"/>
        <v>4</v>
      </c>
    </row>
    <row r="42" spans="2:15" ht="17.100000000000001" customHeight="1" x14ac:dyDescent="0.2">
      <c r="B42" s="365" t="s">
        <v>386</v>
      </c>
      <c r="C42" s="366"/>
      <c r="D42" s="366"/>
      <c r="E42" s="367"/>
      <c r="F42" s="368"/>
      <c r="G42" s="369"/>
      <c r="H42" s="370"/>
      <c r="I42" s="370"/>
      <c r="J42" s="370"/>
      <c r="K42" s="370"/>
      <c r="L42" s="370"/>
      <c r="M42" s="370">
        <v>1</v>
      </c>
      <c r="N42" s="370"/>
      <c r="O42" s="393">
        <f t="shared" si="0"/>
        <v>1</v>
      </c>
    </row>
    <row r="43" spans="2:15" ht="17.100000000000001" customHeight="1" thickBot="1" x14ac:dyDescent="0.25">
      <c r="B43" s="371" t="s">
        <v>217</v>
      </c>
      <c r="C43" s="372">
        <v>2</v>
      </c>
      <c r="D43" s="372"/>
      <c r="E43" s="373"/>
      <c r="F43" s="374">
        <v>1</v>
      </c>
      <c r="G43" s="375"/>
      <c r="H43" s="376"/>
      <c r="I43" s="376">
        <v>1</v>
      </c>
      <c r="J43" s="376">
        <v>1</v>
      </c>
      <c r="K43" s="376"/>
      <c r="L43" s="376"/>
      <c r="M43" s="376"/>
      <c r="N43" s="376"/>
      <c r="O43" s="394">
        <f t="shared" si="0"/>
        <v>5</v>
      </c>
    </row>
    <row r="44" spans="2:15" ht="17.100000000000001" customHeight="1" x14ac:dyDescent="0.2">
      <c r="B44" s="476"/>
      <c r="C44" s="477"/>
      <c r="D44" s="477"/>
      <c r="E44" s="478"/>
      <c r="F44" s="479"/>
      <c r="G44" s="480"/>
      <c r="H44" s="481"/>
      <c r="I44" s="481"/>
      <c r="J44" s="481"/>
      <c r="K44" s="481"/>
      <c r="L44" s="481"/>
      <c r="M44" s="481"/>
      <c r="N44" s="481"/>
      <c r="O44" s="482"/>
    </row>
    <row r="45" spans="2:15" ht="17.100000000000001" customHeight="1" thickBot="1" x14ac:dyDescent="0.25">
      <c r="B45" s="377"/>
      <c r="C45" s="378"/>
      <c r="D45" s="378"/>
      <c r="E45" s="379"/>
      <c r="F45" s="380"/>
      <c r="G45" s="381"/>
      <c r="H45" s="382"/>
      <c r="I45" s="382"/>
      <c r="J45" s="382"/>
      <c r="K45" s="382"/>
      <c r="L45" s="382"/>
      <c r="M45" s="382"/>
      <c r="N45" s="382"/>
      <c r="O45" s="383"/>
    </row>
    <row r="46" spans="2:15" ht="17.100000000000001" customHeight="1" x14ac:dyDescent="0.2">
      <c r="B46" s="352" t="s">
        <v>218</v>
      </c>
      <c r="C46" s="359"/>
      <c r="D46" s="359"/>
      <c r="E46" s="360">
        <v>1</v>
      </c>
      <c r="F46" s="361"/>
      <c r="G46" s="362"/>
      <c r="H46" s="363"/>
      <c r="I46" s="363"/>
      <c r="J46" s="363"/>
      <c r="K46" s="363"/>
      <c r="L46" s="363"/>
      <c r="M46" s="363"/>
      <c r="N46" s="363"/>
      <c r="O46" s="364">
        <f t="shared" si="0"/>
        <v>1</v>
      </c>
    </row>
    <row r="47" spans="2:15" ht="17.100000000000001" customHeight="1" x14ac:dyDescent="0.2">
      <c r="B47" s="365" t="s">
        <v>219</v>
      </c>
      <c r="C47" s="366">
        <v>1</v>
      </c>
      <c r="D47" s="366">
        <v>1</v>
      </c>
      <c r="E47" s="367"/>
      <c r="F47" s="368"/>
      <c r="G47" s="369"/>
      <c r="H47" s="370"/>
      <c r="I47" s="370"/>
      <c r="J47" s="370">
        <v>1</v>
      </c>
      <c r="K47" s="370"/>
      <c r="L47" s="370"/>
      <c r="M47" s="370"/>
      <c r="N47" s="370">
        <v>2</v>
      </c>
      <c r="O47" s="393">
        <f>SUM(C47:N47)</f>
        <v>5</v>
      </c>
    </row>
    <row r="48" spans="2:15" ht="17.100000000000001" customHeight="1" x14ac:dyDescent="0.2">
      <c r="B48" s="365" t="s">
        <v>220</v>
      </c>
      <c r="C48" s="369"/>
      <c r="D48" s="370"/>
      <c r="E48" s="369"/>
      <c r="F48" s="370"/>
      <c r="G48" s="369">
        <v>1</v>
      </c>
      <c r="H48" s="370">
        <v>1</v>
      </c>
      <c r="I48" s="369"/>
      <c r="J48" s="370"/>
      <c r="K48" s="369"/>
      <c r="L48" s="370"/>
      <c r="M48" s="369"/>
      <c r="N48" s="370"/>
      <c r="O48" s="393">
        <f t="shared" ref="O48:O58" si="1">SUM(C48:N48)</f>
        <v>2</v>
      </c>
    </row>
    <row r="49" spans="2:15" ht="17.100000000000001" customHeight="1" x14ac:dyDescent="0.2">
      <c r="B49" s="365" t="s">
        <v>221</v>
      </c>
      <c r="C49" s="369"/>
      <c r="D49" s="370"/>
      <c r="E49" s="369"/>
      <c r="F49" s="370">
        <v>1</v>
      </c>
      <c r="G49" s="369"/>
      <c r="H49" s="370"/>
      <c r="I49" s="369"/>
      <c r="J49" s="370"/>
      <c r="K49" s="369"/>
      <c r="L49" s="370"/>
      <c r="M49" s="369"/>
      <c r="N49" s="370">
        <v>1</v>
      </c>
      <c r="O49" s="393">
        <f t="shared" si="1"/>
        <v>2</v>
      </c>
    </row>
    <row r="50" spans="2:15" ht="17.100000000000001" customHeight="1" x14ac:dyDescent="0.2">
      <c r="B50" s="365" t="s">
        <v>341</v>
      </c>
      <c r="C50" s="369"/>
      <c r="D50" s="370"/>
      <c r="E50" s="369"/>
      <c r="F50" s="370"/>
      <c r="G50" s="369"/>
      <c r="H50" s="370"/>
      <c r="I50" s="369">
        <v>1</v>
      </c>
      <c r="J50" s="370">
        <v>2</v>
      </c>
      <c r="K50" s="369"/>
      <c r="L50" s="370"/>
      <c r="M50" s="369">
        <v>1</v>
      </c>
      <c r="N50" s="370"/>
      <c r="O50" s="393">
        <f t="shared" si="1"/>
        <v>4</v>
      </c>
    </row>
    <row r="51" spans="2:15" ht="17.100000000000001" customHeight="1" x14ac:dyDescent="0.2">
      <c r="B51" s="365" t="s">
        <v>222</v>
      </c>
      <c r="C51" s="369">
        <v>5</v>
      </c>
      <c r="D51" s="370">
        <v>4</v>
      </c>
      <c r="E51" s="369">
        <v>5</v>
      </c>
      <c r="F51" s="370">
        <v>5</v>
      </c>
      <c r="G51" s="369">
        <v>3</v>
      </c>
      <c r="H51" s="370">
        <v>2</v>
      </c>
      <c r="I51" s="369">
        <v>3</v>
      </c>
      <c r="J51" s="370">
        <v>3</v>
      </c>
      <c r="K51" s="369">
        <v>1</v>
      </c>
      <c r="L51" s="370">
        <v>2</v>
      </c>
      <c r="M51" s="369">
        <v>1</v>
      </c>
      <c r="N51" s="370">
        <v>4</v>
      </c>
      <c r="O51" s="393">
        <f t="shared" si="1"/>
        <v>38</v>
      </c>
    </row>
    <row r="52" spans="2:15" ht="17.100000000000001" customHeight="1" x14ac:dyDescent="0.2">
      <c r="B52" s="365" t="s">
        <v>223</v>
      </c>
      <c r="C52" s="369"/>
      <c r="D52" s="370">
        <v>1</v>
      </c>
      <c r="E52" s="369">
        <v>1</v>
      </c>
      <c r="F52" s="370">
        <v>1</v>
      </c>
      <c r="G52" s="369"/>
      <c r="H52" s="370"/>
      <c r="I52" s="369"/>
      <c r="J52" s="370"/>
      <c r="K52" s="369"/>
      <c r="L52" s="370">
        <v>1</v>
      </c>
      <c r="M52" s="369"/>
      <c r="N52" s="370"/>
      <c r="O52" s="393">
        <f t="shared" si="1"/>
        <v>4</v>
      </c>
    </row>
    <row r="53" spans="2:15" ht="17.100000000000001" customHeight="1" x14ac:dyDescent="0.2">
      <c r="B53" s="365" t="s">
        <v>224</v>
      </c>
      <c r="C53" s="369"/>
      <c r="D53" s="370"/>
      <c r="E53" s="369">
        <v>2</v>
      </c>
      <c r="F53" s="370"/>
      <c r="G53" s="369">
        <v>1</v>
      </c>
      <c r="H53" s="370"/>
      <c r="I53" s="369"/>
      <c r="J53" s="370"/>
      <c r="K53" s="369"/>
      <c r="L53" s="370"/>
      <c r="M53" s="369"/>
      <c r="N53" s="370"/>
      <c r="O53" s="393">
        <f t="shared" si="1"/>
        <v>3</v>
      </c>
    </row>
    <row r="54" spans="2:15" ht="17.100000000000001" customHeight="1" x14ac:dyDescent="0.2">
      <c r="B54" s="365" t="s">
        <v>225</v>
      </c>
      <c r="C54" s="369"/>
      <c r="D54" s="370"/>
      <c r="E54" s="369"/>
      <c r="F54" s="370"/>
      <c r="G54" s="369">
        <v>1</v>
      </c>
      <c r="H54" s="370"/>
      <c r="I54" s="369"/>
      <c r="J54" s="370"/>
      <c r="K54" s="369"/>
      <c r="L54" s="370">
        <v>1</v>
      </c>
      <c r="M54" s="369">
        <v>1</v>
      </c>
      <c r="N54" s="370"/>
      <c r="O54" s="393">
        <f t="shared" si="1"/>
        <v>3</v>
      </c>
    </row>
    <row r="55" spans="2:15" ht="17.100000000000001" customHeight="1" x14ac:dyDescent="0.2">
      <c r="B55" s="365" t="s">
        <v>226</v>
      </c>
      <c r="C55" s="369">
        <v>5</v>
      </c>
      <c r="D55" s="370">
        <v>1</v>
      </c>
      <c r="E55" s="369"/>
      <c r="F55" s="370"/>
      <c r="G55" s="369"/>
      <c r="H55" s="370"/>
      <c r="I55" s="369"/>
      <c r="J55" s="370">
        <v>1</v>
      </c>
      <c r="K55" s="369"/>
      <c r="L55" s="370"/>
      <c r="M55" s="369"/>
      <c r="N55" s="370">
        <v>1</v>
      </c>
      <c r="O55" s="393">
        <f t="shared" si="1"/>
        <v>8</v>
      </c>
    </row>
    <row r="56" spans="2:15" ht="17.100000000000001" customHeight="1" x14ac:dyDescent="0.2">
      <c r="B56" s="365" t="s">
        <v>227</v>
      </c>
      <c r="C56" s="369"/>
      <c r="D56" s="370"/>
      <c r="E56" s="369"/>
      <c r="F56" s="370"/>
      <c r="G56" s="369">
        <v>2</v>
      </c>
      <c r="H56" s="370"/>
      <c r="I56" s="369">
        <v>1</v>
      </c>
      <c r="J56" s="370">
        <v>1</v>
      </c>
      <c r="K56" s="369"/>
      <c r="L56" s="370"/>
      <c r="M56" s="369"/>
      <c r="N56" s="370"/>
      <c r="O56" s="393">
        <f t="shared" si="1"/>
        <v>4</v>
      </c>
    </row>
    <row r="57" spans="2:15" ht="17.100000000000001" customHeight="1" x14ac:dyDescent="0.2">
      <c r="B57" s="365" t="s">
        <v>228</v>
      </c>
      <c r="C57" s="369"/>
      <c r="D57" s="370">
        <v>1</v>
      </c>
      <c r="E57" s="369">
        <v>1</v>
      </c>
      <c r="F57" s="370"/>
      <c r="G57" s="369"/>
      <c r="H57" s="370"/>
      <c r="I57" s="369"/>
      <c r="J57" s="370"/>
      <c r="K57" s="369">
        <v>1</v>
      </c>
      <c r="L57" s="370"/>
      <c r="M57" s="369"/>
      <c r="N57" s="370"/>
      <c r="O57" s="393">
        <f t="shared" si="1"/>
        <v>3</v>
      </c>
    </row>
    <row r="58" spans="2:15" ht="17.100000000000001" customHeight="1" x14ac:dyDescent="0.2">
      <c r="B58" s="365" t="s">
        <v>229</v>
      </c>
      <c r="C58" s="369"/>
      <c r="D58" s="370"/>
      <c r="E58" s="369"/>
      <c r="F58" s="370">
        <v>1</v>
      </c>
      <c r="G58" s="369"/>
      <c r="H58" s="370"/>
      <c r="I58" s="369"/>
      <c r="J58" s="370"/>
      <c r="K58" s="369"/>
      <c r="L58" s="370"/>
      <c r="M58" s="369"/>
      <c r="N58" s="370"/>
      <c r="O58" s="393">
        <f t="shared" si="1"/>
        <v>1</v>
      </c>
    </row>
    <row r="59" spans="2:15" ht="17.100000000000001" customHeight="1" x14ac:dyDescent="0.2">
      <c r="B59" s="365" t="s">
        <v>230</v>
      </c>
      <c r="C59" s="369"/>
      <c r="D59" s="370"/>
      <c r="E59" s="369"/>
      <c r="F59" s="370">
        <v>3</v>
      </c>
      <c r="G59" s="369"/>
      <c r="H59" s="370"/>
      <c r="I59" s="369"/>
      <c r="J59" s="370"/>
      <c r="K59" s="369"/>
      <c r="L59" s="370"/>
      <c r="M59" s="369"/>
      <c r="N59" s="370"/>
      <c r="O59" s="393">
        <f t="shared" si="0"/>
        <v>3</v>
      </c>
    </row>
    <row r="60" spans="2:15" ht="17.100000000000001" customHeight="1" x14ac:dyDescent="0.2">
      <c r="B60" s="365" t="s">
        <v>332</v>
      </c>
      <c r="C60" s="369"/>
      <c r="D60" s="370"/>
      <c r="E60" s="369"/>
      <c r="F60" s="370"/>
      <c r="G60" s="369"/>
      <c r="H60" s="370">
        <v>2</v>
      </c>
      <c r="I60" s="369"/>
      <c r="J60" s="370">
        <v>1</v>
      </c>
      <c r="K60" s="369">
        <v>1</v>
      </c>
      <c r="L60" s="370"/>
      <c r="M60" s="369"/>
      <c r="N60" s="370"/>
      <c r="O60" s="393">
        <f t="shared" si="0"/>
        <v>4</v>
      </c>
    </row>
    <row r="61" spans="2:15" ht="17.100000000000001" customHeight="1" x14ac:dyDescent="0.2">
      <c r="B61" s="365" t="s">
        <v>415</v>
      </c>
      <c r="C61" s="369"/>
      <c r="D61" s="370"/>
      <c r="E61" s="369"/>
      <c r="F61" s="370"/>
      <c r="G61" s="369"/>
      <c r="H61" s="370"/>
      <c r="I61" s="369"/>
      <c r="J61" s="370"/>
      <c r="K61" s="369"/>
      <c r="L61" s="370"/>
      <c r="M61" s="369"/>
      <c r="N61" s="370">
        <v>1</v>
      </c>
      <c r="O61" s="393">
        <f t="shared" si="0"/>
        <v>1</v>
      </c>
    </row>
    <row r="62" spans="2:15" ht="17.100000000000001" customHeight="1" x14ac:dyDescent="0.2">
      <c r="B62" s="365" t="s">
        <v>379</v>
      </c>
      <c r="C62" s="366"/>
      <c r="D62" s="366"/>
      <c r="E62" s="367"/>
      <c r="F62" s="368"/>
      <c r="G62" s="369"/>
      <c r="H62" s="370"/>
      <c r="I62" s="370"/>
      <c r="J62" s="370"/>
      <c r="K62" s="370"/>
      <c r="L62" s="370">
        <v>1</v>
      </c>
      <c r="M62" s="370"/>
      <c r="N62" s="370"/>
      <c r="O62" s="393">
        <f t="shared" si="0"/>
        <v>1</v>
      </c>
    </row>
    <row r="63" spans="2:15" ht="17.100000000000001" customHeight="1" x14ac:dyDescent="0.2">
      <c r="B63" s="365" t="s">
        <v>344</v>
      </c>
      <c r="C63" s="366"/>
      <c r="D63" s="366"/>
      <c r="E63" s="367"/>
      <c r="F63" s="368"/>
      <c r="G63" s="369"/>
      <c r="H63" s="370"/>
      <c r="I63" s="370">
        <v>2</v>
      </c>
      <c r="J63" s="370">
        <v>1</v>
      </c>
      <c r="K63" s="370"/>
      <c r="L63" s="370"/>
      <c r="M63" s="370"/>
      <c r="N63" s="370"/>
      <c r="O63" s="393">
        <f t="shared" si="0"/>
        <v>3</v>
      </c>
    </row>
    <row r="64" spans="2:15" ht="17.100000000000001" customHeight="1" x14ac:dyDescent="0.2">
      <c r="B64" s="365" t="s">
        <v>366</v>
      </c>
      <c r="C64" s="366"/>
      <c r="D64" s="366"/>
      <c r="E64" s="367"/>
      <c r="F64" s="368"/>
      <c r="G64" s="369"/>
      <c r="H64" s="370"/>
      <c r="I64" s="370"/>
      <c r="J64" s="370">
        <v>1</v>
      </c>
      <c r="K64" s="370"/>
      <c r="L64" s="370"/>
      <c r="M64" s="370"/>
      <c r="N64" s="370">
        <v>1</v>
      </c>
      <c r="O64" s="393">
        <f t="shared" si="0"/>
        <v>2</v>
      </c>
    </row>
    <row r="65" spans="2:15" ht="17.100000000000001" customHeight="1" x14ac:dyDescent="0.2">
      <c r="B65" s="365" t="s">
        <v>231</v>
      </c>
      <c r="C65" s="366"/>
      <c r="D65" s="366"/>
      <c r="E65" s="367">
        <v>1</v>
      </c>
      <c r="F65" s="368"/>
      <c r="G65" s="369">
        <v>1</v>
      </c>
      <c r="H65" s="370"/>
      <c r="I65" s="370"/>
      <c r="J65" s="370">
        <v>1</v>
      </c>
      <c r="K65" s="370"/>
      <c r="L65" s="370"/>
      <c r="M65" s="370">
        <v>1</v>
      </c>
      <c r="N65" s="370"/>
      <c r="O65" s="393">
        <f t="shared" si="0"/>
        <v>4</v>
      </c>
    </row>
    <row r="66" spans="2:15" ht="17.100000000000001" customHeight="1" x14ac:dyDescent="0.2">
      <c r="B66" s="365" t="s">
        <v>338</v>
      </c>
      <c r="C66" s="366"/>
      <c r="D66" s="366"/>
      <c r="E66" s="367"/>
      <c r="F66" s="368"/>
      <c r="G66" s="369"/>
      <c r="H66" s="370"/>
      <c r="I66" s="370">
        <v>1</v>
      </c>
      <c r="J66" s="370"/>
      <c r="K66" s="370"/>
      <c r="L66" s="370"/>
      <c r="M66" s="370"/>
      <c r="N66" s="370"/>
      <c r="O66" s="393">
        <f t="shared" si="0"/>
        <v>1</v>
      </c>
    </row>
    <row r="67" spans="2:15" ht="17.100000000000001" customHeight="1" x14ac:dyDescent="0.2">
      <c r="B67" s="365" t="s">
        <v>232</v>
      </c>
      <c r="C67" s="366"/>
      <c r="D67" s="366">
        <v>1</v>
      </c>
      <c r="E67" s="367">
        <v>1</v>
      </c>
      <c r="F67" s="368">
        <v>2</v>
      </c>
      <c r="G67" s="369"/>
      <c r="H67" s="370"/>
      <c r="I67" s="370"/>
      <c r="J67" s="370">
        <v>1</v>
      </c>
      <c r="K67" s="370">
        <v>2</v>
      </c>
      <c r="L67" s="370">
        <v>1</v>
      </c>
      <c r="M67" s="370">
        <v>2</v>
      </c>
      <c r="N67" s="370">
        <v>1</v>
      </c>
      <c r="O67" s="393">
        <f t="shared" si="0"/>
        <v>11</v>
      </c>
    </row>
    <row r="68" spans="2:15" ht="17.100000000000001" customHeight="1" x14ac:dyDescent="0.2">
      <c r="B68" s="365" t="s">
        <v>233</v>
      </c>
      <c r="C68" s="366"/>
      <c r="D68" s="366"/>
      <c r="E68" s="367">
        <v>1</v>
      </c>
      <c r="F68" s="368"/>
      <c r="G68" s="369">
        <v>1</v>
      </c>
      <c r="H68" s="370"/>
      <c r="I68" s="370">
        <v>1</v>
      </c>
      <c r="J68" s="370"/>
      <c r="K68" s="370">
        <v>1</v>
      </c>
      <c r="L68" s="370"/>
      <c r="M68" s="370">
        <v>2</v>
      </c>
      <c r="N68" s="370">
        <v>5</v>
      </c>
      <c r="O68" s="393">
        <f t="shared" si="0"/>
        <v>11</v>
      </c>
    </row>
    <row r="69" spans="2:15" ht="17.100000000000001" customHeight="1" x14ac:dyDescent="0.2">
      <c r="B69" s="365" t="s">
        <v>234</v>
      </c>
      <c r="C69" s="366">
        <v>4</v>
      </c>
      <c r="D69" s="366"/>
      <c r="E69" s="367">
        <v>1</v>
      </c>
      <c r="F69" s="368">
        <v>2</v>
      </c>
      <c r="G69" s="369">
        <v>1</v>
      </c>
      <c r="H69" s="370">
        <v>3</v>
      </c>
      <c r="I69" s="370">
        <v>3</v>
      </c>
      <c r="J69" s="370">
        <v>2</v>
      </c>
      <c r="K69" s="370">
        <v>5</v>
      </c>
      <c r="L69" s="370">
        <v>5</v>
      </c>
      <c r="M69" s="370">
        <v>5</v>
      </c>
      <c r="N69" s="370">
        <v>4</v>
      </c>
      <c r="O69" s="393">
        <f t="shared" si="0"/>
        <v>35</v>
      </c>
    </row>
    <row r="70" spans="2:15" ht="17.100000000000001" customHeight="1" x14ac:dyDescent="0.2">
      <c r="B70" s="365" t="s">
        <v>333</v>
      </c>
      <c r="C70" s="366"/>
      <c r="D70" s="366"/>
      <c r="E70" s="367"/>
      <c r="F70" s="368"/>
      <c r="G70" s="369"/>
      <c r="H70" s="370">
        <v>1</v>
      </c>
      <c r="I70" s="370"/>
      <c r="J70" s="370"/>
      <c r="K70" s="370"/>
      <c r="L70" s="370">
        <v>3</v>
      </c>
      <c r="M70" s="370"/>
      <c r="N70" s="370">
        <v>1</v>
      </c>
      <c r="O70" s="393">
        <f t="shared" si="0"/>
        <v>5</v>
      </c>
    </row>
    <row r="71" spans="2:15" ht="17.100000000000001" customHeight="1" x14ac:dyDescent="0.2">
      <c r="B71" s="365" t="s">
        <v>235</v>
      </c>
      <c r="C71" s="366">
        <v>2</v>
      </c>
      <c r="D71" s="366"/>
      <c r="E71" s="367"/>
      <c r="F71" s="368"/>
      <c r="G71" s="369"/>
      <c r="H71" s="370"/>
      <c r="I71" s="370"/>
      <c r="J71" s="370"/>
      <c r="K71" s="370"/>
      <c r="L71" s="370"/>
      <c r="M71" s="370"/>
      <c r="N71" s="370">
        <v>1</v>
      </c>
      <c r="O71" s="393">
        <f t="shared" si="0"/>
        <v>3</v>
      </c>
    </row>
    <row r="72" spans="2:15" ht="17.100000000000001" customHeight="1" x14ac:dyDescent="0.2">
      <c r="B72" s="365" t="s">
        <v>236</v>
      </c>
      <c r="C72" s="370"/>
      <c r="D72" s="370"/>
      <c r="E72" s="370">
        <v>1</v>
      </c>
      <c r="F72" s="370"/>
      <c r="G72" s="370"/>
      <c r="H72" s="370"/>
      <c r="I72" s="370"/>
      <c r="J72" s="370"/>
      <c r="K72" s="370"/>
      <c r="L72" s="370"/>
      <c r="M72" s="370"/>
      <c r="N72" s="370"/>
      <c r="O72" s="393">
        <f t="shared" si="0"/>
        <v>1</v>
      </c>
    </row>
    <row r="73" spans="2:15" ht="17.100000000000001" customHeight="1" x14ac:dyDescent="0.2">
      <c r="B73" s="365" t="s">
        <v>237</v>
      </c>
      <c r="C73" s="370">
        <v>6</v>
      </c>
      <c r="D73" s="370">
        <v>7</v>
      </c>
      <c r="E73" s="370">
        <v>8</v>
      </c>
      <c r="F73" s="370">
        <v>1</v>
      </c>
      <c r="G73" s="370">
        <v>4</v>
      </c>
      <c r="H73" s="370">
        <v>1</v>
      </c>
      <c r="I73" s="370">
        <v>2</v>
      </c>
      <c r="J73" s="370">
        <v>3</v>
      </c>
      <c r="K73" s="370"/>
      <c r="L73" s="370">
        <v>1</v>
      </c>
      <c r="M73" s="370"/>
      <c r="N73" s="370">
        <v>2</v>
      </c>
      <c r="O73" s="393">
        <f t="shared" si="0"/>
        <v>35</v>
      </c>
    </row>
    <row r="74" spans="2:15" ht="17.100000000000001" customHeight="1" x14ac:dyDescent="0.2">
      <c r="B74" s="365" t="s">
        <v>238</v>
      </c>
      <c r="C74" s="370">
        <v>1</v>
      </c>
      <c r="D74" s="370"/>
      <c r="E74" s="370">
        <v>1</v>
      </c>
      <c r="F74" s="370"/>
      <c r="G74" s="370"/>
      <c r="H74" s="370"/>
      <c r="I74" s="370"/>
      <c r="J74" s="370"/>
      <c r="K74" s="370">
        <v>1</v>
      </c>
      <c r="L74" s="370"/>
      <c r="M74" s="370"/>
      <c r="N74" s="370"/>
      <c r="O74" s="393">
        <f t="shared" si="0"/>
        <v>3</v>
      </c>
    </row>
    <row r="75" spans="2:15" ht="17.100000000000001" customHeight="1" x14ac:dyDescent="0.2">
      <c r="B75" s="365" t="s">
        <v>414</v>
      </c>
      <c r="C75" s="370">
        <v>4</v>
      </c>
      <c r="D75" s="370">
        <v>4</v>
      </c>
      <c r="E75" s="370">
        <v>1</v>
      </c>
      <c r="F75" s="370"/>
      <c r="G75" s="370">
        <v>2</v>
      </c>
      <c r="H75" s="370"/>
      <c r="I75" s="370">
        <v>4</v>
      </c>
      <c r="J75" s="370">
        <v>1</v>
      </c>
      <c r="K75" s="370">
        <v>1</v>
      </c>
      <c r="L75" s="370">
        <v>4</v>
      </c>
      <c r="M75" s="370"/>
      <c r="N75" s="370">
        <v>1</v>
      </c>
      <c r="O75" s="393">
        <f t="shared" si="0"/>
        <v>22</v>
      </c>
    </row>
    <row r="76" spans="2:15" ht="17.100000000000001" customHeight="1" x14ac:dyDescent="0.2">
      <c r="B76" s="365" t="s">
        <v>416</v>
      </c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>
        <v>1</v>
      </c>
      <c r="O76" s="393">
        <f t="shared" si="0"/>
        <v>1</v>
      </c>
    </row>
    <row r="77" spans="2:15" ht="17.100000000000001" customHeight="1" x14ac:dyDescent="0.2">
      <c r="B77" s="365" t="s">
        <v>239</v>
      </c>
      <c r="C77" s="370">
        <v>1</v>
      </c>
      <c r="D77" s="370"/>
      <c r="E77" s="370"/>
      <c r="F77" s="370"/>
      <c r="G77" s="370">
        <v>1</v>
      </c>
      <c r="H77" s="370">
        <v>2</v>
      </c>
      <c r="I77" s="370"/>
      <c r="J77" s="370"/>
      <c r="K77" s="370"/>
      <c r="L77" s="370"/>
      <c r="M77" s="370"/>
      <c r="N77" s="370"/>
      <c r="O77" s="393">
        <f t="shared" si="0"/>
        <v>4</v>
      </c>
    </row>
    <row r="78" spans="2:15" ht="17.100000000000001" customHeight="1" x14ac:dyDescent="0.2">
      <c r="B78" s="365" t="s">
        <v>240</v>
      </c>
      <c r="C78" s="370"/>
      <c r="D78" s="370"/>
      <c r="E78" s="370"/>
      <c r="F78" s="370"/>
      <c r="G78" s="370">
        <v>2</v>
      </c>
      <c r="H78" s="370">
        <v>1</v>
      </c>
      <c r="I78" s="370">
        <v>1</v>
      </c>
      <c r="J78" s="370"/>
      <c r="K78" s="370"/>
      <c r="L78" s="370">
        <v>1</v>
      </c>
      <c r="M78" s="370">
        <v>1</v>
      </c>
      <c r="N78" s="370">
        <v>2</v>
      </c>
      <c r="O78" s="393">
        <f t="shared" si="0"/>
        <v>8</v>
      </c>
    </row>
    <row r="79" spans="2:15" ht="17.100000000000001" customHeight="1" x14ac:dyDescent="0.2">
      <c r="B79" s="365" t="s">
        <v>241</v>
      </c>
      <c r="C79" s="370">
        <v>1</v>
      </c>
      <c r="D79" s="370"/>
      <c r="E79" s="370"/>
      <c r="F79" s="370"/>
      <c r="G79" s="370"/>
      <c r="H79" s="370"/>
      <c r="I79" s="370"/>
      <c r="J79" s="370"/>
      <c r="K79" s="370"/>
      <c r="L79" s="370"/>
      <c r="M79" s="370"/>
      <c r="N79" s="370"/>
      <c r="O79" s="393">
        <f t="shared" si="0"/>
        <v>1</v>
      </c>
    </row>
    <row r="80" spans="2:15" ht="17.100000000000001" customHeight="1" x14ac:dyDescent="0.2">
      <c r="B80" s="365" t="s">
        <v>242</v>
      </c>
      <c r="C80" s="370"/>
      <c r="D80" s="370">
        <v>1</v>
      </c>
      <c r="E80" s="370"/>
      <c r="F80" s="370"/>
      <c r="G80" s="370"/>
      <c r="H80" s="370"/>
      <c r="I80" s="370">
        <v>1</v>
      </c>
      <c r="J80" s="370"/>
      <c r="K80" s="370"/>
      <c r="L80" s="370">
        <v>1</v>
      </c>
      <c r="M80" s="370"/>
      <c r="N80" s="370">
        <v>1</v>
      </c>
      <c r="O80" s="393">
        <f t="shared" si="0"/>
        <v>4</v>
      </c>
    </row>
    <row r="81" spans="2:15" ht="17.100000000000001" customHeight="1" x14ac:dyDescent="0.2">
      <c r="B81" s="365" t="s">
        <v>368</v>
      </c>
      <c r="C81" s="370"/>
      <c r="D81" s="370"/>
      <c r="E81" s="370"/>
      <c r="F81" s="370"/>
      <c r="G81" s="370"/>
      <c r="H81" s="370"/>
      <c r="I81" s="370"/>
      <c r="J81" s="370">
        <v>1</v>
      </c>
      <c r="K81" s="370"/>
      <c r="L81" s="370"/>
      <c r="M81" s="370"/>
      <c r="N81" s="370"/>
      <c r="O81" s="393">
        <f t="shared" si="0"/>
        <v>1</v>
      </c>
    </row>
    <row r="82" spans="2:15" ht="17.100000000000001" customHeight="1" x14ac:dyDescent="0.2">
      <c r="B82" s="365" t="s">
        <v>243</v>
      </c>
      <c r="C82" s="366">
        <v>1</v>
      </c>
      <c r="D82" s="366">
        <v>2</v>
      </c>
      <c r="E82" s="367"/>
      <c r="F82" s="368"/>
      <c r="G82" s="369"/>
      <c r="H82" s="370">
        <v>1</v>
      </c>
      <c r="I82" s="370"/>
      <c r="J82" s="370">
        <v>1</v>
      </c>
      <c r="K82" s="370"/>
      <c r="L82" s="370"/>
      <c r="M82" s="370"/>
      <c r="N82" s="370"/>
      <c r="O82" s="393">
        <f t="shared" si="0"/>
        <v>5</v>
      </c>
    </row>
    <row r="83" spans="2:15" ht="17.100000000000001" customHeight="1" x14ac:dyDescent="0.2">
      <c r="B83" s="365" t="s">
        <v>365</v>
      </c>
      <c r="C83" s="366"/>
      <c r="D83" s="366"/>
      <c r="E83" s="367"/>
      <c r="F83" s="368"/>
      <c r="G83" s="369"/>
      <c r="H83" s="370"/>
      <c r="I83" s="370"/>
      <c r="J83" s="370">
        <v>1</v>
      </c>
      <c r="K83" s="370"/>
      <c r="L83" s="370"/>
      <c r="M83" s="370"/>
      <c r="N83" s="370"/>
      <c r="O83" s="393">
        <f t="shared" si="0"/>
        <v>1</v>
      </c>
    </row>
    <row r="84" spans="2:15" ht="17.100000000000001" customHeight="1" x14ac:dyDescent="0.2">
      <c r="B84" s="365" t="s">
        <v>244</v>
      </c>
      <c r="C84" s="366">
        <v>2</v>
      </c>
      <c r="D84" s="366"/>
      <c r="E84" s="367">
        <v>2</v>
      </c>
      <c r="F84" s="368">
        <v>1</v>
      </c>
      <c r="G84" s="369"/>
      <c r="H84" s="370">
        <v>3</v>
      </c>
      <c r="I84" s="370">
        <v>6</v>
      </c>
      <c r="J84" s="370">
        <v>1</v>
      </c>
      <c r="K84" s="370"/>
      <c r="L84" s="370">
        <v>2</v>
      </c>
      <c r="M84" s="370">
        <v>2</v>
      </c>
      <c r="N84" s="370">
        <v>1</v>
      </c>
      <c r="O84" s="393">
        <f t="shared" si="0"/>
        <v>20</v>
      </c>
    </row>
    <row r="85" spans="2:15" ht="17.100000000000001" customHeight="1" x14ac:dyDescent="0.2">
      <c r="B85" s="365" t="s">
        <v>245</v>
      </c>
      <c r="C85" s="366"/>
      <c r="D85" s="366">
        <v>1</v>
      </c>
      <c r="E85" s="367"/>
      <c r="F85" s="368"/>
      <c r="G85" s="369"/>
      <c r="H85" s="370"/>
      <c r="I85" s="370">
        <v>2</v>
      </c>
      <c r="J85" s="370"/>
      <c r="K85" s="370">
        <v>2</v>
      </c>
      <c r="L85" s="370"/>
      <c r="M85" s="370"/>
      <c r="N85" s="370"/>
      <c r="O85" s="393">
        <f t="shared" si="0"/>
        <v>5</v>
      </c>
    </row>
    <row r="86" spans="2:15" ht="17.100000000000001" customHeight="1" x14ac:dyDescent="0.2">
      <c r="B86" s="365" t="s">
        <v>246</v>
      </c>
      <c r="C86" s="366"/>
      <c r="D86" s="366"/>
      <c r="E86" s="367"/>
      <c r="F86" s="368">
        <v>1</v>
      </c>
      <c r="G86" s="369"/>
      <c r="H86" s="370"/>
      <c r="I86" s="370">
        <v>3</v>
      </c>
      <c r="J86" s="370"/>
      <c r="K86" s="370"/>
      <c r="L86" s="370"/>
      <c r="M86" s="370">
        <v>2</v>
      </c>
      <c r="N86" s="370">
        <v>1</v>
      </c>
      <c r="O86" s="393">
        <f t="shared" si="0"/>
        <v>7</v>
      </c>
    </row>
    <row r="87" spans="2:15" ht="17.100000000000001" customHeight="1" x14ac:dyDescent="0.2">
      <c r="B87" s="365" t="s">
        <v>247</v>
      </c>
      <c r="C87" s="366">
        <v>2</v>
      </c>
      <c r="D87" s="366"/>
      <c r="E87" s="367">
        <v>1</v>
      </c>
      <c r="F87" s="368">
        <v>2</v>
      </c>
      <c r="G87" s="369"/>
      <c r="H87" s="370"/>
      <c r="I87" s="370"/>
      <c r="J87" s="370"/>
      <c r="K87" s="370"/>
      <c r="L87" s="370">
        <v>1</v>
      </c>
      <c r="M87" s="370">
        <v>2</v>
      </c>
      <c r="N87" s="370">
        <v>1</v>
      </c>
      <c r="O87" s="393">
        <f t="shared" si="0"/>
        <v>9</v>
      </c>
    </row>
    <row r="88" spans="2:15" ht="17.100000000000001" customHeight="1" thickBot="1" x14ac:dyDescent="0.25">
      <c r="B88" s="371" t="s">
        <v>335</v>
      </c>
      <c r="C88" s="372"/>
      <c r="D88" s="372"/>
      <c r="E88" s="373"/>
      <c r="F88" s="374"/>
      <c r="G88" s="375"/>
      <c r="H88" s="376">
        <v>1</v>
      </c>
      <c r="I88" s="376"/>
      <c r="J88" s="376"/>
      <c r="K88" s="376">
        <v>1</v>
      </c>
      <c r="L88" s="376">
        <v>1</v>
      </c>
      <c r="M88" s="376"/>
      <c r="N88" s="376"/>
      <c r="O88" s="394">
        <f t="shared" si="0"/>
        <v>3</v>
      </c>
    </row>
    <row r="89" spans="2:15" ht="17.100000000000001" customHeight="1" x14ac:dyDescent="0.2">
      <c r="B89" s="476"/>
      <c r="C89" s="477"/>
      <c r="D89" s="477"/>
      <c r="E89" s="478"/>
      <c r="F89" s="479"/>
      <c r="G89" s="480"/>
      <c r="H89" s="481"/>
      <c r="I89" s="481"/>
      <c r="J89" s="481"/>
      <c r="K89" s="481"/>
      <c r="L89" s="481"/>
      <c r="M89" s="481"/>
      <c r="N89" s="481"/>
      <c r="O89" s="482"/>
    </row>
    <row r="90" spans="2:15" ht="17.100000000000001" customHeight="1" thickBot="1" x14ac:dyDescent="0.25">
      <c r="B90" s="377"/>
      <c r="C90" s="378"/>
      <c r="D90" s="378"/>
      <c r="E90" s="379"/>
      <c r="F90" s="380"/>
      <c r="G90" s="381"/>
      <c r="H90" s="382"/>
      <c r="I90" s="382"/>
      <c r="J90" s="382"/>
      <c r="K90" s="382"/>
      <c r="L90" s="382"/>
      <c r="M90" s="382"/>
      <c r="N90" s="382"/>
      <c r="O90" s="383"/>
    </row>
    <row r="91" spans="2:15" ht="17.100000000000001" customHeight="1" x14ac:dyDescent="0.2">
      <c r="B91" s="352" t="s">
        <v>248</v>
      </c>
      <c r="C91" s="359">
        <v>5</v>
      </c>
      <c r="D91" s="359">
        <v>3</v>
      </c>
      <c r="E91" s="360"/>
      <c r="F91" s="361">
        <v>6</v>
      </c>
      <c r="G91" s="362">
        <v>3</v>
      </c>
      <c r="H91" s="363">
        <v>2</v>
      </c>
      <c r="I91" s="363">
        <v>1</v>
      </c>
      <c r="J91" s="363">
        <v>5</v>
      </c>
      <c r="K91" s="363">
        <v>1</v>
      </c>
      <c r="L91" s="363">
        <v>7</v>
      </c>
      <c r="M91" s="363">
        <v>4</v>
      </c>
      <c r="N91" s="363">
        <v>3</v>
      </c>
      <c r="O91" s="364">
        <f t="shared" si="0"/>
        <v>40</v>
      </c>
    </row>
    <row r="92" spans="2:15" ht="17.100000000000001" customHeight="1" x14ac:dyDescent="0.2">
      <c r="B92" s="365" t="s">
        <v>249</v>
      </c>
      <c r="C92" s="366"/>
      <c r="D92" s="366"/>
      <c r="E92" s="367">
        <v>1</v>
      </c>
      <c r="F92" s="368"/>
      <c r="G92" s="369"/>
      <c r="H92" s="370"/>
      <c r="I92" s="370"/>
      <c r="J92" s="370"/>
      <c r="K92" s="370"/>
      <c r="L92" s="370"/>
      <c r="M92" s="370"/>
      <c r="N92" s="370"/>
      <c r="O92" s="393">
        <f t="shared" si="0"/>
        <v>1</v>
      </c>
    </row>
    <row r="93" spans="2:15" ht="17.100000000000001" customHeight="1" x14ac:dyDescent="0.2">
      <c r="B93" s="365" t="s">
        <v>376</v>
      </c>
      <c r="C93" s="366"/>
      <c r="D93" s="366"/>
      <c r="E93" s="367"/>
      <c r="F93" s="368"/>
      <c r="G93" s="369"/>
      <c r="H93" s="370"/>
      <c r="I93" s="370"/>
      <c r="J93" s="370"/>
      <c r="K93" s="370"/>
      <c r="L93" s="370">
        <v>1</v>
      </c>
      <c r="M93" s="370">
        <v>1</v>
      </c>
      <c r="N93" s="370"/>
      <c r="O93" s="393">
        <f t="shared" si="0"/>
        <v>2</v>
      </c>
    </row>
    <row r="94" spans="2:15" ht="17.100000000000001" customHeight="1" x14ac:dyDescent="0.2">
      <c r="B94" s="365" t="s">
        <v>250</v>
      </c>
      <c r="C94" s="366"/>
      <c r="D94" s="366">
        <v>1</v>
      </c>
      <c r="E94" s="367"/>
      <c r="F94" s="368"/>
      <c r="G94" s="369"/>
      <c r="H94" s="370"/>
      <c r="I94" s="370"/>
      <c r="J94" s="370">
        <v>2</v>
      </c>
      <c r="K94" s="370">
        <v>1</v>
      </c>
      <c r="L94" s="370"/>
      <c r="M94" s="370">
        <v>1</v>
      </c>
      <c r="N94" s="370">
        <v>2</v>
      </c>
      <c r="O94" s="393">
        <f t="shared" si="0"/>
        <v>7</v>
      </c>
    </row>
    <row r="95" spans="2:15" ht="16.5" customHeight="1" x14ac:dyDescent="0.2">
      <c r="B95" s="365" t="s">
        <v>251</v>
      </c>
      <c r="C95" s="369">
        <v>2</v>
      </c>
      <c r="D95" s="370"/>
      <c r="E95" s="369">
        <v>1</v>
      </c>
      <c r="F95" s="370">
        <v>5</v>
      </c>
      <c r="G95" s="369"/>
      <c r="H95" s="370">
        <v>2</v>
      </c>
      <c r="I95" s="369">
        <v>1</v>
      </c>
      <c r="J95" s="370">
        <v>1</v>
      </c>
      <c r="K95" s="369"/>
      <c r="L95" s="370"/>
      <c r="M95" s="369">
        <v>1</v>
      </c>
      <c r="N95" s="370"/>
      <c r="O95" s="393">
        <f t="shared" si="0"/>
        <v>13</v>
      </c>
    </row>
    <row r="96" spans="2:15" ht="17.100000000000001" customHeight="1" x14ac:dyDescent="0.2">
      <c r="B96" s="365" t="s">
        <v>252</v>
      </c>
      <c r="C96" s="369"/>
      <c r="D96" s="370"/>
      <c r="E96" s="369"/>
      <c r="F96" s="370">
        <v>1</v>
      </c>
      <c r="G96" s="369"/>
      <c r="H96" s="370"/>
      <c r="I96" s="369"/>
      <c r="J96" s="370"/>
      <c r="K96" s="369"/>
      <c r="L96" s="370"/>
      <c r="M96" s="369"/>
      <c r="N96" s="370"/>
      <c r="O96" s="393">
        <f t="shared" si="0"/>
        <v>1</v>
      </c>
    </row>
    <row r="97" spans="2:15" ht="17.100000000000001" customHeight="1" x14ac:dyDescent="0.2">
      <c r="B97" s="365" t="s">
        <v>253</v>
      </c>
      <c r="C97" s="369">
        <v>3</v>
      </c>
      <c r="D97" s="370"/>
      <c r="E97" s="369"/>
      <c r="F97" s="370">
        <v>4</v>
      </c>
      <c r="G97" s="369">
        <v>1</v>
      </c>
      <c r="H97" s="370">
        <v>3</v>
      </c>
      <c r="I97" s="369">
        <v>1</v>
      </c>
      <c r="J97" s="370"/>
      <c r="K97" s="369">
        <v>3</v>
      </c>
      <c r="L97" s="370"/>
      <c r="M97" s="369">
        <v>2</v>
      </c>
      <c r="N97" s="370">
        <v>2</v>
      </c>
      <c r="O97" s="393">
        <f t="shared" ref="O97:O103" si="2">SUM(C97:N97)</f>
        <v>19</v>
      </c>
    </row>
    <row r="98" spans="2:15" ht="17.100000000000001" customHeight="1" x14ac:dyDescent="0.2">
      <c r="B98" s="365" t="s">
        <v>254</v>
      </c>
      <c r="C98" s="369">
        <v>1</v>
      </c>
      <c r="D98" s="370">
        <v>1</v>
      </c>
      <c r="E98" s="369"/>
      <c r="F98" s="370"/>
      <c r="G98" s="369">
        <v>3</v>
      </c>
      <c r="H98" s="370"/>
      <c r="I98" s="369"/>
      <c r="J98" s="370"/>
      <c r="K98" s="369"/>
      <c r="L98" s="370"/>
      <c r="M98" s="369"/>
      <c r="N98" s="370"/>
      <c r="O98" s="393">
        <f t="shared" si="2"/>
        <v>5</v>
      </c>
    </row>
    <row r="99" spans="2:15" ht="17.100000000000001" customHeight="1" x14ac:dyDescent="0.2">
      <c r="B99" s="365" t="s">
        <v>339</v>
      </c>
      <c r="C99" s="369"/>
      <c r="D99" s="370"/>
      <c r="E99" s="369"/>
      <c r="F99" s="370"/>
      <c r="G99" s="369"/>
      <c r="H99" s="370"/>
      <c r="I99" s="369">
        <v>1</v>
      </c>
      <c r="J99" s="370">
        <v>1</v>
      </c>
      <c r="K99" s="369">
        <v>1</v>
      </c>
      <c r="L99" s="370">
        <v>1</v>
      </c>
      <c r="M99" s="369">
        <v>1</v>
      </c>
      <c r="N99" s="370">
        <v>1</v>
      </c>
      <c r="O99" s="393">
        <f t="shared" si="2"/>
        <v>6</v>
      </c>
    </row>
    <row r="100" spans="2:15" ht="17.100000000000001" customHeight="1" x14ac:dyDescent="0.2">
      <c r="B100" s="365" t="s">
        <v>255</v>
      </c>
      <c r="C100" s="369">
        <v>7</v>
      </c>
      <c r="D100" s="370">
        <v>6</v>
      </c>
      <c r="E100" s="369">
        <v>6</v>
      </c>
      <c r="F100" s="370">
        <v>9</v>
      </c>
      <c r="G100" s="369">
        <v>7</v>
      </c>
      <c r="H100" s="370">
        <v>3</v>
      </c>
      <c r="I100" s="369">
        <v>7</v>
      </c>
      <c r="J100" s="370">
        <v>7</v>
      </c>
      <c r="K100" s="369">
        <v>6</v>
      </c>
      <c r="L100" s="370">
        <v>7</v>
      </c>
      <c r="M100" s="369">
        <v>9</v>
      </c>
      <c r="N100" s="370">
        <v>7</v>
      </c>
      <c r="O100" s="393">
        <f t="shared" si="2"/>
        <v>81</v>
      </c>
    </row>
    <row r="101" spans="2:15" ht="17.100000000000001" customHeight="1" x14ac:dyDescent="0.2">
      <c r="B101" s="365" t="s">
        <v>256</v>
      </c>
      <c r="C101" s="369"/>
      <c r="D101" s="370"/>
      <c r="E101" s="369"/>
      <c r="F101" s="370"/>
      <c r="G101" s="369">
        <v>2</v>
      </c>
      <c r="H101" s="370"/>
      <c r="I101" s="369"/>
      <c r="J101" s="370"/>
      <c r="K101" s="369"/>
      <c r="L101" s="370"/>
      <c r="M101" s="369"/>
      <c r="N101" s="370"/>
      <c r="O101" s="393">
        <f t="shared" si="2"/>
        <v>2</v>
      </c>
    </row>
    <row r="102" spans="2:15" ht="17.100000000000001" customHeight="1" x14ac:dyDescent="0.2">
      <c r="B102" s="365" t="s">
        <v>257</v>
      </c>
      <c r="C102" s="369"/>
      <c r="D102" s="370"/>
      <c r="E102" s="369">
        <v>1</v>
      </c>
      <c r="F102" s="370"/>
      <c r="G102" s="369"/>
      <c r="H102" s="370">
        <v>1</v>
      </c>
      <c r="I102" s="369"/>
      <c r="J102" s="370"/>
      <c r="K102" s="369"/>
      <c r="L102" s="370"/>
      <c r="M102" s="369"/>
      <c r="N102" s="370"/>
      <c r="O102" s="393">
        <f t="shared" si="2"/>
        <v>2</v>
      </c>
    </row>
    <row r="103" spans="2:15" ht="17.100000000000001" customHeight="1" thickBot="1" x14ac:dyDescent="0.25">
      <c r="B103" s="395" t="s">
        <v>245</v>
      </c>
      <c r="C103" s="398"/>
      <c r="D103" s="399"/>
      <c r="E103" s="398"/>
      <c r="F103" s="399"/>
      <c r="G103" s="398"/>
      <c r="H103" s="399"/>
      <c r="I103" s="398"/>
      <c r="J103" s="399"/>
      <c r="K103" s="398"/>
      <c r="L103" s="399"/>
      <c r="M103" s="398"/>
      <c r="N103" s="399">
        <v>1</v>
      </c>
      <c r="O103" s="467">
        <f t="shared" si="2"/>
        <v>1</v>
      </c>
    </row>
    <row r="104" spans="2:15" ht="23.25" customHeight="1" thickBot="1" x14ac:dyDescent="0.25">
      <c r="B104" s="391" t="s">
        <v>0</v>
      </c>
      <c r="C104" s="392">
        <f>SUM(C14:C103)</f>
        <v>69</v>
      </c>
      <c r="D104" s="392">
        <f t="shared" ref="D104:O104" si="3">SUM(D14:D103)</f>
        <v>43</v>
      </c>
      <c r="E104" s="392">
        <f t="shared" si="3"/>
        <v>47</v>
      </c>
      <c r="F104" s="392">
        <f t="shared" si="3"/>
        <v>52</v>
      </c>
      <c r="G104" s="392">
        <f t="shared" si="3"/>
        <v>42</v>
      </c>
      <c r="H104" s="392">
        <f t="shared" si="3"/>
        <v>38</v>
      </c>
      <c r="I104" s="392">
        <f t="shared" si="3"/>
        <v>52</v>
      </c>
      <c r="J104" s="392">
        <f t="shared" si="3"/>
        <v>47</v>
      </c>
      <c r="K104" s="392">
        <f t="shared" si="3"/>
        <v>31</v>
      </c>
      <c r="L104" s="392">
        <f t="shared" si="3"/>
        <v>52</v>
      </c>
      <c r="M104" s="392">
        <f t="shared" si="3"/>
        <v>48</v>
      </c>
      <c r="N104" s="392">
        <f t="shared" si="3"/>
        <v>52</v>
      </c>
      <c r="O104" s="392">
        <f t="shared" si="3"/>
        <v>573</v>
      </c>
    </row>
  </sheetData>
  <mergeCells count="7">
    <mergeCell ref="A11:R11"/>
    <mergeCell ref="A4:R4"/>
    <mergeCell ref="A5:R5"/>
    <mergeCell ref="A6:R6"/>
    <mergeCell ref="A8:R8"/>
    <mergeCell ref="A9:R9"/>
    <mergeCell ref="A10:R10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57"/>
  <sheetViews>
    <sheetView tabSelected="1" topLeftCell="A4" workbookViewId="0">
      <selection activeCell="K15" sqref="K15"/>
    </sheetView>
  </sheetViews>
  <sheetFormatPr baseColWidth="10" defaultColWidth="11.42578125" defaultRowHeight="12.75" x14ac:dyDescent="0.2"/>
  <cols>
    <col min="1" max="1" width="6.5703125" customWidth="1"/>
    <col min="2" max="2" width="10.28515625" customWidth="1"/>
    <col min="3" max="3" width="19.5703125" customWidth="1"/>
    <col min="4" max="4" width="13.28515625" customWidth="1"/>
    <col min="5" max="5" width="17.42578125" customWidth="1"/>
    <col min="8" max="8" width="5.5703125" customWidth="1"/>
  </cols>
  <sheetData>
    <row r="5" spans="1:8" ht="12.75" customHeight="1" x14ac:dyDescent="0.25">
      <c r="A5" s="506" t="s">
        <v>17</v>
      </c>
      <c r="B5" s="506"/>
      <c r="C5" s="506"/>
      <c r="D5" s="506"/>
      <c r="E5" s="506"/>
      <c r="F5" s="506"/>
      <c r="G5" s="506"/>
    </row>
    <row r="6" spans="1:8" ht="21" customHeight="1" x14ac:dyDescent="0.3">
      <c r="A6" s="521" t="s">
        <v>22</v>
      </c>
      <c r="B6" s="521"/>
      <c r="C6" s="521"/>
      <c r="D6" s="521"/>
      <c r="E6" s="521"/>
      <c r="F6" s="521"/>
      <c r="G6" s="521"/>
    </row>
    <row r="7" spans="1:8" ht="16.5" customHeight="1" x14ac:dyDescent="0.25">
      <c r="A7" s="508" t="s">
        <v>119</v>
      </c>
      <c r="B7" s="508"/>
      <c r="C7" s="508"/>
      <c r="D7" s="508"/>
      <c r="E7" s="508"/>
      <c r="F7" s="508"/>
      <c r="G7" s="508"/>
    </row>
    <row r="8" spans="1:8" ht="15.75" x14ac:dyDescent="0.25">
      <c r="D8" s="1"/>
    </row>
    <row r="10" spans="1:8" ht="15" x14ac:dyDescent="0.25">
      <c r="A10" s="509"/>
      <c r="B10" s="509"/>
      <c r="C10" s="509"/>
      <c r="D10" s="509"/>
      <c r="E10" s="509"/>
      <c r="F10" s="509"/>
      <c r="G10" s="509"/>
    </row>
    <row r="11" spans="1:8" ht="15" x14ac:dyDescent="0.3">
      <c r="C11" s="170"/>
      <c r="D11" s="171" t="s">
        <v>61</v>
      </c>
      <c r="E11" s="170"/>
      <c r="F11" s="172"/>
    </row>
    <row r="12" spans="1:8" ht="15" x14ac:dyDescent="0.2">
      <c r="C12" s="495" t="s">
        <v>395</v>
      </c>
      <c r="D12" s="495"/>
      <c r="E12" s="495"/>
      <c r="F12" s="172"/>
    </row>
    <row r="13" spans="1:8" ht="15" x14ac:dyDescent="0.3">
      <c r="C13" s="511" t="s">
        <v>16</v>
      </c>
      <c r="D13" s="511"/>
      <c r="E13" s="511"/>
      <c r="F13" s="2"/>
    </row>
    <row r="14" spans="1:8" ht="15.75" thickBot="1" x14ac:dyDescent="0.35">
      <c r="C14" s="154"/>
      <c r="D14" s="154"/>
      <c r="E14" s="154"/>
      <c r="F14" s="2"/>
    </row>
    <row r="15" spans="1:8" ht="17.100000000000001" customHeight="1" x14ac:dyDescent="0.3">
      <c r="C15" s="435" t="s">
        <v>20</v>
      </c>
      <c r="D15" s="515" t="s">
        <v>11</v>
      </c>
      <c r="E15" s="516"/>
    </row>
    <row r="16" spans="1:8" ht="18" customHeight="1" thickBot="1" x14ac:dyDescent="0.35">
      <c r="C16" s="436" t="s">
        <v>127</v>
      </c>
      <c r="D16" s="517">
        <v>1973</v>
      </c>
      <c r="E16" s="518"/>
      <c r="F16" s="173"/>
      <c r="G16" s="125"/>
      <c r="H16" s="8"/>
    </row>
    <row r="17" spans="1:8" ht="15.75" hidden="1" thickBot="1" x14ac:dyDescent="0.35">
      <c r="C17" s="484" t="s">
        <v>12</v>
      </c>
      <c r="D17" s="519">
        <v>2036</v>
      </c>
      <c r="E17" s="520"/>
      <c r="F17" s="173"/>
      <c r="G17" s="125"/>
      <c r="H17" s="8"/>
    </row>
    <row r="20" spans="1:8" x14ac:dyDescent="0.2">
      <c r="A20" s="6"/>
    </row>
    <row r="26" spans="1:8" x14ac:dyDescent="0.2">
      <c r="A26" s="6"/>
    </row>
    <row r="27" spans="1:8" x14ac:dyDescent="0.2">
      <c r="A27" s="7"/>
    </row>
    <row r="28" spans="1:8" x14ac:dyDescent="0.2">
      <c r="A28" s="7"/>
    </row>
    <row r="46" spans="3:4" ht="15" x14ac:dyDescent="0.3">
      <c r="C46" s="12"/>
      <c r="D46" s="12"/>
    </row>
    <row r="57" spans="1:1" ht="14.25" x14ac:dyDescent="0.3">
      <c r="A57" s="19"/>
    </row>
  </sheetData>
  <mergeCells count="9">
    <mergeCell ref="D15:E15"/>
    <mergeCell ref="D16:E16"/>
    <mergeCell ref="D17:E17"/>
    <mergeCell ref="A5:G5"/>
    <mergeCell ref="A6:G6"/>
    <mergeCell ref="A7:G7"/>
    <mergeCell ref="A10:G10"/>
    <mergeCell ref="C12:E12"/>
    <mergeCell ref="C13:E13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0"/>
  <sheetViews>
    <sheetView topLeftCell="A37" workbookViewId="0">
      <selection activeCell="R43" sqref="R43"/>
    </sheetView>
  </sheetViews>
  <sheetFormatPr baseColWidth="10" defaultRowHeight="12.75" x14ac:dyDescent="0.2"/>
  <cols>
    <col min="1" max="1" width="3" style="341" customWidth="1"/>
    <col min="2" max="2" width="25.140625" style="341" customWidth="1"/>
    <col min="3" max="3" width="4.7109375" style="341" customWidth="1"/>
    <col min="4" max="6" width="4.7109375" style="342" customWidth="1"/>
    <col min="7" max="7" width="4.7109375" style="343" customWidth="1"/>
    <col min="8" max="10" width="4.7109375" style="342" customWidth="1"/>
    <col min="11" max="11" width="5.140625" style="342" customWidth="1"/>
    <col min="12" max="12" width="4.140625" style="342" customWidth="1"/>
    <col min="13" max="14" width="5.28515625" style="342" customWidth="1"/>
    <col min="15" max="15" width="9" style="341" customWidth="1"/>
    <col min="16" max="16" width="2.5703125" style="341" customWidth="1"/>
    <col min="17" max="16384" width="11.42578125" style="341"/>
  </cols>
  <sheetData>
    <row r="3" spans="1:16" ht="21" customHeight="1" x14ac:dyDescent="0.2">
      <c r="I3" s="344"/>
    </row>
    <row r="4" spans="1:16" ht="12.75" customHeight="1" x14ac:dyDescent="0.25">
      <c r="A4" s="595" t="s">
        <v>120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</row>
    <row r="5" spans="1:16" ht="18.75" customHeight="1" x14ac:dyDescent="0.3">
      <c r="A5" s="596" t="s">
        <v>22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</row>
    <row r="6" spans="1:16" ht="12.75" customHeight="1" x14ac:dyDescent="0.25">
      <c r="A6" s="597" t="s">
        <v>119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</row>
    <row r="7" spans="1:16" ht="8.25" customHeight="1" x14ac:dyDescent="0.2"/>
    <row r="8" spans="1:16" ht="15" x14ac:dyDescent="0.2">
      <c r="A8" s="598" t="s">
        <v>61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</row>
    <row r="9" spans="1:16" ht="15" x14ac:dyDescent="0.2">
      <c r="A9" s="598" t="s">
        <v>198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</row>
    <row r="10" spans="1:16" ht="15" x14ac:dyDescent="0.2">
      <c r="A10" s="599" t="s">
        <v>417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</row>
    <row r="11" spans="1:16" ht="15" x14ac:dyDescent="0.3">
      <c r="A11" s="594" t="s">
        <v>6</v>
      </c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</row>
    <row r="12" spans="1:16" ht="9" customHeight="1" thickBot="1" x14ac:dyDescent="0.35">
      <c r="B12" s="457"/>
      <c r="C12" s="457"/>
      <c r="D12" s="457"/>
      <c r="E12" s="457"/>
      <c r="F12" s="457"/>
      <c r="G12" s="345"/>
      <c r="H12" s="457"/>
      <c r="I12" s="457"/>
      <c r="J12" s="457"/>
      <c r="K12" s="457"/>
      <c r="L12" s="457"/>
      <c r="M12" s="457"/>
      <c r="N12" s="457"/>
    </row>
    <row r="13" spans="1:16" ht="61.5" thickBot="1" x14ac:dyDescent="0.4">
      <c r="B13" s="346" t="s">
        <v>199</v>
      </c>
      <c r="C13" s="349" t="s">
        <v>143</v>
      </c>
      <c r="D13" s="348" t="s">
        <v>144</v>
      </c>
      <c r="E13" s="349" t="s">
        <v>145</v>
      </c>
      <c r="F13" s="349" t="s">
        <v>146</v>
      </c>
      <c r="G13" s="350" t="s">
        <v>147</v>
      </c>
      <c r="H13" s="349" t="s">
        <v>125</v>
      </c>
      <c r="I13" s="349" t="s">
        <v>148</v>
      </c>
      <c r="J13" s="349" t="s">
        <v>149</v>
      </c>
      <c r="K13" s="349" t="s">
        <v>150</v>
      </c>
      <c r="L13" s="349" t="s">
        <v>151</v>
      </c>
      <c r="M13" s="349" t="s">
        <v>152</v>
      </c>
      <c r="N13" s="349" t="s">
        <v>153</v>
      </c>
      <c r="O13" s="351" t="s">
        <v>0</v>
      </c>
    </row>
    <row r="14" spans="1:16" ht="17.100000000000001" customHeight="1" x14ac:dyDescent="0.2">
      <c r="B14" s="434" t="s">
        <v>258</v>
      </c>
      <c r="C14" s="353">
        <v>2</v>
      </c>
      <c r="D14" s="353"/>
      <c r="E14" s="354"/>
      <c r="F14" s="355"/>
      <c r="G14" s="356">
        <v>1</v>
      </c>
      <c r="H14" s="357"/>
      <c r="I14" s="357"/>
      <c r="J14" s="357"/>
      <c r="K14" s="357"/>
      <c r="L14" s="357"/>
      <c r="M14" s="357"/>
      <c r="N14" s="357"/>
      <c r="O14" s="358">
        <f>SUM(C14:N14)</f>
        <v>3</v>
      </c>
    </row>
    <row r="15" spans="1:16" ht="17.100000000000001" customHeight="1" x14ac:dyDescent="0.2">
      <c r="B15" s="352" t="s">
        <v>370</v>
      </c>
      <c r="C15" s="359"/>
      <c r="D15" s="359"/>
      <c r="E15" s="360"/>
      <c r="F15" s="361"/>
      <c r="G15" s="362"/>
      <c r="H15" s="363"/>
      <c r="I15" s="363"/>
      <c r="J15" s="363"/>
      <c r="K15" s="363">
        <v>1</v>
      </c>
      <c r="L15" s="363"/>
      <c r="M15" s="363"/>
      <c r="N15" s="363">
        <v>2</v>
      </c>
      <c r="O15" s="393">
        <f>SUM(C15:N15)</f>
        <v>3</v>
      </c>
    </row>
    <row r="16" spans="1:16" ht="17.100000000000001" customHeight="1" x14ac:dyDescent="0.2">
      <c r="B16" s="365" t="s">
        <v>259</v>
      </c>
      <c r="C16" s="366">
        <v>1</v>
      </c>
      <c r="D16" s="366">
        <v>2</v>
      </c>
      <c r="E16" s="367"/>
      <c r="F16" s="368">
        <v>1</v>
      </c>
      <c r="G16" s="369"/>
      <c r="H16" s="370">
        <v>1</v>
      </c>
      <c r="I16" s="370">
        <v>1</v>
      </c>
      <c r="J16" s="370">
        <v>1</v>
      </c>
      <c r="K16" s="370">
        <v>1</v>
      </c>
      <c r="L16" s="370">
        <v>2</v>
      </c>
      <c r="M16" s="370"/>
      <c r="N16" s="370"/>
      <c r="O16" s="393">
        <f>SUM(C16:N16)</f>
        <v>10</v>
      </c>
    </row>
    <row r="17" spans="2:15" ht="17.100000000000001" customHeight="1" x14ac:dyDescent="0.2">
      <c r="B17" s="365" t="s">
        <v>260</v>
      </c>
      <c r="C17" s="366"/>
      <c r="D17" s="366"/>
      <c r="E17" s="367"/>
      <c r="F17" s="368">
        <v>2</v>
      </c>
      <c r="G17" s="369"/>
      <c r="H17" s="370"/>
      <c r="I17" s="370"/>
      <c r="J17" s="370"/>
      <c r="K17" s="370"/>
      <c r="L17" s="370"/>
      <c r="M17" s="370"/>
      <c r="N17" s="370"/>
      <c r="O17" s="393">
        <f t="shared" ref="O17:O63" si="0">SUM(C17:N17)</f>
        <v>2</v>
      </c>
    </row>
    <row r="18" spans="2:15" ht="17.100000000000001" customHeight="1" x14ac:dyDescent="0.2">
      <c r="B18" s="365" t="s">
        <v>261</v>
      </c>
      <c r="C18" s="366"/>
      <c r="D18" s="366"/>
      <c r="E18" s="367"/>
      <c r="F18" s="368">
        <v>2</v>
      </c>
      <c r="G18" s="369"/>
      <c r="H18" s="370">
        <v>1</v>
      </c>
      <c r="I18" s="370"/>
      <c r="J18" s="370">
        <v>1</v>
      </c>
      <c r="K18" s="370">
        <v>1</v>
      </c>
      <c r="L18" s="370">
        <v>1</v>
      </c>
      <c r="M18" s="370"/>
      <c r="N18" s="370"/>
      <c r="O18" s="393">
        <f t="shared" si="0"/>
        <v>6</v>
      </c>
    </row>
    <row r="19" spans="2:15" ht="17.100000000000001" customHeight="1" x14ac:dyDescent="0.2">
      <c r="B19" s="365" t="s">
        <v>262</v>
      </c>
      <c r="C19" s="366"/>
      <c r="D19" s="366">
        <v>1</v>
      </c>
      <c r="E19" s="367"/>
      <c r="F19" s="368"/>
      <c r="G19" s="369"/>
      <c r="H19" s="370"/>
      <c r="I19" s="370"/>
      <c r="J19" s="370"/>
      <c r="K19" s="370"/>
      <c r="L19" s="370"/>
      <c r="M19" s="370"/>
      <c r="N19" s="370"/>
      <c r="O19" s="393">
        <f t="shared" si="0"/>
        <v>1</v>
      </c>
    </row>
    <row r="20" spans="2:15" ht="17.100000000000001" customHeight="1" x14ac:dyDescent="0.2">
      <c r="B20" s="365" t="s">
        <v>388</v>
      </c>
      <c r="C20" s="366"/>
      <c r="D20" s="366"/>
      <c r="E20" s="367"/>
      <c r="F20" s="368"/>
      <c r="G20" s="369"/>
      <c r="H20" s="370"/>
      <c r="I20" s="370"/>
      <c r="J20" s="370"/>
      <c r="K20" s="370"/>
      <c r="L20" s="370"/>
      <c r="M20" s="370">
        <v>1</v>
      </c>
      <c r="N20" s="370"/>
      <c r="O20" s="393">
        <f t="shared" si="0"/>
        <v>1</v>
      </c>
    </row>
    <row r="21" spans="2:15" ht="17.100000000000001" customHeight="1" x14ac:dyDescent="0.2">
      <c r="B21" s="365" t="s">
        <v>347</v>
      </c>
      <c r="C21" s="366"/>
      <c r="D21" s="366"/>
      <c r="E21" s="367"/>
      <c r="F21" s="368"/>
      <c r="G21" s="369"/>
      <c r="H21" s="370">
        <v>1</v>
      </c>
      <c r="I21" s="370"/>
      <c r="J21" s="370"/>
      <c r="K21" s="370"/>
      <c r="L21" s="370"/>
      <c r="M21" s="370"/>
      <c r="N21" s="370"/>
      <c r="O21" s="393">
        <f t="shared" si="0"/>
        <v>1</v>
      </c>
    </row>
    <row r="22" spans="2:15" ht="17.100000000000001" customHeight="1" x14ac:dyDescent="0.2">
      <c r="B22" s="365" t="s">
        <v>360</v>
      </c>
      <c r="C22" s="366"/>
      <c r="D22" s="366"/>
      <c r="E22" s="367"/>
      <c r="F22" s="368"/>
      <c r="G22" s="369"/>
      <c r="H22" s="370"/>
      <c r="I22" s="370"/>
      <c r="J22" s="370">
        <v>1</v>
      </c>
      <c r="K22" s="370"/>
      <c r="L22" s="370"/>
      <c r="M22" s="370"/>
      <c r="N22" s="370"/>
      <c r="O22" s="393">
        <f t="shared" si="0"/>
        <v>1</v>
      </c>
    </row>
    <row r="23" spans="2:15" ht="17.100000000000001" customHeight="1" x14ac:dyDescent="0.2">
      <c r="B23" s="365" t="s">
        <v>263</v>
      </c>
      <c r="C23" s="366"/>
      <c r="D23" s="366"/>
      <c r="E23" s="367"/>
      <c r="F23" s="368">
        <v>1</v>
      </c>
      <c r="G23" s="369"/>
      <c r="H23" s="370"/>
      <c r="I23" s="370"/>
      <c r="J23" s="370"/>
      <c r="K23" s="370"/>
      <c r="L23" s="370"/>
      <c r="M23" s="370"/>
      <c r="N23" s="370"/>
      <c r="O23" s="393">
        <f t="shared" si="0"/>
        <v>1</v>
      </c>
    </row>
    <row r="24" spans="2:15" ht="17.100000000000001" customHeight="1" x14ac:dyDescent="0.2">
      <c r="B24" s="365" t="s">
        <v>264</v>
      </c>
      <c r="C24" s="366">
        <v>2</v>
      </c>
      <c r="D24" s="366"/>
      <c r="E24" s="367">
        <v>3</v>
      </c>
      <c r="F24" s="368"/>
      <c r="G24" s="369"/>
      <c r="H24" s="370">
        <v>1</v>
      </c>
      <c r="I24" s="370">
        <v>2</v>
      </c>
      <c r="J24" s="370">
        <v>1</v>
      </c>
      <c r="K24" s="370">
        <v>1</v>
      </c>
      <c r="L24" s="370">
        <v>2</v>
      </c>
      <c r="M24" s="370">
        <v>2</v>
      </c>
      <c r="N24" s="370"/>
      <c r="O24" s="393">
        <f t="shared" si="0"/>
        <v>14</v>
      </c>
    </row>
    <row r="25" spans="2:15" ht="17.100000000000001" customHeight="1" x14ac:dyDescent="0.2">
      <c r="B25" s="365" t="s">
        <v>362</v>
      </c>
      <c r="C25" s="366"/>
      <c r="D25" s="366"/>
      <c r="E25" s="367"/>
      <c r="F25" s="368"/>
      <c r="G25" s="369"/>
      <c r="H25" s="370"/>
      <c r="I25" s="370"/>
      <c r="J25" s="370">
        <v>1</v>
      </c>
      <c r="K25" s="370"/>
      <c r="L25" s="370"/>
      <c r="M25" s="370"/>
      <c r="N25" s="370"/>
      <c r="O25" s="393">
        <f t="shared" si="0"/>
        <v>1</v>
      </c>
    </row>
    <row r="26" spans="2:15" ht="17.100000000000001" customHeight="1" x14ac:dyDescent="0.2">
      <c r="B26" s="365" t="s">
        <v>265</v>
      </c>
      <c r="C26" s="366"/>
      <c r="D26" s="366"/>
      <c r="E26" s="367">
        <v>1</v>
      </c>
      <c r="F26" s="368"/>
      <c r="G26" s="369"/>
      <c r="H26" s="370"/>
      <c r="I26" s="370"/>
      <c r="J26" s="370"/>
      <c r="K26" s="370"/>
      <c r="L26" s="370"/>
      <c r="M26" s="370"/>
      <c r="N26" s="370"/>
      <c r="O26" s="393">
        <f t="shared" si="0"/>
        <v>1</v>
      </c>
    </row>
    <row r="27" spans="2:15" ht="17.100000000000001" customHeight="1" x14ac:dyDescent="0.2">
      <c r="B27" s="365" t="s">
        <v>380</v>
      </c>
      <c r="C27" s="366"/>
      <c r="D27" s="366"/>
      <c r="E27" s="367"/>
      <c r="F27" s="368"/>
      <c r="G27" s="369"/>
      <c r="H27" s="370"/>
      <c r="I27" s="370"/>
      <c r="J27" s="370"/>
      <c r="K27" s="370"/>
      <c r="L27" s="370">
        <v>1</v>
      </c>
      <c r="M27" s="370"/>
      <c r="N27" s="370"/>
      <c r="O27" s="393">
        <f t="shared" si="0"/>
        <v>1</v>
      </c>
    </row>
    <row r="28" spans="2:15" ht="17.100000000000001" customHeight="1" x14ac:dyDescent="0.2">
      <c r="B28" s="365" t="s">
        <v>266</v>
      </c>
      <c r="C28" s="366">
        <v>2</v>
      </c>
      <c r="D28" s="366">
        <v>2</v>
      </c>
      <c r="E28" s="367">
        <v>2</v>
      </c>
      <c r="F28" s="368">
        <v>2</v>
      </c>
      <c r="G28" s="369">
        <v>1</v>
      </c>
      <c r="H28" s="370">
        <v>1</v>
      </c>
      <c r="I28" s="370">
        <v>1</v>
      </c>
      <c r="J28" s="370"/>
      <c r="K28" s="370"/>
      <c r="L28" s="370">
        <v>3</v>
      </c>
      <c r="M28" s="370">
        <v>3</v>
      </c>
      <c r="N28" s="370">
        <v>2</v>
      </c>
      <c r="O28" s="393">
        <f t="shared" si="0"/>
        <v>19</v>
      </c>
    </row>
    <row r="29" spans="2:15" ht="17.100000000000001" customHeight="1" x14ac:dyDescent="0.2">
      <c r="B29" s="365" t="s">
        <v>267</v>
      </c>
      <c r="C29" s="366">
        <v>1</v>
      </c>
      <c r="D29" s="366"/>
      <c r="E29" s="367"/>
      <c r="F29" s="368">
        <v>1</v>
      </c>
      <c r="G29" s="369"/>
      <c r="H29" s="370">
        <v>1</v>
      </c>
      <c r="I29" s="370"/>
      <c r="J29" s="370"/>
      <c r="K29" s="370"/>
      <c r="L29" s="370">
        <v>1</v>
      </c>
      <c r="M29" s="370"/>
      <c r="N29" s="370">
        <v>1</v>
      </c>
      <c r="O29" s="393">
        <f t="shared" si="0"/>
        <v>5</v>
      </c>
    </row>
    <row r="30" spans="2:15" ht="17.100000000000001" customHeight="1" x14ac:dyDescent="0.2">
      <c r="B30" s="365" t="s">
        <v>268</v>
      </c>
      <c r="C30" s="366">
        <v>2</v>
      </c>
      <c r="D30" s="366"/>
      <c r="E30" s="367"/>
      <c r="F30" s="368"/>
      <c r="G30" s="369"/>
      <c r="H30" s="370"/>
      <c r="I30" s="370"/>
      <c r="J30" s="370"/>
      <c r="K30" s="370"/>
      <c r="L30" s="370"/>
      <c r="M30" s="370"/>
      <c r="N30" s="370"/>
      <c r="O30" s="393">
        <f t="shared" si="0"/>
        <v>2</v>
      </c>
    </row>
    <row r="31" spans="2:15" ht="17.100000000000001" customHeight="1" x14ac:dyDescent="0.2">
      <c r="B31" s="365" t="s">
        <v>269</v>
      </c>
      <c r="C31" s="366">
        <v>2</v>
      </c>
      <c r="D31" s="366"/>
      <c r="E31" s="367"/>
      <c r="F31" s="368"/>
      <c r="G31" s="369">
        <v>1</v>
      </c>
      <c r="H31" s="370">
        <v>1</v>
      </c>
      <c r="I31" s="370">
        <v>1</v>
      </c>
      <c r="J31" s="370"/>
      <c r="K31" s="370">
        <v>1</v>
      </c>
      <c r="L31" s="370">
        <v>2</v>
      </c>
      <c r="M31" s="370"/>
      <c r="N31" s="370"/>
      <c r="O31" s="393">
        <f t="shared" si="0"/>
        <v>8</v>
      </c>
    </row>
    <row r="32" spans="2:15" ht="17.100000000000001" customHeight="1" x14ac:dyDescent="0.2">
      <c r="B32" s="365" t="s">
        <v>270</v>
      </c>
      <c r="C32" s="366"/>
      <c r="D32" s="366">
        <v>2</v>
      </c>
      <c r="E32" s="367">
        <v>2</v>
      </c>
      <c r="F32" s="368">
        <v>1</v>
      </c>
      <c r="G32" s="369"/>
      <c r="H32" s="370"/>
      <c r="I32" s="370"/>
      <c r="J32" s="370"/>
      <c r="K32" s="370"/>
      <c r="L32" s="370"/>
      <c r="M32" s="370"/>
      <c r="N32" s="370"/>
      <c r="O32" s="393">
        <f t="shared" si="0"/>
        <v>5</v>
      </c>
    </row>
    <row r="33" spans="2:15" ht="17.100000000000001" customHeight="1" x14ac:dyDescent="0.2">
      <c r="B33" s="365" t="s">
        <v>271</v>
      </c>
      <c r="C33" s="366"/>
      <c r="D33" s="366"/>
      <c r="E33" s="367">
        <v>1</v>
      </c>
      <c r="F33" s="368"/>
      <c r="G33" s="369">
        <v>1</v>
      </c>
      <c r="H33" s="370"/>
      <c r="I33" s="370"/>
      <c r="J33" s="370"/>
      <c r="K33" s="370"/>
      <c r="L33" s="370"/>
      <c r="M33" s="370"/>
      <c r="N33" s="370"/>
      <c r="O33" s="393">
        <f t="shared" si="0"/>
        <v>2</v>
      </c>
    </row>
    <row r="34" spans="2:15" ht="17.100000000000001" customHeight="1" x14ac:dyDescent="0.2">
      <c r="B34" s="365" t="s">
        <v>272</v>
      </c>
      <c r="C34" s="366"/>
      <c r="D34" s="366">
        <v>1</v>
      </c>
      <c r="E34" s="367"/>
      <c r="F34" s="368"/>
      <c r="G34" s="369"/>
      <c r="H34" s="370"/>
      <c r="I34" s="370"/>
      <c r="J34" s="370"/>
      <c r="K34" s="370"/>
      <c r="L34" s="370"/>
      <c r="M34" s="370"/>
      <c r="N34" s="370"/>
      <c r="O34" s="393">
        <f t="shared" si="0"/>
        <v>1</v>
      </c>
    </row>
    <row r="35" spans="2:15" ht="17.100000000000001" customHeight="1" x14ac:dyDescent="0.2">
      <c r="B35" s="365" t="s">
        <v>345</v>
      </c>
      <c r="C35" s="366"/>
      <c r="D35" s="366"/>
      <c r="E35" s="367"/>
      <c r="F35" s="368"/>
      <c r="G35" s="369"/>
      <c r="H35" s="370">
        <v>1</v>
      </c>
      <c r="I35" s="370">
        <v>1</v>
      </c>
      <c r="J35" s="370"/>
      <c r="K35" s="370"/>
      <c r="L35" s="370"/>
      <c r="M35" s="370"/>
      <c r="N35" s="370"/>
      <c r="O35" s="393">
        <f t="shared" si="0"/>
        <v>2</v>
      </c>
    </row>
    <row r="36" spans="2:15" ht="17.100000000000001" customHeight="1" x14ac:dyDescent="0.2">
      <c r="B36" s="365" t="s">
        <v>273</v>
      </c>
      <c r="C36" s="366">
        <v>2</v>
      </c>
      <c r="D36" s="366">
        <v>1</v>
      </c>
      <c r="E36" s="367"/>
      <c r="F36" s="368"/>
      <c r="G36" s="369"/>
      <c r="H36" s="370"/>
      <c r="I36" s="370">
        <v>1</v>
      </c>
      <c r="J36" s="370">
        <v>1</v>
      </c>
      <c r="K36" s="370">
        <v>1</v>
      </c>
      <c r="L36" s="370"/>
      <c r="M36" s="370"/>
      <c r="N36" s="370"/>
      <c r="O36" s="393">
        <f t="shared" si="0"/>
        <v>6</v>
      </c>
    </row>
    <row r="37" spans="2:15" ht="17.100000000000001" customHeight="1" x14ac:dyDescent="0.2">
      <c r="B37" s="365" t="s">
        <v>274</v>
      </c>
      <c r="C37" s="366">
        <v>1</v>
      </c>
      <c r="D37" s="366"/>
      <c r="E37" s="367"/>
      <c r="F37" s="368"/>
      <c r="G37" s="369">
        <v>1</v>
      </c>
      <c r="H37" s="370"/>
      <c r="I37" s="370">
        <v>1</v>
      </c>
      <c r="J37" s="370"/>
      <c r="K37" s="370"/>
      <c r="L37" s="370"/>
      <c r="M37" s="370"/>
      <c r="N37" s="370"/>
      <c r="O37" s="393">
        <f t="shared" si="0"/>
        <v>3</v>
      </c>
    </row>
    <row r="38" spans="2:15" ht="17.100000000000001" customHeight="1" x14ac:dyDescent="0.2">
      <c r="B38" s="365" t="s">
        <v>275</v>
      </c>
      <c r="C38" s="366"/>
      <c r="D38" s="366">
        <v>2</v>
      </c>
      <c r="E38" s="367"/>
      <c r="F38" s="368">
        <v>1</v>
      </c>
      <c r="G38" s="369">
        <v>2</v>
      </c>
      <c r="H38" s="370"/>
      <c r="I38" s="370">
        <v>2</v>
      </c>
      <c r="J38" s="370"/>
      <c r="K38" s="370"/>
      <c r="L38" s="370">
        <v>3</v>
      </c>
      <c r="M38" s="370">
        <v>2</v>
      </c>
      <c r="N38" s="370">
        <v>1</v>
      </c>
      <c r="O38" s="393">
        <f t="shared" si="0"/>
        <v>13</v>
      </c>
    </row>
    <row r="39" spans="2:15" ht="17.100000000000001" customHeight="1" x14ac:dyDescent="0.2">
      <c r="B39" s="365" t="s">
        <v>276</v>
      </c>
      <c r="C39" s="366"/>
      <c r="D39" s="366"/>
      <c r="E39" s="367">
        <v>1</v>
      </c>
      <c r="F39" s="368"/>
      <c r="G39" s="369">
        <v>3</v>
      </c>
      <c r="H39" s="370"/>
      <c r="I39" s="370"/>
      <c r="J39" s="370">
        <v>1</v>
      </c>
      <c r="K39" s="370">
        <v>1</v>
      </c>
      <c r="L39" s="370"/>
      <c r="M39" s="370">
        <v>1</v>
      </c>
      <c r="N39" s="370"/>
      <c r="O39" s="393">
        <f t="shared" si="0"/>
        <v>7</v>
      </c>
    </row>
    <row r="40" spans="2:15" ht="17.100000000000001" customHeight="1" x14ac:dyDescent="0.2">
      <c r="B40" s="365" t="s">
        <v>277</v>
      </c>
      <c r="C40" s="366">
        <v>1</v>
      </c>
      <c r="D40" s="366">
        <v>1</v>
      </c>
      <c r="E40" s="367"/>
      <c r="F40" s="368"/>
      <c r="G40" s="369"/>
      <c r="H40" s="370">
        <v>1</v>
      </c>
      <c r="I40" s="370"/>
      <c r="J40" s="370"/>
      <c r="K40" s="370"/>
      <c r="L40" s="370"/>
      <c r="M40" s="370"/>
      <c r="N40" s="370"/>
      <c r="O40" s="393">
        <f t="shared" si="0"/>
        <v>3</v>
      </c>
    </row>
    <row r="41" spans="2:15" ht="17.100000000000001" customHeight="1" x14ac:dyDescent="0.2">
      <c r="B41" s="365" t="s">
        <v>346</v>
      </c>
      <c r="C41" s="366"/>
      <c r="D41" s="366"/>
      <c r="E41" s="367"/>
      <c r="F41" s="368"/>
      <c r="G41" s="369"/>
      <c r="H41" s="370">
        <v>1</v>
      </c>
      <c r="I41" s="370"/>
      <c r="J41" s="370">
        <v>2</v>
      </c>
      <c r="K41" s="370"/>
      <c r="L41" s="370"/>
      <c r="M41" s="370"/>
      <c r="N41" s="370"/>
      <c r="O41" s="393">
        <f t="shared" si="0"/>
        <v>3</v>
      </c>
    </row>
    <row r="42" spans="2:15" ht="17.100000000000001" customHeight="1" x14ac:dyDescent="0.2">
      <c r="B42" s="365" t="s">
        <v>278</v>
      </c>
      <c r="C42" s="366"/>
      <c r="D42" s="366"/>
      <c r="E42" s="367">
        <v>1</v>
      </c>
      <c r="F42" s="368"/>
      <c r="G42" s="369"/>
      <c r="H42" s="370"/>
      <c r="I42" s="370"/>
      <c r="J42" s="370"/>
      <c r="K42" s="370">
        <v>1</v>
      </c>
      <c r="L42" s="370"/>
      <c r="M42" s="370"/>
      <c r="N42" s="370">
        <v>1</v>
      </c>
      <c r="O42" s="393">
        <f t="shared" si="0"/>
        <v>3</v>
      </c>
    </row>
    <row r="43" spans="2:15" ht="17.100000000000001" customHeight="1" thickBot="1" x14ac:dyDescent="0.25">
      <c r="B43" s="395" t="s">
        <v>279</v>
      </c>
      <c r="C43" s="390"/>
      <c r="D43" s="390"/>
      <c r="E43" s="396">
        <v>1</v>
      </c>
      <c r="F43" s="397">
        <v>1</v>
      </c>
      <c r="G43" s="398"/>
      <c r="H43" s="399"/>
      <c r="I43" s="399"/>
      <c r="J43" s="399"/>
      <c r="K43" s="399"/>
      <c r="L43" s="399"/>
      <c r="M43" s="399"/>
      <c r="N43" s="399"/>
      <c r="O43" s="467">
        <f t="shared" si="0"/>
        <v>2</v>
      </c>
    </row>
    <row r="44" spans="2:15" s="475" customFormat="1" ht="17.100000000000001" customHeight="1" x14ac:dyDescent="0.2">
      <c r="B44" s="468"/>
      <c r="C44" s="469"/>
      <c r="D44" s="469"/>
      <c r="E44" s="470"/>
      <c r="F44" s="471"/>
      <c r="G44" s="472"/>
      <c r="H44" s="473"/>
      <c r="I44" s="473"/>
      <c r="J44" s="473"/>
      <c r="K44" s="473"/>
      <c r="L44" s="473"/>
      <c r="M44" s="473"/>
      <c r="N44" s="473"/>
      <c r="O44" s="474"/>
    </row>
    <row r="45" spans="2:15" s="475" customFormat="1" ht="17.100000000000001" customHeight="1" thickBot="1" x14ac:dyDescent="0.25">
      <c r="B45" s="377"/>
      <c r="C45" s="378"/>
      <c r="D45" s="378"/>
      <c r="E45" s="379"/>
      <c r="F45" s="380"/>
      <c r="G45" s="381"/>
      <c r="H45" s="382"/>
      <c r="I45" s="382"/>
      <c r="J45" s="382"/>
      <c r="K45" s="382"/>
      <c r="L45" s="382"/>
      <c r="M45" s="382"/>
      <c r="N45" s="382"/>
      <c r="O45" s="383"/>
    </row>
    <row r="46" spans="2:15" ht="17.100000000000001" customHeight="1" x14ac:dyDescent="0.2">
      <c r="B46" s="384" t="s">
        <v>389</v>
      </c>
      <c r="C46" s="385"/>
      <c r="D46" s="385"/>
      <c r="E46" s="386"/>
      <c r="F46" s="387"/>
      <c r="G46" s="388"/>
      <c r="H46" s="389"/>
      <c r="I46" s="389"/>
      <c r="J46" s="389"/>
      <c r="K46" s="389"/>
      <c r="L46" s="389"/>
      <c r="M46" s="389">
        <v>1</v>
      </c>
      <c r="N46" s="389"/>
      <c r="O46" s="364">
        <f t="shared" si="0"/>
        <v>1</v>
      </c>
    </row>
    <row r="47" spans="2:15" ht="17.100000000000001" customHeight="1" x14ac:dyDescent="0.2">
      <c r="B47" s="352" t="s">
        <v>280</v>
      </c>
      <c r="C47" s="359">
        <v>1</v>
      </c>
      <c r="D47" s="360">
        <v>1</v>
      </c>
      <c r="E47" s="359">
        <v>2</v>
      </c>
      <c r="F47" s="360">
        <v>2</v>
      </c>
      <c r="G47" s="359">
        <v>5</v>
      </c>
      <c r="H47" s="360">
        <v>2</v>
      </c>
      <c r="I47" s="359"/>
      <c r="J47" s="360"/>
      <c r="K47" s="359">
        <v>3</v>
      </c>
      <c r="L47" s="360"/>
      <c r="M47" s="359">
        <v>2</v>
      </c>
      <c r="N47" s="360">
        <v>1</v>
      </c>
      <c r="O47" s="394">
        <f t="shared" si="0"/>
        <v>19</v>
      </c>
    </row>
    <row r="48" spans="2:15" ht="17.100000000000001" customHeight="1" x14ac:dyDescent="0.2">
      <c r="B48" s="365" t="s">
        <v>281</v>
      </c>
      <c r="C48" s="366"/>
      <c r="D48" s="367"/>
      <c r="E48" s="366"/>
      <c r="F48" s="367"/>
      <c r="G48" s="366">
        <v>1</v>
      </c>
      <c r="H48" s="367"/>
      <c r="I48" s="366"/>
      <c r="J48" s="367">
        <v>1</v>
      </c>
      <c r="K48" s="366">
        <v>1</v>
      </c>
      <c r="L48" s="367"/>
      <c r="M48" s="366"/>
      <c r="N48" s="367"/>
      <c r="O48" s="364">
        <f t="shared" si="0"/>
        <v>3</v>
      </c>
    </row>
    <row r="49" spans="2:15" ht="17.100000000000001" customHeight="1" x14ac:dyDescent="0.2">
      <c r="B49" s="352" t="s">
        <v>361</v>
      </c>
      <c r="C49" s="359"/>
      <c r="D49" s="360"/>
      <c r="E49" s="359"/>
      <c r="F49" s="360"/>
      <c r="G49" s="359"/>
      <c r="H49" s="360"/>
      <c r="I49" s="359"/>
      <c r="J49" s="360">
        <v>1</v>
      </c>
      <c r="K49" s="359"/>
      <c r="L49" s="360"/>
      <c r="M49" s="359"/>
      <c r="N49" s="360">
        <v>1</v>
      </c>
      <c r="O49" s="394">
        <f t="shared" si="0"/>
        <v>2</v>
      </c>
    </row>
    <row r="50" spans="2:15" ht="17.100000000000001" customHeight="1" x14ac:dyDescent="0.2">
      <c r="B50" s="365" t="s">
        <v>282</v>
      </c>
      <c r="C50" s="366">
        <v>1</v>
      </c>
      <c r="D50" s="367"/>
      <c r="E50" s="366"/>
      <c r="F50" s="367"/>
      <c r="G50" s="366"/>
      <c r="H50" s="367"/>
      <c r="I50" s="366"/>
      <c r="J50" s="367"/>
      <c r="K50" s="366"/>
      <c r="L50" s="367"/>
      <c r="M50" s="366"/>
      <c r="N50" s="367"/>
      <c r="O50" s="364">
        <f>SUM(C50:N50)</f>
        <v>1</v>
      </c>
    </row>
    <row r="51" spans="2:15" ht="17.100000000000001" customHeight="1" x14ac:dyDescent="0.2">
      <c r="B51" s="352" t="s">
        <v>381</v>
      </c>
      <c r="C51" s="359"/>
      <c r="D51" s="360"/>
      <c r="E51" s="359"/>
      <c r="F51" s="360"/>
      <c r="G51" s="359"/>
      <c r="H51" s="360"/>
      <c r="I51" s="359"/>
      <c r="J51" s="360"/>
      <c r="K51" s="359"/>
      <c r="L51" s="360">
        <v>1</v>
      </c>
      <c r="M51" s="359"/>
      <c r="N51" s="360"/>
      <c r="O51" s="364">
        <f>SUM(C51:N51)</f>
        <v>1</v>
      </c>
    </row>
    <row r="52" spans="2:15" ht="17.100000000000001" customHeight="1" x14ac:dyDescent="0.2">
      <c r="B52" s="365" t="s">
        <v>283</v>
      </c>
      <c r="C52" s="366"/>
      <c r="D52" s="367"/>
      <c r="E52" s="366">
        <v>3</v>
      </c>
      <c r="F52" s="367"/>
      <c r="G52" s="366"/>
      <c r="H52" s="367">
        <v>1</v>
      </c>
      <c r="I52" s="366">
        <v>1</v>
      </c>
      <c r="J52" s="367"/>
      <c r="K52" s="366">
        <v>1</v>
      </c>
      <c r="L52" s="367">
        <v>1</v>
      </c>
      <c r="M52" s="366">
        <v>2</v>
      </c>
      <c r="N52" s="367">
        <v>2</v>
      </c>
      <c r="O52" s="393">
        <f t="shared" si="0"/>
        <v>11</v>
      </c>
    </row>
    <row r="53" spans="2:15" ht="17.100000000000001" customHeight="1" x14ac:dyDescent="0.2">
      <c r="B53" s="352" t="s">
        <v>284</v>
      </c>
      <c r="C53" s="359"/>
      <c r="D53" s="360"/>
      <c r="E53" s="359">
        <v>1</v>
      </c>
      <c r="F53" s="360"/>
      <c r="G53" s="359"/>
      <c r="H53" s="360">
        <v>1</v>
      </c>
      <c r="I53" s="359"/>
      <c r="J53" s="360">
        <v>1</v>
      </c>
      <c r="K53" s="359">
        <v>1</v>
      </c>
      <c r="L53" s="360"/>
      <c r="M53" s="359"/>
      <c r="N53" s="360"/>
      <c r="O53" s="394">
        <f t="shared" si="0"/>
        <v>4</v>
      </c>
    </row>
    <row r="54" spans="2:15" ht="17.100000000000001" customHeight="1" x14ac:dyDescent="0.2">
      <c r="B54" s="365" t="s">
        <v>285</v>
      </c>
      <c r="C54" s="366">
        <v>1</v>
      </c>
      <c r="D54" s="367">
        <v>1</v>
      </c>
      <c r="E54" s="366"/>
      <c r="F54" s="367"/>
      <c r="G54" s="366"/>
      <c r="H54" s="367">
        <v>1</v>
      </c>
      <c r="I54" s="366"/>
      <c r="J54" s="367"/>
      <c r="K54" s="366"/>
      <c r="L54" s="367"/>
      <c r="M54" s="366"/>
      <c r="N54" s="367"/>
      <c r="O54" s="364">
        <f t="shared" si="0"/>
        <v>3</v>
      </c>
    </row>
    <row r="55" spans="2:15" ht="17.100000000000001" customHeight="1" x14ac:dyDescent="0.2">
      <c r="B55" s="352" t="s">
        <v>348</v>
      </c>
      <c r="C55" s="359"/>
      <c r="D55" s="360"/>
      <c r="E55" s="359"/>
      <c r="F55" s="360"/>
      <c r="G55" s="359"/>
      <c r="H55" s="360">
        <v>1</v>
      </c>
      <c r="I55" s="359"/>
      <c r="J55" s="360">
        <v>1</v>
      </c>
      <c r="K55" s="359"/>
      <c r="L55" s="360"/>
      <c r="M55" s="359"/>
      <c r="N55" s="360"/>
      <c r="O55" s="393">
        <f t="shared" si="0"/>
        <v>2</v>
      </c>
    </row>
    <row r="56" spans="2:15" ht="17.100000000000001" customHeight="1" x14ac:dyDescent="0.2">
      <c r="B56" s="365" t="s">
        <v>286</v>
      </c>
      <c r="C56" s="366"/>
      <c r="D56" s="367">
        <v>1</v>
      </c>
      <c r="E56" s="366"/>
      <c r="F56" s="367"/>
      <c r="G56" s="366"/>
      <c r="H56" s="367"/>
      <c r="I56" s="366"/>
      <c r="J56" s="367"/>
      <c r="K56" s="366"/>
      <c r="L56" s="367"/>
      <c r="M56" s="366"/>
      <c r="N56" s="367"/>
      <c r="O56" s="393">
        <f t="shared" si="0"/>
        <v>1</v>
      </c>
    </row>
    <row r="57" spans="2:15" ht="17.100000000000001" customHeight="1" x14ac:dyDescent="0.2">
      <c r="B57" s="352" t="s">
        <v>287</v>
      </c>
      <c r="C57" s="359"/>
      <c r="D57" s="360">
        <v>2</v>
      </c>
      <c r="E57" s="359">
        <v>1</v>
      </c>
      <c r="F57" s="360"/>
      <c r="G57" s="359"/>
      <c r="H57" s="360"/>
      <c r="I57" s="359"/>
      <c r="J57" s="360"/>
      <c r="K57" s="359"/>
      <c r="L57" s="360">
        <v>1</v>
      </c>
      <c r="M57" s="359"/>
      <c r="N57" s="360"/>
      <c r="O57" s="393">
        <f t="shared" si="0"/>
        <v>4</v>
      </c>
    </row>
    <row r="58" spans="2:15" ht="17.100000000000001" customHeight="1" x14ac:dyDescent="0.2">
      <c r="B58" s="365" t="s">
        <v>349</v>
      </c>
      <c r="C58" s="366"/>
      <c r="D58" s="367"/>
      <c r="E58" s="366"/>
      <c r="F58" s="367"/>
      <c r="G58" s="366"/>
      <c r="H58" s="367">
        <v>1</v>
      </c>
      <c r="I58" s="366"/>
      <c r="J58" s="367"/>
      <c r="K58" s="366"/>
      <c r="L58" s="367"/>
      <c r="M58" s="366"/>
      <c r="N58" s="367"/>
      <c r="O58" s="393">
        <f t="shared" si="0"/>
        <v>1</v>
      </c>
    </row>
    <row r="59" spans="2:15" ht="17.100000000000001" customHeight="1" x14ac:dyDescent="0.2">
      <c r="B59" s="352" t="s">
        <v>288</v>
      </c>
      <c r="C59" s="359"/>
      <c r="D59" s="360"/>
      <c r="E59" s="359">
        <v>1</v>
      </c>
      <c r="F59" s="360"/>
      <c r="G59" s="359"/>
      <c r="H59" s="360"/>
      <c r="I59" s="359"/>
      <c r="J59" s="360"/>
      <c r="K59" s="359"/>
      <c r="L59" s="360"/>
      <c r="M59" s="359"/>
      <c r="N59" s="360"/>
      <c r="O59" s="393">
        <f t="shared" si="0"/>
        <v>1</v>
      </c>
    </row>
    <row r="60" spans="2:15" ht="17.100000000000001" customHeight="1" x14ac:dyDescent="0.2">
      <c r="B60" s="365" t="s">
        <v>289</v>
      </c>
      <c r="C60" s="366">
        <v>1</v>
      </c>
      <c r="D60" s="367">
        <v>1</v>
      </c>
      <c r="E60" s="366"/>
      <c r="F60" s="367">
        <v>1</v>
      </c>
      <c r="G60" s="366"/>
      <c r="H60" s="367">
        <v>1</v>
      </c>
      <c r="I60" s="366">
        <v>1</v>
      </c>
      <c r="J60" s="367">
        <v>1</v>
      </c>
      <c r="K60" s="366"/>
      <c r="L60" s="367">
        <v>2</v>
      </c>
      <c r="M60" s="366"/>
      <c r="N60" s="367"/>
      <c r="O60" s="393">
        <f t="shared" si="0"/>
        <v>8</v>
      </c>
    </row>
    <row r="61" spans="2:15" ht="17.100000000000001" customHeight="1" x14ac:dyDescent="0.2">
      <c r="B61" s="352" t="s">
        <v>350</v>
      </c>
      <c r="C61" s="359"/>
      <c r="D61" s="360"/>
      <c r="E61" s="359"/>
      <c r="F61" s="360"/>
      <c r="G61" s="359"/>
      <c r="H61" s="360"/>
      <c r="I61" s="359">
        <v>1</v>
      </c>
      <c r="J61" s="360"/>
      <c r="K61" s="359"/>
      <c r="L61" s="360"/>
      <c r="M61" s="359"/>
      <c r="N61" s="360"/>
      <c r="O61" s="393">
        <f t="shared" si="0"/>
        <v>1</v>
      </c>
    </row>
    <row r="62" spans="2:15" ht="17.100000000000001" customHeight="1" x14ac:dyDescent="0.2">
      <c r="B62" s="365" t="s">
        <v>290</v>
      </c>
      <c r="C62" s="366"/>
      <c r="D62" s="367">
        <v>2</v>
      </c>
      <c r="E62" s="366"/>
      <c r="F62" s="367"/>
      <c r="G62" s="366">
        <v>2</v>
      </c>
      <c r="H62" s="367">
        <v>1</v>
      </c>
      <c r="I62" s="366"/>
      <c r="J62" s="367">
        <v>1</v>
      </c>
      <c r="K62" s="366">
        <v>3</v>
      </c>
      <c r="L62" s="367">
        <v>2</v>
      </c>
      <c r="M62" s="366">
        <v>1</v>
      </c>
      <c r="N62" s="367">
        <v>3</v>
      </c>
      <c r="O62" s="393">
        <f t="shared" si="0"/>
        <v>15</v>
      </c>
    </row>
    <row r="63" spans="2:15" ht="17.100000000000001" customHeight="1" x14ac:dyDescent="0.2">
      <c r="B63" s="352" t="s">
        <v>291</v>
      </c>
      <c r="C63" s="359">
        <v>2</v>
      </c>
      <c r="D63" s="360">
        <v>1</v>
      </c>
      <c r="E63" s="359"/>
      <c r="F63" s="360">
        <v>1</v>
      </c>
      <c r="G63" s="359"/>
      <c r="H63" s="360"/>
      <c r="I63" s="359"/>
      <c r="J63" s="360">
        <v>1</v>
      </c>
      <c r="K63" s="359">
        <v>2</v>
      </c>
      <c r="L63" s="360"/>
      <c r="M63" s="359"/>
      <c r="N63" s="360">
        <v>1</v>
      </c>
      <c r="O63" s="393">
        <f t="shared" si="0"/>
        <v>8</v>
      </c>
    </row>
    <row r="64" spans="2:15" ht="17.100000000000001" customHeight="1" x14ac:dyDescent="0.2">
      <c r="B64" s="365" t="s">
        <v>292</v>
      </c>
      <c r="C64" s="366"/>
      <c r="D64" s="367">
        <v>1</v>
      </c>
      <c r="E64" s="366">
        <v>1</v>
      </c>
      <c r="F64" s="367"/>
      <c r="G64" s="366"/>
      <c r="H64" s="367">
        <v>1</v>
      </c>
      <c r="I64" s="366">
        <v>1</v>
      </c>
      <c r="J64" s="367"/>
      <c r="K64" s="366"/>
      <c r="L64" s="367"/>
      <c r="M64" s="366"/>
      <c r="N64" s="367"/>
      <c r="O64" s="393">
        <f t="shared" ref="O64:O69" si="1">SUM(C64:N64)</f>
        <v>4</v>
      </c>
    </row>
    <row r="65" spans="2:15" ht="17.100000000000001" customHeight="1" x14ac:dyDescent="0.2">
      <c r="B65" s="352" t="s">
        <v>293</v>
      </c>
      <c r="C65" s="359">
        <v>1</v>
      </c>
      <c r="D65" s="360"/>
      <c r="E65" s="359"/>
      <c r="F65" s="360"/>
      <c r="G65" s="359">
        <v>2</v>
      </c>
      <c r="H65" s="360">
        <v>1</v>
      </c>
      <c r="I65" s="359">
        <v>2</v>
      </c>
      <c r="J65" s="360"/>
      <c r="K65" s="359"/>
      <c r="L65" s="360"/>
      <c r="M65" s="359"/>
      <c r="N65" s="360"/>
      <c r="O65" s="393">
        <f t="shared" si="1"/>
        <v>6</v>
      </c>
    </row>
    <row r="66" spans="2:15" ht="17.100000000000001" customHeight="1" x14ac:dyDescent="0.2">
      <c r="B66" s="365" t="s">
        <v>294</v>
      </c>
      <c r="C66" s="366"/>
      <c r="D66" s="367"/>
      <c r="E66" s="366"/>
      <c r="F66" s="367"/>
      <c r="G66" s="366">
        <v>2</v>
      </c>
      <c r="H66" s="367"/>
      <c r="I66" s="366"/>
      <c r="J66" s="367"/>
      <c r="K66" s="366"/>
      <c r="L66" s="367"/>
      <c r="M66" s="366"/>
      <c r="N66" s="367"/>
      <c r="O66" s="393">
        <f t="shared" si="1"/>
        <v>2</v>
      </c>
    </row>
    <row r="67" spans="2:15" ht="17.100000000000001" customHeight="1" x14ac:dyDescent="0.2">
      <c r="B67" s="365" t="s">
        <v>295</v>
      </c>
      <c r="C67" s="359">
        <v>1</v>
      </c>
      <c r="D67" s="360">
        <v>2</v>
      </c>
      <c r="E67" s="359">
        <v>1</v>
      </c>
      <c r="F67" s="360">
        <v>3</v>
      </c>
      <c r="G67" s="359">
        <v>1</v>
      </c>
      <c r="H67" s="360"/>
      <c r="I67" s="359"/>
      <c r="J67" s="360">
        <v>1</v>
      </c>
      <c r="K67" s="359">
        <v>3</v>
      </c>
      <c r="L67" s="360">
        <v>1</v>
      </c>
      <c r="M67" s="359">
        <v>3</v>
      </c>
      <c r="N67" s="360"/>
      <c r="O67" s="393">
        <f t="shared" si="1"/>
        <v>16</v>
      </c>
    </row>
    <row r="68" spans="2:15" ht="17.100000000000001" customHeight="1" x14ac:dyDescent="0.2">
      <c r="B68" s="371" t="s">
        <v>390</v>
      </c>
      <c r="C68" s="372"/>
      <c r="D68" s="372"/>
      <c r="E68" s="373"/>
      <c r="F68" s="374"/>
      <c r="G68" s="375"/>
      <c r="H68" s="376"/>
      <c r="I68" s="376"/>
      <c r="J68" s="376"/>
      <c r="K68" s="376"/>
      <c r="L68" s="376"/>
      <c r="M68" s="376">
        <v>1</v>
      </c>
      <c r="N68" s="376"/>
      <c r="O68" s="393">
        <f t="shared" si="1"/>
        <v>1</v>
      </c>
    </row>
    <row r="69" spans="2:15" ht="17.100000000000001" customHeight="1" thickBot="1" x14ac:dyDescent="0.25">
      <c r="B69" s="395" t="s">
        <v>296</v>
      </c>
      <c r="C69" s="390"/>
      <c r="D69" s="390"/>
      <c r="E69" s="396"/>
      <c r="F69" s="397">
        <v>3</v>
      </c>
      <c r="G69" s="398"/>
      <c r="H69" s="399"/>
      <c r="I69" s="399">
        <v>1</v>
      </c>
      <c r="J69" s="399"/>
      <c r="K69" s="399"/>
      <c r="L69" s="399"/>
      <c r="M69" s="399"/>
      <c r="N69" s="399"/>
      <c r="O69" s="467">
        <f t="shared" si="1"/>
        <v>4</v>
      </c>
    </row>
    <row r="70" spans="2:15" ht="23.25" customHeight="1" thickBot="1" x14ac:dyDescent="0.25">
      <c r="B70" s="391" t="s">
        <v>0</v>
      </c>
      <c r="C70" s="392">
        <f>SUM(C14:C69)</f>
        <v>24</v>
      </c>
      <c r="D70" s="392">
        <f t="shared" ref="D70:N70" si="2">SUM(D14:D69)</f>
        <v>24</v>
      </c>
      <c r="E70" s="392">
        <f t="shared" si="2"/>
        <v>22</v>
      </c>
      <c r="F70" s="392">
        <f t="shared" si="2"/>
        <v>22</v>
      </c>
      <c r="G70" s="392">
        <f t="shared" si="2"/>
        <v>23</v>
      </c>
      <c r="H70" s="392">
        <f t="shared" si="2"/>
        <v>21</v>
      </c>
      <c r="I70" s="392">
        <f t="shared" si="2"/>
        <v>17</v>
      </c>
      <c r="J70" s="392">
        <f t="shared" si="2"/>
        <v>17</v>
      </c>
      <c r="K70" s="392">
        <f t="shared" si="2"/>
        <v>22</v>
      </c>
      <c r="L70" s="392">
        <f t="shared" si="2"/>
        <v>23</v>
      </c>
      <c r="M70" s="392">
        <f t="shared" si="2"/>
        <v>19</v>
      </c>
      <c r="N70" s="392">
        <f t="shared" si="2"/>
        <v>15</v>
      </c>
      <c r="O70" s="392">
        <f>SUM(O14:O69)</f>
        <v>249</v>
      </c>
    </row>
  </sheetData>
  <mergeCells count="7">
    <mergeCell ref="A11:P11"/>
    <mergeCell ref="A4:P4"/>
    <mergeCell ref="A5:P5"/>
    <mergeCell ref="A6:P6"/>
    <mergeCell ref="A8:P8"/>
    <mergeCell ref="A9:P9"/>
    <mergeCell ref="A10:P10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80"/>
  <sheetViews>
    <sheetView zoomScaleNormal="100" workbookViewId="0">
      <selection activeCell="T5" sqref="T5"/>
    </sheetView>
  </sheetViews>
  <sheetFormatPr baseColWidth="10" defaultRowHeight="12.75" x14ac:dyDescent="0.2"/>
  <cols>
    <col min="1" max="1" width="1.140625" style="341" customWidth="1"/>
    <col min="2" max="2" width="25.140625" style="341" customWidth="1"/>
    <col min="3" max="3" width="3.7109375" style="341" customWidth="1"/>
    <col min="4" max="4" width="3.5703125" style="342" customWidth="1"/>
    <col min="5" max="6" width="4.7109375" style="342" customWidth="1"/>
    <col min="7" max="7" width="3.7109375" style="343" customWidth="1"/>
    <col min="8" max="8" width="3.7109375" style="342" customWidth="1"/>
    <col min="9" max="10" width="4.7109375" style="342" customWidth="1"/>
    <col min="11" max="11" width="5.140625" style="342" customWidth="1"/>
    <col min="12" max="12" width="4.140625" style="342" customWidth="1"/>
    <col min="13" max="14" width="5.28515625" style="342" customWidth="1"/>
    <col min="15" max="15" width="7" style="341" customWidth="1"/>
    <col min="16" max="16" width="4.85546875" style="341" customWidth="1"/>
    <col min="17" max="17" width="3.7109375" style="341" customWidth="1"/>
    <col min="18" max="18" width="1.140625" style="341" customWidth="1"/>
    <col min="19" max="19" width="3.140625" style="341" hidden="1" customWidth="1"/>
    <col min="20" max="16384" width="11.42578125" style="341"/>
  </cols>
  <sheetData>
    <row r="3" spans="1:19" ht="21" customHeight="1" x14ac:dyDescent="0.2">
      <c r="I3" s="344"/>
    </row>
    <row r="4" spans="1:19" ht="12.75" customHeight="1" x14ac:dyDescent="0.25">
      <c r="A4" s="595" t="s">
        <v>120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</row>
    <row r="5" spans="1:19" ht="18.75" customHeight="1" x14ac:dyDescent="0.3">
      <c r="A5" s="596" t="s">
        <v>22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</row>
    <row r="6" spans="1:19" ht="12.75" customHeight="1" x14ac:dyDescent="0.25">
      <c r="A6" s="597" t="s">
        <v>119</v>
      </c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</row>
    <row r="7" spans="1:19" ht="8.25" customHeight="1" x14ac:dyDescent="0.2"/>
    <row r="8" spans="1:19" ht="15" x14ac:dyDescent="0.2">
      <c r="A8" s="598" t="s">
        <v>61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</row>
    <row r="9" spans="1:19" ht="15" x14ac:dyDescent="0.2">
      <c r="A9" s="598" t="s">
        <v>198</v>
      </c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</row>
    <row r="10" spans="1:19" ht="15" x14ac:dyDescent="0.2">
      <c r="A10" s="599" t="s">
        <v>417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</row>
    <row r="11" spans="1:19" ht="15" x14ac:dyDescent="0.3">
      <c r="A11" s="594" t="s">
        <v>18</v>
      </c>
      <c r="B11" s="594"/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</row>
    <row r="12" spans="1:19" ht="9" customHeight="1" thickBot="1" x14ac:dyDescent="0.35">
      <c r="B12" s="457"/>
      <c r="C12" s="457"/>
      <c r="D12" s="457"/>
      <c r="E12" s="457"/>
      <c r="F12" s="457"/>
      <c r="G12" s="345"/>
      <c r="H12" s="457"/>
      <c r="I12" s="457"/>
      <c r="J12" s="457"/>
      <c r="K12" s="457"/>
      <c r="L12" s="457"/>
      <c r="M12" s="457"/>
      <c r="N12" s="457"/>
    </row>
    <row r="13" spans="1:19" ht="61.5" thickBot="1" x14ac:dyDescent="0.4">
      <c r="B13" s="346" t="s">
        <v>199</v>
      </c>
      <c r="C13" s="349" t="s">
        <v>143</v>
      </c>
      <c r="D13" s="348" t="s">
        <v>144</v>
      </c>
      <c r="E13" s="349" t="s">
        <v>145</v>
      </c>
      <c r="F13" s="349" t="s">
        <v>146</v>
      </c>
      <c r="G13" s="350" t="s">
        <v>147</v>
      </c>
      <c r="H13" s="349" t="s">
        <v>125</v>
      </c>
      <c r="I13" s="349" t="s">
        <v>148</v>
      </c>
      <c r="J13" s="349" t="s">
        <v>149</v>
      </c>
      <c r="K13" s="349" t="s">
        <v>150</v>
      </c>
      <c r="L13" s="349" t="s">
        <v>151</v>
      </c>
      <c r="M13" s="349" t="s">
        <v>152</v>
      </c>
      <c r="N13" s="349" t="s">
        <v>153</v>
      </c>
      <c r="O13" s="351" t="s">
        <v>0</v>
      </c>
    </row>
    <row r="14" spans="1:19" ht="17.100000000000001" customHeight="1" x14ac:dyDescent="0.2">
      <c r="B14" s="434" t="s">
        <v>297</v>
      </c>
      <c r="C14" s="353">
        <v>1</v>
      </c>
      <c r="D14" s="353"/>
      <c r="E14" s="354"/>
      <c r="F14" s="355"/>
      <c r="G14" s="356"/>
      <c r="H14" s="357"/>
      <c r="I14" s="357"/>
      <c r="J14" s="357"/>
      <c r="K14" s="357"/>
      <c r="L14" s="357"/>
      <c r="M14" s="357"/>
      <c r="N14" s="357"/>
      <c r="O14" s="358">
        <f>SUM(C14:N14)</f>
        <v>1</v>
      </c>
    </row>
    <row r="15" spans="1:19" ht="17.100000000000001" customHeight="1" x14ac:dyDescent="0.2">
      <c r="B15" s="365" t="s">
        <v>259</v>
      </c>
      <c r="C15" s="366">
        <v>1</v>
      </c>
      <c r="D15" s="366"/>
      <c r="E15" s="367"/>
      <c r="F15" s="368"/>
      <c r="G15" s="369"/>
      <c r="H15" s="370"/>
      <c r="I15" s="370"/>
      <c r="J15" s="370"/>
      <c r="K15" s="370"/>
      <c r="L15" s="370"/>
      <c r="M15" s="370"/>
      <c r="N15" s="370"/>
      <c r="O15" s="393">
        <f>SUM(C15:N15)</f>
        <v>1</v>
      </c>
    </row>
    <row r="16" spans="1:19" ht="17.100000000000001" customHeight="1" x14ac:dyDescent="0.2">
      <c r="B16" s="365" t="s">
        <v>298</v>
      </c>
      <c r="C16" s="366">
        <v>1</v>
      </c>
      <c r="D16" s="366">
        <v>1</v>
      </c>
      <c r="E16" s="367"/>
      <c r="F16" s="368"/>
      <c r="G16" s="369"/>
      <c r="H16" s="370"/>
      <c r="I16" s="370"/>
      <c r="J16" s="370"/>
      <c r="K16" s="370"/>
      <c r="L16" s="370"/>
      <c r="M16" s="370"/>
      <c r="N16" s="370"/>
      <c r="O16" s="393">
        <f t="shared" ref="O16:O79" si="0">SUM(C16:N16)</f>
        <v>2</v>
      </c>
    </row>
    <row r="17" spans="2:15" ht="17.100000000000001" customHeight="1" x14ac:dyDescent="0.2">
      <c r="B17" s="365" t="s">
        <v>261</v>
      </c>
      <c r="C17" s="366"/>
      <c r="D17" s="366">
        <v>1</v>
      </c>
      <c r="E17" s="367"/>
      <c r="F17" s="368">
        <v>1</v>
      </c>
      <c r="G17" s="369"/>
      <c r="H17" s="370">
        <v>2</v>
      </c>
      <c r="I17" s="370"/>
      <c r="J17" s="370"/>
      <c r="K17" s="370"/>
      <c r="L17" s="370">
        <v>1</v>
      </c>
      <c r="M17" s="370">
        <v>2</v>
      </c>
      <c r="N17" s="370">
        <v>1</v>
      </c>
      <c r="O17" s="393">
        <f t="shared" si="0"/>
        <v>8</v>
      </c>
    </row>
    <row r="18" spans="2:15" ht="17.100000000000001" customHeight="1" x14ac:dyDescent="0.2">
      <c r="B18" s="365" t="s">
        <v>299</v>
      </c>
      <c r="C18" s="366"/>
      <c r="D18" s="366">
        <v>1</v>
      </c>
      <c r="E18" s="367"/>
      <c r="F18" s="368"/>
      <c r="G18" s="369"/>
      <c r="H18" s="370"/>
      <c r="I18" s="370"/>
      <c r="J18" s="370"/>
      <c r="K18" s="370"/>
      <c r="L18" s="370"/>
      <c r="M18" s="370">
        <v>1</v>
      </c>
      <c r="N18" s="370"/>
      <c r="O18" s="393">
        <f t="shared" si="0"/>
        <v>2</v>
      </c>
    </row>
    <row r="19" spans="2:15" ht="17.100000000000001" customHeight="1" x14ac:dyDescent="0.2">
      <c r="B19" s="365" t="s">
        <v>351</v>
      </c>
      <c r="C19" s="366"/>
      <c r="D19" s="366"/>
      <c r="E19" s="367"/>
      <c r="F19" s="368"/>
      <c r="G19" s="369"/>
      <c r="H19" s="370">
        <v>1</v>
      </c>
      <c r="I19" s="370"/>
      <c r="J19" s="370"/>
      <c r="K19" s="370"/>
      <c r="L19" s="370"/>
      <c r="M19" s="370"/>
      <c r="N19" s="370"/>
      <c r="O19" s="393">
        <f t="shared" si="0"/>
        <v>1</v>
      </c>
    </row>
    <row r="20" spans="2:15" ht="17.100000000000001" customHeight="1" x14ac:dyDescent="0.2">
      <c r="B20" s="365" t="s">
        <v>300</v>
      </c>
      <c r="C20" s="366"/>
      <c r="D20" s="366"/>
      <c r="E20" s="367"/>
      <c r="F20" s="368">
        <v>1</v>
      </c>
      <c r="G20" s="369">
        <v>1</v>
      </c>
      <c r="H20" s="370">
        <v>1</v>
      </c>
      <c r="I20" s="370"/>
      <c r="J20" s="370"/>
      <c r="K20" s="370"/>
      <c r="L20" s="370"/>
      <c r="M20" s="370"/>
      <c r="N20" s="370"/>
      <c r="O20" s="393">
        <f t="shared" si="0"/>
        <v>3</v>
      </c>
    </row>
    <row r="21" spans="2:15" ht="17.100000000000001" customHeight="1" x14ac:dyDescent="0.2">
      <c r="B21" s="365" t="s">
        <v>301</v>
      </c>
      <c r="C21" s="366"/>
      <c r="D21" s="366"/>
      <c r="E21" s="367">
        <v>1</v>
      </c>
      <c r="F21" s="368"/>
      <c r="G21" s="369"/>
      <c r="H21" s="370"/>
      <c r="I21" s="370"/>
      <c r="J21" s="370"/>
      <c r="K21" s="370"/>
      <c r="L21" s="370"/>
      <c r="M21" s="370"/>
      <c r="N21" s="370"/>
      <c r="O21" s="393">
        <f t="shared" si="0"/>
        <v>1</v>
      </c>
    </row>
    <row r="22" spans="2:15" ht="17.100000000000001" customHeight="1" x14ac:dyDescent="0.2">
      <c r="B22" s="365" t="s">
        <v>302</v>
      </c>
      <c r="C22" s="366"/>
      <c r="D22" s="366"/>
      <c r="E22" s="367"/>
      <c r="F22" s="368">
        <v>2</v>
      </c>
      <c r="G22" s="369">
        <v>4</v>
      </c>
      <c r="H22" s="370"/>
      <c r="I22" s="370"/>
      <c r="J22" s="370"/>
      <c r="K22" s="370">
        <v>1</v>
      </c>
      <c r="L22" s="370">
        <v>1</v>
      </c>
      <c r="M22" s="370">
        <v>3</v>
      </c>
      <c r="N22" s="370"/>
      <c r="O22" s="393">
        <f t="shared" si="0"/>
        <v>11</v>
      </c>
    </row>
    <row r="23" spans="2:15" ht="17.100000000000001" customHeight="1" x14ac:dyDescent="0.2">
      <c r="B23" s="365" t="s">
        <v>303</v>
      </c>
      <c r="C23" s="366"/>
      <c r="D23" s="366"/>
      <c r="E23" s="367"/>
      <c r="F23" s="368">
        <v>2</v>
      </c>
      <c r="G23" s="369">
        <v>1</v>
      </c>
      <c r="H23" s="370"/>
      <c r="I23" s="370"/>
      <c r="J23" s="370"/>
      <c r="K23" s="370"/>
      <c r="L23" s="370">
        <v>3</v>
      </c>
      <c r="M23" s="370"/>
      <c r="N23" s="370"/>
      <c r="O23" s="393">
        <f t="shared" si="0"/>
        <v>6</v>
      </c>
    </row>
    <row r="24" spans="2:15" ht="17.100000000000001" customHeight="1" x14ac:dyDescent="0.2">
      <c r="B24" s="365" t="s">
        <v>420</v>
      </c>
      <c r="C24" s="366"/>
      <c r="D24" s="366"/>
      <c r="E24" s="367"/>
      <c r="F24" s="368"/>
      <c r="G24" s="369"/>
      <c r="H24" s="370"/>
      <c r="I24" s="370"/>
      <c r="J24" s="370"/>
      <c r="K24" s="370"/>
      <c r="L24" s="370"/>
      <c r="M24" s="370"/>
      <c r="N24" s="370">
        <v>1</v>
      </c>
      <c r="O24" s="393">
        <f t="shared" si="0"/>
        <v>1</v>
      </c>
    </row>
    <row r="25" spans="2:15" ht="17.100000000000001" customHeight="1" x14ac:dyDescent="0.2">
      <c r="B25" s="365" t="s">
        <v>421</v>
      </c>
      <c r="C25" s="366"/>
      <c r="D25" s="366"/>
      <c r="E25" s="367"/>
      <c r="F25" s="368"/>
      <c r="G25" s="369"/>
      <c r="H25" s="370"/>
      <c r="I25" s="370"/>
      <c r="J25" s="370"/>
      <c r="K25" s="370"/>
      <c r="L25" s="370"/>
      <c r="M25" s="370"/>
      <c r="N25" s="370">
        <v>1</v>
      </c>
      <c r="O25" s="393">
        <f t="shared" si="0"/>
        <v>1</v>
      </c>
    </row>
    <row r="26" spans="2:15" ht="17.100000000000001" customHeight="1" x14ac:dyDescent="0.2">
      <c r="B26" s="365" t="s">
        <v>304</v>
      </c>
      <c r="C26" s="366">
        <v>1</v>
      </c>
      <c r="D26" s="366"/>
      <c r="E26" s="367"/>
      <c r="F26" s="368"/>
      <c r="G26" s="369"/>
      <c r="H26" s="370">
        <v>1</v>
      </c>
      <c r="I26" s="370"/>
      <c r="J26" s="370"/>
      <c r="K26" s="370"/>
      <c r="L26" s="370"/>
      <c r="M26" s="370"/>
      <c r="N26" s="370"/>
      <c r="O26" s="393">
        <f t="shared" si="0"/>
        <v>2</v>
      </c>
    </row>
    <row r="27" spans="2:15" ht="17.100000000000001" customHeight="1" x14ac:dyDescent="0.2">
      <c r="B27" s="365" t="s">
        <v>364</v>
      </c>
      <c r="C27" s="366"/>
      <c r="D27" s="366"/>
      <c r="E27" s="367"/>
      <c r="F27" s="368"/>
      <c r="G27" s="369"/>
      <c r="H27" s="370"/>
      <c r="I27" s="370"/>
      <c r="J27" s="370">
        <v>1</v>
      </c>
      <c r="K27" s="370"/>
      <c r="L27" s="370"/>
      <c r="M27" s="370"/>
      <c r="N27" s="370"/>
      <c r="O27" s="393">
        <f t="shared" si="0"/>
        <v>1</v>
      </c>
    </row>
    <row r="28" spans="2:15" ht="17.100000000000001" customHeight="1" x14ac:dyDescent="0.2">
      <c r="B28" s="365" t="s">
        <v>371</v>
      </c>
      <c r="C28" s="366"/>
      <c r="D28" s="366"/>
      <c r="E28" s="367"/>
      <c r="F28" s="368"/>
      <c r="G28" s="369"/>
      <c r="H28" s="370"/>
      <c r="I28" s="370"/>
      <c r="J28" s="370"/>
      <c r="K28" s="370">
        <v>1</v>
      </c>
      <c r="L28" s="370"/>
      <c r="M28" s="370"/>
      <c r="N28" s="370"/>
      <c r="O28" s="393">
        <f t="shared" si="0"/>
        <v>1</v>
      </c>
    </row>
    <row r="29" spans="2:15" ht="17.100000000000001" customHeight="1" x14ac:dyDescent="0.2">
      <c r="B29" s="365" t="s">
        <v>358</v>
      </c>
      <c r="C29" s="366"/>
      <c r="D29" s="366"/>
      <c r="E29" s="367"/>
      <c r="F29" s="368"/>
      <c r="G29" s="369"/>
      <c r="H29" s="370"/>
      <c r="I29" s="370">
        <v>1</v>
      </c>
      <c r="J29" s="370">
        <v>1</v>
      </c>
      <c r="K29" s="370"/>
      <c r="L29" s="370"/>
      <c r="M29" s="370"/>
      <c r="N29" s="370"/>
      <c r="O29" s="393">
        <f t="shared" si="0"/>
        <v>2</v>
      </c>
    </row>
    <row r="30" spans="2:15" ht="17.100000000000001" customHeight="1" x14ac:dyDescent="0.2">
      <c r="B30" s="365" t="s">
        <v>372</v>
      </c>
      <c r="C30" s="366"/>
      <c r="D30" s="366"/>
      <c r="E30" s="367"/>
      <c r="F30" s="368"/>
      <c r="G30" s="369"/>
      <c r="H30" s="370"/>
      <c r="I30" s="370"/>
      <c r="J30" s="370"/>
      <c r="K30" s="370">
        <v>1</v>
      </c>
      <c r="L30" s="370"/>
      <c r="M30" s="370"/>
      <c r="N30" s="370"/>
      <c r="O30" s="393">
        <f t="shared" si="0"/>
        <v>1</v>
      </c>
    </row>
    <row r="31" spans="2:15" ht="17.100000000000001" customHeight="1" x14ac:dyDescent="0.2">
      <c r="B31" s="365" t="s">
        <v>267</v>
      </c>
      <c r="C31" s="366"/>
      <c r="D31" s="366"/>
      <c r="E31" s="367"/>
      <c r="F31" s="368"/>
      <c r="G31" s="369"/>
      <c r="H31" s="370"/>
      <c r="I31" s="370"/>
      <c r="J31" s="370"/>
      <c r="K31" s="370">
        <v>2</v>
      </c>
      <c r="L31" s="370"/>
      <c r="M31" s="370"/>
      <c r="N31" s="370"/>
      <c r="O31" s="393">
        <f t="shared" si="0"/>
        <v>2</v>
      </c>
    </row>
    <row r="32" spans="2:15" ht="17.100000000000001" customHeight="1" x14ac:dyDescent="0.2">
      <c r="B32" s="365" t="s">
        <v>305</v>
      </c>
      <c r="C32" s="366"/>
      <c r="D32" s="366"/>
      <c r="E32" s="367"/>
      <c r="F32" s="368"/>
      <c r="G32" s="369">
        <v>1</v>
      </c>
      <c r="H32" s="370"/>
      <c r="I32" s="370"/>
      <c r="J32" s="370"/>
      <c r="K32" s="370"/>
      <c r="L32" s="370"/>
      <c r="M32" s="370"/>
      <c r="N32" s="370"/>
      <c r="O32" s="393">
        <f t="shared" si="0"/>
        <v>1</v>
      </c>
    </row>
    <row r="33" spans="2:15" ht="17.100000000000001" customHeight="1" x14ac:dyDescent="0.2">
      <c r="B33" s="365" t="s">
        <v>306</v>
      </c>
      <c r="C33" s="366"/>
      <c r="D33" s="366"/>
      <c r="E33" s="367">
        <v>1</v>
      </c>
      <c r="F33" s="368"/>
      <c r="G33" s="369"/>
      <c r="H33" s="370"/>
      <c r="I33" s="370"/>
      <c r="J33" s="370"/>
      <c r="K33" s="370"/>
      <c r="L33" s="370"/>
      <c r="M33" s="370"/>
      <c r="N33" s="370"/>
      <c r="O33" s="393">
        <f t="shared" si="0"/>
        <v>1</v>
      </c>
    </row>
    <row r="34" spans="2:15" ht="17.100000000000001" customHeight="1" x14ac:dyDescent="0.2">
      <c r="B34" s="365" t="s">
        <v>307</v>
      </c>
      <c r="C34" s="366">
        <v>1</v>
      </c>
      <c r="D34" s="366">
        <v>1</v>
      </c>
      <c r="E34" s="367"/>
      <c r="F34" s="368"/>
      <c r="G34" s="369">
        <v>1</v>
      </c>
      <c r="H34" s="370">
        <v>3</v>
      </c>
      <c r="I34" s="370"/>
      <c r="J34" s="370"/>
      <c r="K34" s="370">
        <v>1</v>
      </c>
      <c r="L34" s="370">
        <v>1</v>
      </c>
      <c r="M34" s="370">
        <v>1</v>
      </c>
      <c r="N34" s="370"/>
      <c r="O34" s="393">
        <f t="shared" si="0"/>
        <v>9</v>
      </c>
    </row>
    <row r="35" spans="2:15" ht="17.100000000000001" customHeight="1" x14ac:dyDescent="0.2">
      <c r="B35" s="365" t="s">
        <v>308</v>
      </c>
      <c r="C35" s="366">
        <v>1</v>
      </c>
      <c r="D35" s="366"/>
      <c r="E35" s="367"/>
      <c r="F35" s="368"/>
      <c r="G35" s="369"/>
      <c r="H35" s="370"/>
      <c r="I35" s="370">
        <v>2</v>
      </c>
      <c r="J35" s="370"/>
      <c r="K35" s="370">
        <v>1</v>
      </c>
      <c r="L35" s="370"/>
      <c r="M35" s="370"/>
      <c r="N35" s="370"/>
      <c r="O35" s="393">
        <f t="shared" si="0"/>
        <v>4</v>
      </c>
    </row>
    <row r="36" spans="2:15" ht="17.100000000000001" customHeight="1" x14ac:dyDescent="0.2">
      <c r="B36" s="365" t="s">
        <v>309</v>
      </c>
      <c r="C36" s="366"/>
      <c r="D36" s="366"/>
      <c r="E36" s="367"/>
      <c r="F36" s="368">
        <v>1</v>
      </c>
      <c r="G36" s="369"/>
      <c r="H36" s="370"/>
      <c r="I36" s="370"/>
      <c r="J36" s="370">
        <v>1</v>
      </c>
      <c r="K36" s="370"/>
      <c r="L36" s="370"/>
      <c r="M36" s="370"/>
      <c r="N36" s="370"/>
      <c r="O36" s="393">
        <f t="shared" si="0"/>
        <v>2</v>
      </c>
    </row>
    <row r="37" spans="2:15" ht="17.100000000000001" customHeight="1" x14ac:dyDescent="0.2">
      <c r="B37" s="365" t="s">
        <v>419</v>
      </c>
      <c r="C37" s="366"/>
      <c r="D37" s="366"/>
      <c r="E37" s="367"/>
      <c r="F37" s="368"/>
      <c r="G37" s="369"/>
      <c r="H37" s="370"/>
      <c r="I37" s="370"/>
      <c r="J37" s="370"/>
      <c r="K37" s="370"/>
      <c r="L37" s="370"/>
      <c r="M37" s="370"/>
      <c r="N37" s="370">
        <v>1</v>
      </c>
      <c r="O37" s="393">
        <f t="shared" si="0"/>
        <v>1</v>
      </c>
    </row>
    <row r="38" spans="2:15" ht="17.100000000000001" customHeight="1" x14ac:dyDescent="0.2">
      <c r="B38" s="365" t="s">
        <v>356</v>
      </c>
      <c r="C38" s="366"/>
      <c r="D38" s="366"/>
      <c r="E38" s="367"/>
      <c r="F38" s="368"/>
      <c r="G38" s="369"/>
      <c r="H38" s="370"/>
      <c r="I38" s="370">
        <v>1</v>
      </c>
      <c r="J38" s="370"/>
      <c r="K38" s="370"/>
      <c r="L38" s="370"/>
      <c r="M38" s="370"/>
      <c r="N38" s="370"/>
      <c r="O38" s="393">
        <f t="shared" si="0"/>
        <v>1</v>
      </c>
    </row>
    <row r="39" spans="2:15" ht="17.100000000000001" customHeight="1" x14ac:dyDescent="0.2">
      <c r="B39" s="365" t="s">
        <v>359</v>
      </c>
      <c r="C39" s="366"/>
      <c r="D39" s="366"/>
      <c r="E39" s="367"/>
      <c r="F39" s="368"/>
      <c r="G39" s="369"/>
      <c r="H39" s="370"/>
      <c r="I39" s="370">
        <v>1</v>
      </c>
      <c r="J39" s="370"/>
      <c r="K39" s="370">
        <v>1</v>
      </c>
      <c r="L39" s="370"/>
      <c r="M39" s="370"/>
      <c r="N39" s="370"/>
      <c r="O39" s="393">
        <f t="shared" si="0"/>
        <v>2</v>
      </c>
    </row>
    <row r="40" spans="2:15" ht="17.100000000000001" customHeight="1" x14ac:dyDescent="0.2">
      <c r="B40" s="365" t="s">
        <v>418</v>
      </c>
      <c r="C40" s="366"/>
      <c r="D40" s="366"/>
      <c r="E40" s="367"/>
      <c r="F40" s="368"/>
      <c r="G40" s="369"/>
      <c r="H40" s="370"/>
      <c r="I40" s="370"/>
      <c r="J40" s="370"/>
      <c r="K40" s="370"/>
      <c r="L40" s="370"/>
      <c r="M40" s="370"/>
      <c r="N40" s="370">
        <v>1</v>
      </c>
      <c r="O40" s="393">
        <f t="shared" si="0"/>
        <v>1</v>
      </c>
    </row>
    <row r="41" spans="2:15" ht="17.100000000000001" customHeight="1" x14ac:dyDescent="0.2">
      <c r="B41" s="365" t="s">
        <v>310</v>
      </c>
      <c r="C41" s="366"/>
      <c r="D41" s="366"/>
      <c r="E41" s="367"/>
      <c r="F41" s="368">
        <v>2</v>
      </c>
      <c r="G41" s="369"/>
      <c r="H41" s="370"/>
      <c r="I41" s="370"/>
      <c r="J41" s="370">
        <v>1</v>
      </c>
      <c r="K41" s="370"/>
      <c r="L41" s="370"/>
      <c r="M41" s="370">
        <v>2</v>
      </c>
      <c r="N41" s="370"/>
      <c r="O41" s="393">
        <f t="shared" si="0"/>
        <v>5</v>
      </c>
    </row>
    <row r="42" spans="2:15" ht="17.100000000000001" customHeight="1" x14ac:dyDescent="0.2">
      <c r="B42" s="365" t="s">
        <v>311</v>
      </c>
      <c r="C42" s="366"/>
      <c r="D42" s="366"/>
      <c r="E42" s="367"/>
      <c r="F42" s="368">
        <v>1</v>
      </c>
      <c r="G42" s="369"/>
      <c r="H42" s="370"/>
      <c r="I42" s="370"/>
      <c r="J42" s="370"/>
      <c r="K42" s="370"/>
      <c r="L42" s="370">
        <v>1</v>
      </c>
      <c r="M42" s="370"/>
      <c r="N42" s="370"/>
      <c r="O42" s="393">
        <f t="shared" si="0"/>
        <v>2</v>
      </c>
    </row>
    <row r="43" spans="2:15" ht="17.100000000000001" customHeight="1" thickBot="1" x14ac:dyDescent="0.25">
      <c r="B43" s="371" t="s">
        <v>312</v>
      </c>
      <c r="C43" s="372"/>
      <c r="D43" s="372"/>
      <c r="E43" s="373"/>
      <c r="F43" s="374"/>
      <c r="G43" s="375">
        <v>1</v>
      </c>
      <c r="H43" s="376"/>
      <c r="I43" s="376"/>
      <c r="J43" s="376"/>
      <c r="K43" s="376"/>
      <c r="L43" s="376"/>
      <c r="M43" s="376"/>
      <c r="N43" s="376"/>
      <c r="O43" s="394">
        <f t="shared" si="0"/>
        <v>1</v>
      </c>
    </row>
    <row r="44" spans="2:15" ht="17.100000000000001" customHeight="1" x14ac:dyDescent="0.2">
      <c r="B44" s="476"/>
      <c r="C44" s="477"/>
      <c r="D44" s="477"/>
      <c r="E44" s="478"/>
      <c r="F44" s="479"/>
      <c r="G44" s="480"/>
      <c r="H44" s="481"/>
      <c r="I44" s="481"/>
      <c r="J44" s="481"/>
      <c r="K44" s="481"/>
      <c r="L44" s="481"/>
      <c r="M44" s="481"/>
      <c r="N44" s="481"/>
      <c r="O44" s="482"/>
    </row>
    <row r="45" spans="2:15" ht="17.100000000000001" customHeight="1" thickBot="1" x14ac:dyDescent="0.25">
      <c r="B45" s="377"/>
      <c r="C45" s="378"/>
      <c r="D45" s="378"/>
      <c r="E45" s="379"/>
      <c r="F45" s="380"/>
      <c r="G45" s="381"/>
      <c r="H45" s="382"/>
      <c r="I45" s="382"/>
      <c r="J45" s="382"/>
      <c r="K45" s="382"/>
      <c r="L45" s="382"/>
      <c r="M45" s="382"/>
      <c r="N45" s="382"/>
      <c r="O45" s="383"/>
    </row>
    <row r="46" spans="2:15" ht="17.100000000000001" customHeight="1" x14ac:dyDescent="0.2">
      <c r="B46" s="352" t="s">
        <v>313</v>
      </c>
      <c r="C46" s="359"/>
      <c r="D46" s="359"/>
      <c r="E46" s="360">
        <v>1</v>
      </c>
      <c r="F46" s="361"/>
      <c r="G46" s="362"/>
      <c r="H46" s="363"/>
      <c r="I46" s="363"/>
      <c r="J46" s="363"/>
      <c r="K46" s="363"/>
      <c r="L46" s="363"/>
      <c r="M46" s="363"/>
      <c r="N46" s="363"/>
      <c r="O46" s="364">
        <f t="shared" si="0"/>
        <v>1</v>
      </c>
    </row>
    <row r="47" spans="2:15" ht="17.100000000000001" customHeight="1" x14ac:dyDescent="0.2">
      <c r="B47" s="365" t="s">
        <v>314</v>
      </c>
      <c r="C47" s="366">
        <v>1</v>
      </c>
      <c r="D47" s="366">
        <v>1</v>
      </c>
      <c r="E47" s="367"/>
      <c r="F47" s="368"/>
      <c r="G47" s="369"/>
      <c r="H47" s="370"/>
      <c r="I47" s="370">
        <v>1</v>
      </c>
      <c r="J47" s="370">
        <v>2</v>
      </c>
      <c r="K47" s="370"/>
      <c r="L47" s="370"/>
      <c r="M47" s="370"/>
      <c r="N47" s="370"/>
      <c r="O47" s="393">
        <f t="shared" si="0"/>
        <v>5</v>
      </c>
    </row>
    <row r="48" spans="2:15" ht="17.100000000000001" customHeight="1" x14ac:dyDescent="0.2">
      <c r="B48" s="365" t="s">
        <v>315</v>
      </c>
      <c r="C48" s="366"/>
      <c r="D48" s="366"/>
      <c r="E48" s="367"/>
      <c r="F48" s="368">
        <v>1</v>
      </c>
      <c r="G48" s="369"/>
      <c r="H48" s="370"/>
      <c r="I48" s="370"/>
      <c r="J48" s="370"/>
      <c r="K48" s="370"/>
      <c r="L48" s="370"/>
      <c r="M48" s="370"/>
      <c r="N48" s="370"/>
      <c r="O48" s="393">
        <f t="shared" si="0"/>
        <v>1</v>
      </c>
    </row>
    <row r="49" spans="2:15" ht="17.100000000000001" customHeight="1" x14ac:dyDescent="0.2">
      <c r="B49" s="365" t="s">
        <v>316</v>
      </c>
      <c r="C49" s="366"/>
      <c r="D49" s="366"/>
      <c r="E49" s="367">
        <v>1</v>
      </c>
      <c r="F49" s="368">
        <v>1</v>
      </c>
      <c r="G49" s="369"/>
      <c r="H49" s="370"/>
      <c r="I49" s="370"/>
      <c r="J49" s="370">
        <v>1</v>
      </c>
      <c r="K49" s="370"/>
      <c r="L49" s="370"/>
      <c r="M49" s="370"/>
      <c r="N49" s="370"/>
      <c r="O49" s="393">
        <f t="shared" si="0"/>
        <v>3</v>
      </c>
    </row>
    <row r="50" spans="2:15" ht="17.100000000000001" customHeight="1" x14ac:dyDescent="0.2">
      <c r="B50" s="365" t="s">
        <v>317</v>
      </c>
      <c r="C50" s="366"/>
      <c r="D50" s="366"/>
      <c r="E50" s="367">
        <v>1</v>
      </c>
      <c r="F50" s="368"/>
      <c r="G50" s="369"/>
      <c r="H50" s="370"/>
      <c r="I50" s="370"/>
      <c r="J50" s="370"/>
      <c r="K50" s="370"/>
      <c r="L50" s="370"/>
      <c r="M50" s="370"/>
      <c r="N50" s="370"/>
      <c r="O50" s="393">
        <f t="shared" si="0"/>
        <v>1</v>
      </c>
    </row>
    <row r="51" spans="2:15" ht="17.100000000000001" customHeight="1" x14ac:dyDescent="0.2">
      <c r="B51" s="365" t="s">
        <v>363</v>
      </c>
      <c r="C51" s="366"/>
      <c r="D51" s="366"/>
      <c r="E51" s="367"/>
      <c r="F51" s="368"/>
      <c r="G51" s="369"/>
      <c r="H51" s="370"/>
      <c r="I51" s="370"/>
      <c r="J51" s="370">
        <v>1</v>
      </c>
      <c r="K51" s="370"/>
      <c r="L51" s="370"/>
      <c r="M51" s="370"/>
      <c r="N51" s="370"/>
      <c r="O51" s="393">
        <f t="shared" si="0"/>
        <v>1</v>
      </c>
    </row>
    <row r="52" spans="2:15" ht="17.100000000000001" customHeight="1" x14ac:dyDescent="0.2">
      <c r="B52" s="365" t="s">
        <v>393</v>
      </c>
      <c r="C52" s="366"/>
      <c r="D52" s="366"/>
      <c r="E52" s="367"/>
      <c r="F52" s="368"/>
      <c r="G52" s="369"/>
      <c r="H52" s="370"/>
      <c r="I52" s="370"/>
      <c r="J52" s="370"/>
      <c r="K52" s="370"/>
      <c r="L52" s="370"/>
      <c r="M52" s="370">
        <v>1</v>
      </c>
      <c r="N52" s="370"/>
      <c r="O52" s="393">
        <f t="shared" si="0"/>
        <v>1</v>
      </c>
    </row>
    <row r="53" spans="2:15" ht="17.100000000000001" customHeight="1" x14ac:dyDescent="0.2">
      <c r="B53" s="365" t="s">
        <v>357</v>
      </c>
      <c r="C53" s="368"/>
      <c r="D53" s="369"/>
      <c r="E53" s="368"/>
      <c r="F53" s="369"/>
      <c r="G53" s="368"/>
      <c r="H53" s="369"/>
      <c r="I53" s="368">
        <v>1</v>
      </c>
      <c r="J53" s="369"/>
      <c r="K53" s="368"/>
      <c r="L53" s="369"/>
      <c r="M53" s="368"/>
      <c r="N53" s="369"/>
      <c r="O53" s="393">
        <f t="shared" si="0"/>
        <v>1</v>
      </c>
    </row>
    <row r="54" spans="2:15" ht="17.100000000000001" customHeight="1" x14ac:dyDescent="0.2">
      <c r="B54" s="365" t="s">
        <v>318</v>
      </c>
      <c r="C54" s="368"/>
      <c r="D54" s="369"/>
      <c r="E54" s="368"/>
      <c r="F54" s="369">
        <v>1</v>
      </c>
      <c r="G54" s="368"/>
      <c r="H54" s="369"/>
      <c r="I54" s="368"/>
      <c r="J54" s="369"/>
      <c r="K54" s="368"/>
      <c r="L54" s="369"/>
      <c r="M54" s="368"/>
      <c r="N54" s="369"/>
      <c r="O54" s="393">
        <f t="shared" si="0"/>
        <v>1</v>
      </c>
    </row>
    <row r="55" spans="2:15" ht="17.100000000000001" customHeight="1" x14ac:dyDescent="0.2">
      <c r="B55" s="365" t="s">
        <v>319</v>
      </c>
      <c r="C55" s="368">
        <v>2</v>
      </c>
      <c r="D55" s="369"/>
      <c r="E55" s="368">
        <v>1</v>
      </c>
      <c r="F55" s="369"/>
      <c r="G55" s="368"/>
      <c r="H55" s="369">
        <v>1</v>
      </c>
      <c r="I55" s="368">
        <v>2</v>
      </c>
      <c r="J55" s="369">
        <v>2</v>
      </c>
      <c r="K55" s="368"/>
      <c r="L55" s="369"/>
      <c r="M55" s="368"/>
      <c r="N55" s="369"/>
      <c r="O55" s="393">
        <f t="shared" si="0"/>
        <v>8</v>
      </c>
    </row>
    <row r="56" spans="2:15" ht="17.100000000000001" customHeight="1" x14ac:dyDescent="0.2">
      <c r="B56" s="365" t="s">
        <v>383</v>
      </c>
      <c r="C56" s="368"/>
      <c r="D56" s="369"/>
      <c r="E56" s="368"/>
      <c r="F56" s="369"/>
      <c r="G56" s="368"/>
      <c r="H56" s="369"/>
      <c r="I56" s="368"/>
      <c r="J56" s="369"/>
      <c r="K56" s="368"/>
      <c r="L56" s="369">
        <v>2</v>
      </c>
      <c r="M56" s="368"/>
      <c r="N56" s="369"/>
      <c r="O56" s="393">
        <f t="shared" si="0"/>
        <v>2</v>
      </c>
    </row>
    <row r="57" spans="2:15" ht="17.100000000000001" customHeight="1" x14ac:dyDescent="0.2">
      <c r="B57" s="365" t="s">
        <v>373</v>
      </c>
      <c r="C57" s="368"/>
      <c r="D57" s="369"/>
      <c r="E57" s="368"/>
      <c r="F57" s="369"/>
      <c r="G57" s="368"/>
      <c r="H57" s="369"/>
      <c r="I57" s="368"/>
      <c r="J57" s="369"/>
      <c r="K57" s="368">
        <v>3</v>
      </c>
      <c r="L57" s="369"/>
      <c r="M57" s="368"/>
      <c r="N57" s="369"/>
      <c r="O57" s="393">
        <f t="shared" si="0"/>
        <v>3</v>
      </c>
    </row>
    <row r="58" spans="2:15" ht="17.100000000000001" customHeight="1" x14ac:dyDescent="0.2">
      <c r="B58" s="365" t="s">
        <v>320</v>
      </c>
      <c r="C58" s="368">
        <v>1</v>
      </c>
      <c r="D58" s="369"/>
      <c r="E58" s="368"/>
      <c r="F58" s="369"/>
      <c r="G58" s="368"/>
      <c r="H58" s="369"/>
      <c r="I58" s="368"/>
      <c r="J58" s="369"/>
      <c r="K58" s="368"/>
      <c r="L58" s="369"/>
      <c r="M58" s="368"/>
      <c r="N58" s="369"/>
      <c r="O58" s="393">
        <f t="shared" si="0"/>
        <v>1</v>
      </c>
    </row>
    <row r="59" spans="2:15" ht="17.100000000000001" customHeight="1" x14ac:dyDescent="0.2">
      <c r="B59" s="365" t="s">
        <v>321</v>
      </c>
      <c r="C59" s="368">
        <v>1</v>
      </c>
      <c r="D59" s="369"/>
      <c r="E59" s="368"/>
      <c r="F59" s="369"/>
      <c r="G59" s="368"/>
      <c r="H59" s="369"/>
      <c r="I59" s="368"/>
      <c r="J59" s="369"/>
      <c r="K59" s="368"/>
      <c r="L59" s="369"/>
      <c r="M59" s="368"/>
      <c r="N59" s="369"/>
      <c r="O59" s="393">
        <f t="shared" si="0"/>
        <v>1</v>
      </c>
    </row>
    <row r="60" spans="2:15" ht="17.100000000000001" customHeight="1" x14ac:dyDescent="0.2">
      <c r="B60" s="365" t="s">
        <v>355</v>
      </c>
      <c r="C60" s="368"/>
      <c r="D60" s="369"/>
      <c r="E60" s="368"/>
      <c r="F60" s="369"/>
      <c r="G60" s="368"/>
      <c r="H60" s="369">
        <v>1</v>
      </c>
      <c r="I60" s="368"/>
      <c r="J60" s="369">
        <v>2</v>
      </c>
      <c r="K60" s="368"/>
      <c r="L60" s="369"/>
      <c r="M60" s="368">
        <v>1</v>
      </c>
      <c r="N60" s="369"/>
      <c r="O60" s="393">
        <f t="shared" si="0"/>
        <v>4</v>
      </c>
    </row>
    <row r="61" spans="2:15" ht="17.100000000000001" customHeight="1" x14ac:dyDescent="0.2">
      <c r="B61" s="365" t="s">
        <v>392</v>
      </c>
      <c r="C61" s="368"/>
      <c r="D61" s="369"/>
      <c r="E61" s="368"/>
      <c r="F61" s="369"/>
      <c r="G61" s="368"/>
      <c r="H61" s="369"/>
      <c r="I61" s="368"/>
      <c r="J61" s="369"/>
      <c r="K61" s="368"/>
      <c r="L61" s="369"/>
      <c r="M61" s="368">
        <v>1</v>
      </c>
      <c r="N61" s="369"/>
      <c r="O61" s="393">
        <f t="shared" si="0"/>
        <v>1</v>
      </c>
    </row>
    <row r="62" spans="2:15" ht="17.100000000000001" customHeight="1" x14ac:dyDescent="0.2">
      <c r="B62" s="365" t="s">
        <v>322</v>
      </c>
      <c r="C62" s="368"/>
      <c r="D62" s="369"/>
      <c r="E62" s="368">
        <v>1</v>
      </c>
      <c r="F62" s="369">
        <v>1</v>
      </c>
      <c r="G62" s="368">
        <v>1</v>
      </c>
      <c r="H62" s="369">
        <v>1</v>
      </c>
      <c r="I62" s="368"/>
      <c r="J62" s="369">
        <v>1</v>
      </c>
      <c r="K62" s="368">
        <v>2</v>
      </c>
      <c r="L62" s="369">
        <v>1</v>
      </c>
      <c r="M62" s="368">
        <v>2</v>
      </c>
      <c r="N62" s="369">
        <v>1</v>
      </c>
      <c r="O62" s="393">
        <f t="shared" si="0"/>
        <v>11</v>
      </c>
    </row>
    <row r="63" spans="2:15" ht="17.100000000000001" customHeight="1" x14ac:dyDescent="0.2">
      <c r="B63" s="365" t="s">
        <v>323</v>
      </c>
      <c r="C63" s="368">
        <v>1</v>
      </c>
      <c r="D63" s="369"/>
      <c r="E63" s="368"/>
      <c r="F63" s="369"/>
      <c r="G63" s="368">
        <v>1</v>
      </c>
      <c r="H63" s="369"/>
      <c r="I63" s="368"/>
      <c r="J63" s="369"/>
      <c r="K63" s="368"/>
      <c r="L63" s="369"/>
      <c r="M63" s="368"/>
      <c r="N63" s="369"/>
      <c r="O63" s="393">
        <f t="shared" si="0"/>
        <v>2</v>
      </c>
    </row>
    <row r="64" spans="2:15" ht="17.100000000000001" customHeight="1" x14ac:dyDescent="0.2">
      <c r="B64" s="365" t="s">
        <v>324</v>
      </c>
      <c r="C64" s="368">
        <v>1</v>
      </c>
      <c r="D64" s="369"/>
      <c r="E64" s="368">
        <v>1</v>
      </c>
      <c r="F64" s="369"/>
      <c r="G64" s="368"/>
      <c r="H64" s="369">
        <v>1</v>
      </c>
      <c r="I64" s="368">
        <v>1</v>
      </c>
      <c r="J64" s="369"/>
      <c r="K64" s="368"/>
      <c r="L64" s="369"/>
      <c r="M64" s="368">
        <v>1</v>
      </c>
      <c r="N64" s="369">
        <v>1</v>
      </c>
      <c r="O64" s="393">
        <f t="shared" si="0"/>
        <v>6</v>
      </c>
    </row>
    <row r="65" spans="2:15" ht="17.100000000000001" customHeight="1" x14ac:dyDescent="0.2">
      <c r="B65" s="365" t="s">
        <v>325</v>
      </c>
      <c r="C65" s="368"/>
      <c r="D65" s="369"/>
      <c r="E65" s="368">
        <v>1</v>
      </c>
      <c r="F65" s="369"/>
      <c r="G65" s="368"/>
      <c r="H65" s="369"/>
      <c r="I65" s="368"/>
      <c r="J65" s="369"/>
      <c r="K65" s="368"/>
      <c r="L65" s="369"/>
      <c r="M65" s="368"/>
      <c r="N65" s="369"/>
      <c r="O65" s="393">
        <f t="shared" si="0"/>
        <v>1</v>
      </c>
    </row>
    <row r="66" spans="2:15" ht="17.100000000000001" customHeight="1" x14ac:dyDescent="0.2">
      <c r="B66" s="365" t="s">
        <v>391</v>
      </c>
      <c r="C66" s="368"/>
      <c r="D66" s="369"/>
      <c r="E66" s="368"/>
      <c r="F66" s="369"/>
      <c r="G66" s="368"/>
      <c r="H66" s="369"/>
      <c r="I66" s="368"/>
      <c r="J66" s="369"/>
      <c r="K66" s="368"/>
      <c r="L66" s="369"/>
      <c r="M66" s="368">
        <v>1</v>
      </c>
      <c r="N66" s="369">
        <v>2</v>
      </c>
      <c r="O66" s="393">
        <f t="shared" si="0"/>
        <v>3</v>
      </c>
    </row>
    <row r="67" spans="2:15" ht="17.100000000000001" customHeight="1" x14ac:dyDescent="0.2">
      <c r="B67" s="365" t="s">
        <v>354</v>
      </c>
      <c r="C67" s="368"/>
      <c r="D67" s="369"/>
      <c r="E67" s="368"/>
      <c r="F67" s="369"/>
      <c r="G67" s="368"/>
      <c r="H67" s="369">
        <v>1</v>
      </c>
      <c r="I67" s="368"/>
      <c r="J67" s="369">
        <v>1</v>
      </c>
      <c r="K67" s="368"/>
      <c r="L67" s="369"/>
      <c r="M67" s="368"/>
      <c r="N67" s="369"/>
      <c r="O67" s="393">
        <f t="shared" si="0"/>
        <v>2</v>
      </c>
    </row>
    <row r="68" spans="2:15" ht="17.100000000000001" customHeight="1" x14ac:dyDescent="0.2">
      <c r="B68" s="365" t="s">
        <v>326</v>
      </c>
      <c r="C68" s="368">
        <v>1</v>
      </c>
      <c r="D68" s="369"/>
      <c r="E68" s="368"/>
      <c r="F68" s="369"/>
      <c r="G68" s="368"/>
      <c r="H68" s="369"/>
      <c r="I68" s="368"/>
      <c r="J68" s="369"/>
      <c r="K68" s="368"/>
      <c r="L68" s="369"/>
      <c r="M68" s="368"/>
      <c r="N68" s="369"/>
      <c r="O68" s="393">
        <f t="shared" si="0"/>
        <v>1</v>
      </c>
    </row>
    <row r="69" spans="2:15" ht="17.100000000000001" customHeight="1" x14ac:dyDescent="0.2">
      <c r="B69" s="365" t="s">
        <v>327</v>
      </c>
      <c r="C69" s="368">
        <v>1</v>
      </c>
      <c r="D69" s="369"/>
      <c r="E69" s="368"/>
      <c r="F69" s="369"/>
      <c r="G69" s="368"/>
      <c r="H69" s="369"/>
      <c r="I69" s="368"/>
      <c r="J69" s="369"/>
      <c r="K69" s="368"/>
      <c r="L69" s="369"/>
      <c r="M69" s="368"/>
      <c r="N69" s="369"/>
      <c r="O69" s="393">
        <f t="shared" si="0"/>
        <v>1</v>
      </c>
    </row>
    <row r="70" spans="2:15" ht="17.100000000000001" customHeight="1" x14ac:dyDescent="0.2">
      <c r="B70" s="365" t="s">
        <v>352</v>
      </c>
      <c r="C70" s="368"/>
      <c r="D70" s="369"/>
      <c r="E70" s="368"/>
      <c r="F70" s="369"/>
      <c r="G70" s="368"/>
      <c r="H70" s="369">
        <v>1</v>
      </c>
      <c r="I70" s="368">
        <v>1</v>
      </c>
      <c r="J70" s="369"/>
      <c r="K70" s="368"/>
      <c r="L70" s="369"/>
      <c r="M70" s="368"/>
      <c r="N70" s="369"/>
      <c r="O70" s="393">
        <f t="shared" si="0"/>
        <v>2</v>
      </c>
    </row>
    <row r="71" spans="2:15" ht="17.100000000000001" customHeight="1" x14ac:dyDescent="0.2">
      <c r="B71" s="365" t="s">
        <v>394</v>
      </c>
      <c r="C71" s="368"/>
      <c r="D71" s="369"/>
      <c r="E71" s="368"/>
      <c r="F71" s="369"/>
      <c r="G71" s="368"/>
      <c r="H71" s="369"/>
      <c r="I71" s="368"/>
      <c r="J71" s="369"/>
      <c r="K71" s="368"/>
      <c r="L71" s="369"/>
      <c r="M71" s="368">
        <v>1</v>
      </c>
      <c r="N71" s="369"/>
      <c r="O71" s="393">
        <f t="shared" si="0"/>
        <v>1</v>
      </c>
    </row>
    <row r="72" spans="2:15" ht="17.100000000000001" customHeight="1" x14ac:dyDescent="0.2">
      <c r="B72" s="365" t="s">
        <v>328</v>
      </c>
      <c r="C72" s="368"/>
      <c r="D72" s="369"/>
      <c r="E72" s="368"/>
      <c r="F72" s="369">
        <v>2</v>
      </c>
      <c r="G72" s="368">
        <v>1</v>
      </c>
      <c r="H72" s="369"/>
      <c r="I72" s="368">
        <v>1</v>
      </c>
      <c r="J72" s="369"/>
      <c r="K72" s="368"/>
      <c r="L72" s="369">
        <v>1</v>
      </c>
      <c r="M72" s="368"/>
      <c r="N72" s="369"/>
      <c r="O72" s="393">
        <f t="shared" si="0"/>
        <v>5</v>
      </c>
    </row>
    <row r="73" spans="2:15" ht="17.100000000000001" customHeight="1" x14ac:dyDescent="0.2">
      <c r="B73" s="365" t="s">
        <v>382</v>
      </c>
      <c r="C73" s="368"/>
      <c r="D73" s="369"/>
      <c r="E73" s="368"/>
      <c r="F73" s="369"/>
      <c r="G73" s="368"/>
      <c r="H73" s="369"/>
      <c r="I73" s="368"/>
      <c r="J73" s="369"/>
      <c r="K73" s="368"/>
      <c r="L73" s="369">
        <v>1</v>
      </c>
      <c r="M73" s="368"/>
      <c r="N73" s="369"/>
      <c r="O73" s="393">
        <f t="shared" si="0"/>
        <v>1</v>
      </c>
    </row>
    <row r="74" spans="2:15" ht="17.100000000000001" customHeight="1" x14ac:dyDescent="0.2">
      <c r="B74" s="365" t="s">
        <v>329</v>
      </c>
      <c r="C74" s="368"/>
      <c r="D74" s="369">
        <v>2</v>
      </c>
      <c r="E74" s="368"/>
      <c r="F74" s="369"/>
      <c r="G74" s="368"/>
      <c r="H74" s="369"/>
      <c r="I74" s="368"/>
      <c r="J74" s="369">
        <v>1</v>
      </c>
      <c r="K74" s="368"/>
      <c r="L74" s="369"/>
      <c r="M74" s="368"/>
      <c r="N74" s="369"/>
      <c r="O74" s="393">
        <f t="shared" si="0"/>
        <v>3</v>
      </c>
    </row>
    <row r="75" spans="2:15" ht="17.100000000000001" customHeight="1" x14ac:dyDescent="0.2">
      <c r="B75" s="365" t="s">
        <v>330</v>
      </c>
      <c r="C75" s="368">
        <v>1</v>
      </c>
      <c r="D75" s="369"/>
      <c r="E75" s="368">
        <v>1</v>
      </c>
      <c r="F75" s="369">
        <v>1</v>
      </c>
      <c r="G75" s="368">
        <v>1</v>
      </c>
      <c r="H75" s="369"/>
      <c r="I75" s="368"/>
      <c r="J75" s="369">
        <v>3</v>
      </c>
      <c r="K75" s="368"/>
      <c r="L75" s="369">
        <v>1</v>
      </c>
      <c r="M75" s="368"/>
      <c r="N75" s="369"/>
      <c r="O75" s="393">
        <f t="shared" si="0"/>
        <v>8</v>
      </c>
    </row>
    <row r="76" spans="2:15" ht="17.100000000000001" customHeight="1" x14ac:dyDescent="0.2">
      <c r="B76" s="365" t="s">
        <v>331</v>
      </c>
      <c r="C76" s="368"/>
      <c r="D76" s="369"/>
      <c r="E76" s="368">
        <v>1</v>
      </c>
      <c r="F76" s="369"/>
      <c r="G76" s="368"/>
      <c r="H76" s="369"/>
      <c r="I76" s="368"/>
      <c r="J76" s="369"/>
      <c r="K76" s="368"/>
      <c r="L76" s="369"/>
      <c r="M76" s="368"/>
      <c r="N76" s="369"/>
      <c r="O76" s="393">
        <f t="shared" si="0"/>
        <v>1</v>
      </c>
    </row>
    <row r="77" spans="2:15" ht="17.100000000000001" customHeight="1" x14ac:dyDescent="0.2">
      <c r="B77" s="365" t="s">
        <v>353</v>
      </c>
      <c r="C77" s="368"/>
      <c r="D77" s="369"/>
      <c r="E77" s="368"/>
      <c r="F77" s="369"/>
      <c r="G77" s="368"/>
      <c r="H77" s="369">
        <v>1</v>
      </c>
      <c r="I77" s="368"/>
      <c r="J77" s="369"/>
      <c r="K77" s="368"/>
      <c r="L77" s="369">
        <v>1</v>
      </c>
      <c r="M77" s="368"/>
      <c r="N77" s="369"/>
      <c r="O77" s="393">
        <f t="shared" si="0"/>
        <v>2</v>
      </c>
    </row>
    <row r="78" spans="2:15" ht="17.100000000000001" customHeight="1" x14ac:dyDescent="0.2">
      <c r="B78" s="365" t="s">
        <v>256</v>
      </c>
      <c r="C78" s="366"/>
      <c r="D78" s="366"/>
      <c r="E78" s="367"/>
      <c r="F78" s="368"/>
      <c r="G78" s="369"/>
      <c r="H78" s="370"/>
      <c r="I78" s="370"/>
      <c r="J78" s="370">
        <v>1</v>
      </c>
      <c r="K78" s="370"/>
      <c r="L78" s="370"/>
      <c r="M78" s="370"/>
      <c r="N78" s="370">
        <v>1</v>
      </c>
      <c r="O78" s="393">
        <f t="shared" si="0"/>
        <v>2</v>
      </c>
    </row>
    <row r="79" spans="2:15" ht="17.100000000000001" customHeight="1" thickBot="1" x14ac:dyDescent="0.25">
      <c r="B79" s="395" t="s">
        <v>245</v>
      </c>
      <c r="C79" s="390"/>
      <c r="D79" s="390"/>
      <c r="E79" s="396">
        <v>1</v>
      </c>
      <c r="F79" s="397">
        <v>1</v>
      </c>
      <c r="G79" s="398"/>
      <c r="H79" s="399"/>
      <c r="I79" s="399">
        <v>1</v>
      </c>
      <c r="J79" s="399"/>
      <c r="K79" s="399"/>
      <c r="L79" s="399"/>
      <c r="M79" s="399"/>
      <c r="N79" s="399">
        <v>3</v>
      </c>
      <c r="O79" s="467">
        <f t="shared" si="0"/>
        <v>6</v>
      </c>
    </row>
    <row r="80" spans="2:15" ht="23.25" customHeight="1" thickBot="1" x14ac:dyDescent="0.25">
      <c r="B80" s="391" t="s">
        <v>0</v>
      </c>
      <c r="C80" s="392">
        <f t="shared" ref="C80:N80" si="1">SUM(C14:C79)</f>
        <v>16</v>
      </c>
      <c r="D80" s="392">
        <f t="shared" si="1"/>
        <v>7</v>
      </c>
      <c r="E80" s="392">
        <f t="shared" si="1"/>
        <v>12</v>
      </c>
      <c r="F80" s="392">
        <f t="shared" si="1"/>
        <v>18</v>
      </c>
      <c r="G80" s="392">
        <f t="shared" si="1"/>
        <v>13</v>
      </c>
      <c r="H80" s="392">
        <f t="shared" si="1"/>
        <v>15</v>
      </c>
      <c r="I80" s="392">
        <f t="shared" si="1"/>
        <v>13</v>
      </c>
      <c r="J80" s="392">
        <f t="shared" si="1"/>
        <v>19</v>
      </c>
      <c r="K80" s="392">
        <f t="shared" si="1"/>
        <v>13</v>
      </c>
      <c r="L80" s="392">
        <f t="shared" si="1"/>
        <v>14</v>
      </c>
      <c r="M80" s="392">
        <f t="shared" si="1"/>
        <v>17</v>
      </c>
      <c r="N80" s="392">
        <f t="shared" si="1"/>
        <v>13</v>
      </c>
      <c r="O80" s="392">
        <f>SUM(O14:O79)</f>
        <v>170</v>
      </c>
    </row>
  </sheetData>
  <mergeCells count="7">
    <mergeCell ref="A11:S11"/>
    <mergeCell ref="A4:S4"/>
    <mergeCell ref="A5:S5"/>
    <mergeCell ref="A6:S6"/>
    <mergeCell ref="A8:S8"/>
    <mergeCell ref="A9:S9"/>
    <mergeCell ref="A10:S10"/>
  </mergeCells>
  <pageMargins left="0.59055118110236227" right="0.39370078740157483" top="0.31496062992125984" bottom="0.39370078740157483" header="0.39370078740157483" footer="0.39370078740157483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U64"/>
  <sheetViews>
    <sheetView workbookViewId="0">
      <selection activeCell="U12" sqref="U12"/>
    </sheetView>
  </sheetViews>
  <sheetFormatPr baseColWidth="10" defaultColWidth="11.42578125" defaultRowHeight="12.75" x14ac:dyDescent="0.2"/>
  <cols>
    <col min="1" max="1" width="3.140625" customWidth="1"/>
    <col min="2" max="2" width="24.140625" style="5" customWidth="1"/>
    <col min="3" max="3" width="4.7109375" style="5" customWidth="1"/>
    <col min="4" max="4" width="4.85546875" style="5" customWidth="1"/>
    <col min="5" max="5" width="4.7109375" style="5" customWidth="1"/>
    <col min="6" max="6" width="3.28515625" style="5" customWidth="1"/>
    <col min="7" max="7" width="3.85546875" style="5" customWidth="1"/>
    <col min="8" max="8" width="3.7109375" style="5" customWidth="1"/>
    <col min="9" max="9" width="4.7109375" style="5" customWidth="1"/>
    <col min="10" max="11" width="4.7109375" style="5" hidden="1" customWidth="1"/>
    <col min="12" max="12" width="4" style="5" hidden="1" customWidth="1"/>
    <col min="13" max="13" width="1.85546875" style="5" hidden="1" customWidth="1"/>
    <col min="14" max="14" width="12.28515625" style="5" customWidth="1"/>
    <col min="15" max="15" width="10.42578125" customWidth="1"/>
    <col min="16" max="16" width="0.5703125" hidden="1" customWidth="1"/>
    <col min="17" max="17" width="10.5703125" customWidth="1"/>
    <col min="18" max="18" width="4.140625" hidden="1" customWidth="1"/>
    <col min="19" max="19" width="1.5703125" customWidth="1"/>
    <col min="20" max="20" width="2.7109375" customWidth="1"/>
  </cols>
  <sheetData>
    <row r="1" spans="1:18" ht="14.1" customHeight="1" x14ac:dyDescent="0.2"/>
    <row r="2" spans="1:18" ht="14.1" customHeight="1" x14ac:dyDescent="0.2"/>
    <row r="3" spans="1:18" ht="14.1" customHeight="1" x14ac:dyDescent="0.2"/>
    <row r="4" spans="1:18" ht="14.1" customHeight="1" x14ac:dyDescent="0.2">
      <c r="A4" s="496" t="s">
        <v>17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</row>
    <row r="5" spans="1:18" ht="14.1" customHeight="1" x14ac:dyDescent="0.2">
      <c r="A5" s="498" t="s">
        <v>22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</row>
    <row r="6" spans="1:18" ht="14.1" customHeight="1" x14ac:dyDescent="0.2">
      <c r="A6" s="497" t="s">
        <v>77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</row>
    <row r="7" spans="1:18" ht="14.1" customHeight="1" x14ac:dyDescent="0.2"/>
    <row r="8" spans="1:18" ht="14.1" customHeight="1" x14ac:dyDescent="0.3">
      <c r="A8" s="505" t="s">
        <v>61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</row>
    <row r="9" spans="1:18" ht="14.1" customHeight="1" x14ac:dyDescent="0.3">
      <c r="A9" s="505" t="s">
        <v>10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</row>
    <row r="10" spans="1:18" ht="14.1" customHeight="1" x14ac:dyDescent="0.3">
      <c r="A10" s="504" t="s">
        <v>109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</row>
    <row r="11" spans="1:18" ht="14.1" customHeight="1" x14ac:dyDescent="0.3">
      <c r="A11" s="12"/>
      <c r="B11" s="27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7"/>
    </row>
    <row r="12" spans="1:18" ht="18.75" customHeight="1" thickBot="1" x14ac:dyDescent="0.25">
      <c r="A12" s="503" t="s">
        <v>46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</row>
    <row r="13" spans="1:18" s="18" customFormat="1" ht="22.5" customHeight="1" thickBot="1" x14ac:dyDescent="0.35">
      <c r="A13" s="23"/>
      <c r="B13" s="62" t="s">
        <v>13</v>
      </c>
      <c r="C13" s="63" t="s">
        <v>95</v>
      </c>
      <c r="D13" s="63" t="s">
        <v>96</v>
      </c>
      <c r="E13" s="63" t="s">
        <v>97</v>
      </c>
      <c r="F13" s="63" t="s">
        <v>98</v>
      </c>
      <c r="G13" s="63" t="s">
        <v>99</v>
      </c>
      <c r="H13" s="63" t="s">
        <v>100</v>
      </c>
      <c r="I13" s="63" t="s">
        <v>101</v>
      </c>
      <c r="J13" s="63" t="s">
        <v>102</v>
      </c>
      <c r="K13" s="63" t="s">
        <v>103</v>
      </c>
      <c r="L13" s="63" t="s">
        <v>104</v>
      </c>
      <c r="M13" s="63" t="s">
        <v>105</v>
      </c>
      <c r="N13" s="64" t="s">
        <v>0</v>
      </c>
      <c r="O13" s="526" t="s">
        <v>73</v>
      </c>
      <c r="P13" s="24"/>
      <c r="Q13" s="24"/>
    </row>
    <row r="14" spans="1:18" s="18" customFormat="1" ht="17.100000000000001" customHeight="1" thickBot="1" x14ac:dyDescent="0.25">
      <c r="A14" s="23"/>
      <c r="B14" s="528" t="s">
        <v>70</v>
      </c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600"/>
      <c r="O14" s="526"/>
      <c r="P14" s="24"/>
      <c r="Q14" s="24"/>
    </row>
    <row r="15" spans="1:18" s="18" customFormat="1" ht="17.100000000000001" customHeight="1" thickBot="1" x14ac:dyDescent="0.25">
      <c r="A15" s="23"/>
      <c r="B15" s="65" t="s">
        <v>52</v>
      </c>
      <c r="C15" s="66">
        <v>0</v>
      </c>
      <c r="D15" s="52">
        <v>3</v>
      </c>
      <c r="E15" s="52">
        <v>4</v>
      </c>
      <c r="F15" s="52">
        <v>9</v>
      </c>
      <c r="G15" s="52">
        <v>1</v>
      </c>
      <c r="H15" s="52">
        <v>8</v>
      </c>
      <c r="I15" s="52"/>
      <c r="J15" s="52"/>
      <c r="K15" s="52"/>
      <c r="L15" s="52"/>
      <c r="M15" s="52"/>
      <c r="N15" s="40">
        <f>SUM(C15:M15)</f>
        <v>25</v>
      </c>
      <c r="O15" s="526"/>
      <c r="P15" s="24"/>
      <c r="Q15" s="24"/>
    </row>
    <row r="16" spans="1:18" s="18" customFormat="1" ht="17.100000000000001" customHeight="1" thickBot="1" x14ac:dyDescent="0.25">
      <c r="A16" s="23"/>
      <c r="B16" s="65" t="s">
        <v>54</v>
      </c>
      <c r="C16" s="66">
        <v>0</v>
      </c>
      <c r="D16" s="52">
        <v>0</v>
      </c>
      <c r="E16" s="52"/>
      <c r="F16" s="52">
        <v>7</v>
      </c>
      <c r="G16" s="52">
        <v>11</v>
      </c>
      <c r="H16" s="52">
        <v>4</v>
      </c>
      <c r="I16" s="52"/>
      <c r="J16" s="52"/>
      <c r="K16" s="52"/>
      <c r="L16" s="52"/>
      <c r="M16" s="52"/>
      <c r="N16" s="40">
        <f>SUM(C16:M16)</f>
        <v>22</v>
      </c>
      <c r="O16" s="526"/>
      <c r="P16" s="24"/>
      <c r="Q16" s="24"/>
    </row>
    <row r="17" spans="1:17" s="18" customFormat="1" ht="17.100000000000001" customHeight="1" thickBot="1" x14ac:dyDescent="0.25">
      <c r="A17" s="23"/>
      <c r="B17" s="65" t="s">
        <v>55</v>
      </c>
      <c r="C17" s="66">
        <v>0</v>
      </c>
      <c r="D17" s="52">
        <v>1</v>
      </c>
      <c r="E17" s="52">
        <v>2</v>
      </c>
      <c r="F17" s="52"/>
      <c r="G17" s="52">
        <v>1</v>
      </c>
      <c r="H17" s="52"/>
      <c r="I17" s="52"/>
      <c r="J17" s="52"/>
      <c r="K17" s="52"/>
      <c r="L17" s="52"/>
      <c r="M17" s="52"/>
      <c r="N17" s="40">
        <f>SUM(C17:M17)</f>
        <v>4</v>
      </c>
      <c r="O17" s="526"/>
      <c r="P17" s="24"/>
      <c r="Q17" s="24"/>
    </row>
    <row r="18" spans="1:17" s="18" customFormat="1" ht="17.100000000000001" customHeight="1" thickBot="1" x14ac:dyDescent="0.25">
      <c r="A18" s="23"/>
      <c r="B18" s="65" t="s">
        <v>53</v>
      </c>
      <c r="C18" s="66">
        <v>32</v>
      </c>
      <c r="D18" s="52">
        <v>28</v>
      </c>
      <c r="E18" s="52">
        <v>42</v>
      </c>
      <c r="F18" s="52">
        <v>34</v>
      </c>
      <c r="G18" s="52">
        <v>23</v>
      </c>
      <c r="H18" s="52">
        <v>23</v>
      </c>
      <c r="I18" s="52"/>
      <c r="J18" s="52"/>
      <c r="K18" s="52"/>
      <c r="L18" s="52"/>
      <c r="M18" s="52"/>
      <c r="N18" s="40">
        <f t="shared" ref="N18:N25" si="0">SUM(C18:M18)</f>
        <v>182</v>
      </c>
      <c r="O18" s="526"/>
      <c r="P18" s="24"/>
      <c r="Q18" s="24"/>
    </row>
    <row r="19" spans="1:17" s="18" customFormat="1" ht="17.100000000000001" customHeight="1" thickBot="1" x14ac:dyDescent="0.25">
      <c r="A19" s="23"/>
      <c r="B19" s="67" t="s">
        <v>0</v>
      </c>
      <c r="C19" s="53">
        <f t="shared" ref="C19:M19" si="1">SUM(C15:C18)</f>
        <v>32</v>
      </c>
      <c r="D19" s="53">
        <f t="shared" si="1"/>
        <v>32</v>
      </c>
      <c r="E19" s="53">
        <f t="shared" si="1"/>
        <v>48</v>
      </c>
      <c r="F19" s="53">
        <f t="shared" si="1"/>
        <v>50</v>
      </c>
      <c r="G19" s="53">
        <f t="shared" si="1"/>
        <v>36</v>
      </c>
      <c r="H19" s="53">
        <f t="shared" si="1"/>
        <v>35</v>
      </c>
      <c r="I19" s="53">
        <f t="shared" si="1"/>
        <v>0</v>
      </c>
      <c r="J19" s="53">
        <f t="shared" si="1"/>
        <v>0</v>
      </c>
      <c r="K19" s="53">
        <f t="shared" si="1"/>
        <v>0</v>
      </c>
      <c r="L19" s="53">
        <f t="shared" si="1"/>
        <v>0</v>
      </c>
      <c r="M19" s="53">
        <f t="shared" si="1"/>
        <v>0</v>
      </c>
      <c r="N19" s="40">
        <f t="shared" si="0"/>
        <v>233</v>
      </c>
      <c r="O19" s="68">
        <f>(100000/9884371)*(N19/6)*12</f>
        <v>4.7145134475425907</v>
      </c>
      <c r="P19" s="24"/>
      <c r="Q19" s="24"/>
    </row>
    <row r="20" spans="1:17" s="18" customFormat="1" ht="17.100000000000001" customHeight="1" thickBot="1" x14ac:dyDescent="0.25">
      <c r="A20" s="23"/>
      <c r="B20" s="54" t="s">
        <v>58</v>
      </c>
      <c r="C20" s="53">
        <v>24</v>
      </c>
      <c r="D20" s="25">
        <v>13</v>
      </c>
      <c r="E20" s="25">
        <v>18</v>
      </c>
      <c r="F20" s="25">
        <v>12</v>
      </c>
      <c r="G20" s="25">
        <v>5</v>
      </c>
      <c r="H20" s="25">
        <v>7</v>
      </c>
      <c r="I20" s="25"/>
      <c r="J20" s="25"/>
      <c r="K20" s="25"/>
      <c r="L20" s="25"/>
      <c r="M20" s="25"/>
      <c r="N20" s="40">
        <f>SUM(C20:M20)</f>
        <v>79</v>
      </c>
      <c r="O20" s="68">
        <f t="shared" ref="O20:O25" si="2">(100000/9884371)*(N20/6)*12</f>
        <v>1.5984831002397621</v>
      </c>
      <c r="P20" s="24"/>
      <c r="Q20" s="24"/>
    </row>
    <row r="21" spans="1:17" s="18" customFormat="1" ht="17.100000000000001" customHeight="1" thickBot="1" x14ac:dyDescent="0.25">
      <c r="A21" s="23"/>
      <c r="B21" s="54" t="s">
        <v>85</v>
      </c>
      <c r="C21" s="53">
        <v>0</v>
      </c>
      <c r="D21" s="25">
        <v>1</v>
      </c>
      <c r="E21" s="25"/>
      <c r="F21" s="25"/>
      <c r="G21" s="25"/>
      <c r="H21" s="25"/>
      <c r="I21" s="25"/>
      <c r="J21" s="25"/>
      <c r="K21" s="25"/>
      <c r="L21" s="25"/>
      <c r="M21" s="25"/>
      <c r="N21" s="40">
        <f t="shared" si="0"/>
        <v>1</v>
      </c>
      <c r="O21" s="68">
        <f t="shared" si="2"/>
        <v>2.0233963294174206E-2</v>
      </c>
      <c r="P21" s="24"/>
      <c r="Q21" s="24"/>
    </row>
    <row r="22" spans="1:17" s="18" customFormat="1" ht="17.100000000000001" customHeight="1" thickBot="1" x14ac:dyDescent="0.25">
      <c r="A22" s="23"/>
      <c r="B22" s="54" t="s">
        <v>44</v>
      </c>
      <c r="C22" s="53">
        <v>0</v>
      </c>
      <c r="D22" s="25">
        <v>0</v>
      </c>
      <c r="E22" s="25"/>
      <c r="F22" s="25"/>
      <c r="G22" s="25">
        <v>3</v>
      </c>
      <c r="H22" s="25"/>
      <c r="I22" s="25"/>
      <c r="J22" s="25"/>
      <c r="K22" s="25"/>
      <c r="L22" s="25"/>
      <c r="M22" s="25"/>
      <c r="N22" s="40">
        <f t="shared" si="0"/>
        <v>3</v>
      </c>
      <c r="O22" s="68">
        <f t="shared" si="2"/>
        <v>6.0701889882522619E-2</v>
      </c>
      <c r="P22" s="24"/>
      <c r="Q22" s="24"/>
    </row>
    <row r="23" spans="1:17" s="18" customFormat="1" ht="17.100000000000001" customHeight="1" thickBot="1" x14ac:dyDescent="0.25">
      <c r="A23" s="23"/>
      <c r="B23" s="54" t="s">
        <v>92</v>
      </c>
      <c r="C23" s="69"/>
      <c r="D23" s="42"/>
      <c r="E23" s="42">
        <v>3</v>
      </c>
      <c r="F23" s="42"/>
      <c r="G23" s="42">
        <v>6</v>
      </c>
      <c r="H23" s="42">
        <v>2</v>
      </c>
      <c r="I23" s="42"/>
      <c r="J23" s="42"/>
      <c r="K23" s="42"/>
      <c r="L23" s="42"/>
      <c r="M23" s="42"/>
      <c r="N23" s="40">
        <f t="shared" si="0"/>
        <v>11</v>
      </c>
      <c r="O23" s="68">
        <f t="shared" si="2"/>
        <v>0.22257359623591624</v>
      </c>
      <c r="P23" s="24"/>
      <c r="Q23" s="24"/>
    </row>
    <row r="24" spans="1:17" s="18" customFormat="1" ht="17.100000000000001" customHeight="1" thickBot="1" x14ac:dyDescent="0.25">
      <c r="A24" s="23"/>
      <c r="B24" s="54" t="s">
        <v>93</v>
      </c>
      <c r="C24" s="69">
        <v>1</v>
      </c>
      <c r="D24" s="42"/>
      <c r="E24" s="42">
        <v>3</v>
      </c>
      <c r="F24" s="42"/>
      <c r="G24" s="42">
        <v>3</v>
      </c>
      <c r="H24" s="42"/>
      <c r="I24" s="42"/>
      <c r="J24" s="42"/>
      <c r="K24" s="42"/>
      <c r="L24" s="42"/>
      <c r="M24" s="42"/>
      <c r="N24" s="40">
        <f t="shared" si="0"/>
        <v>7</v>
      </c>
      <c r="O24" s="68">
        <f t="shared" si="2"/>
        <v>0.14163774305921945</v>
      </c>
      <c r="P24" s="24"/>
      <c r="Q24" s="24"/>
    </row>
    <row r="25" spans="1:17" s="18" customFormat="1" ht="17.100000000000001" customHeight="1" thickBot="1" x14ac:dyDescent="0.25">
      <c r="A25" s="23"/>
      <c r="B25" s="70" t="s">
        <v>57</v>
      </c>
      <c r="C25" s="71">
        <v>10</v>
      </c>
      <c r="D25" s="39">
        <v>8</v>
      </c>
      <c r="E25" s="39">
        <v>12</v>
      </c>
      <c r="F25" s="39">
        <v>10</v>
      </c>
      <c r="G25" s="39">
        <v>8</v>
      </c>
      <c r="H25" s="39">
        <v>8</v>
      </c>
      <c r="I25" s="39"/>
      <c r="J25" s="39"/>
      <c r="K25" s="39"/>
      <c r="L25" s="39"/>
      <c r="M25" s="39"/>
      <c r="N25" s="40">
        <f t="shared" si="0"/>
        <v>56</v>
      </c>
      <c r="O25" s="68">
        <f t="shared" si="2"/>
        <v>1.1331019444737556</v>
      </c>
      <c r="P25" s="24"/>
      <c r="Q25" s="24"/>
    </row>
    <row r="26" spans="1:17" s="18" customFormat="1" ht="18" customHeight="1" thickBot="1" x14ac:dyDescent="0.25">
      <c r="A26" s="23"/>
      <c r="B26" s="72" t="s">
        <v>0</v>
      </c>
      <c r="C26" s="48">
        <f t="shared" ref="C26:N26" si="3">SUM(C19:C25)</f>
        <v>67</v>
      </c>
      <c r="D26" s="48">
        <f t="shared" si="3"/>
        <v>54</v>
      </c>
      <c r="E26" s="48">
        <f t="shared" si="3"/>
        <v>84</v>
      </c>
      <c r="F26" s="48">
        <f t="shared" si="3"/>
        <v>72</v>
      </c>
      <c r="G26" s="48">
        <f t="shared" si="3"/>
        <v>61</v>
      </c>
      <c r="H26" s="48">
        <f t="shared" si="3"/>
        <v>52</v>
      </c>
      <c r="I26" s="73">
        <f t="shared" si="3"/>
        <v>0</v>
      </c>
      <c r="J26" s="73">
        <f t="shared" si="3"/>
        <v>0</v>
      </c>
      <c r="K26" s="73">
        <f t="shared" si="3"/>
        <v>0</v>
      </c>
      <c r="L26" s="73">
        <f t="shared" si="3"/>
        <v>0</v>
      </c>
      <c r="M26" s="73">
        <f t="shared" si="3"/>
        <v>0</v>
      </c>
      <c r="N26" s="73">
        <f t="shared" si="3"/>
        <v>390</v>
      </c>
      <c r="O26" s="24"/>
      <c r="P26" s="24"/>
      <c r="Q26" s="24"/>
    </row>
    <row r="27" spans="1:17" s="18" customFormat="1" ht="15.95" customHeight="1" thickBot="1" x14ac:dyDescent="0.25">
      <c r="A27" s="23"/>
      <c r="B27" s="37"/>
      <c r="C27" s="37"/>
      <c r="D27" s="74"/>
      <c r="E27" s="75"/>
      <c r="F27" s="523" t="s">
        <v>74</v>
      </c>
      <c r="G27" s="524"/>
      <c r="H27" s="524"/>
      <c r="I27" s="524"/>
      <c r="J27" s="524"/>
      <c r="K27" s="524"/>
      <c r="L27" s="524"/>
      <c r="M27" s="524"/>
      <c r="N27" s="525"/>
      <c r="O27" s="68">
        <f>(100000/9884371)*(N26/6)*12</f>
        <v>7.8912456847279397</v>
      </c>
      <c r="P27" s="24"/>
      <c r="Q27" s="24"/>
    </row>
    <row r="28" spans="1:17" s="18" customFormat="1" ht="15.95" customHeight="1" x14ac:dyDescent="0.2">
      <c r="A28" s="26"/>
      <c r="B28" s="31"/>
      <c r="C28" s="31"/>
      <c r="D28" s="29"/>
      <c r="E28" s="28"/>
      <c r="F28" s="28"/>
      <c r="G28" s="28"/>
      <c r="H28" s="28"/>
      <c r="I28" s="34"/>
      <c r="J28" s="34"/>
      <c r="K28" s="34"/>
      <c r="L28" s="34"/>
      <c r="M28" s="34"/>
      <c r="N28" s="34"/>
      <c r="O28" s="33"/>
    </row>
    <row r="29" spans="1:17" ht="18.75" customHeight="1" thickBot="1" x14ac:dyDescent="0.35">
      <c r="A29" s="12"/>
      <c r="B29" s="503" t="s">
        <v>71</v>
      </c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</row>
    <row r="30" spans="1:17" ht="21.75" customHeight="1" thickBot="1" x14ac:dyDescent="0.35">
      <c r="B30" s="62" t="s">
        <v>13</v>
      </c>
      <c r="C30" s="63" t="s">
        <v>95</v>
      </c>
      <c r="D30" s="63" t="s">
        <v>96</v>
      </c>
      <c r="E30" s="63" t="s">
        <v>97</v>
      </c>
      <c r="F30" s="63" t="s">
        <v>98</v>
      </c>
      <c r="G30" s="63" t="s">
        <v>99</v>
      </c>
      <c r="H30" s="63" t="s">
        <v>100</v>
      </c>
      <c r="I30" s="63" t="s">
        <v>101</v>
      </c>
      <c r="J30" s="63" t="s">
        <v>102</v>
      </c>
      <c r="K30" s="63" t="s">
        <v>103</v>
      </c>
      <c r="L30" s="63" t="s">
        <v>104</v>
      </c>
      <c r="M30" s="63" t="s">
        <v>105</v>
      </c>
      <c r="N30" s="64" t="s">
        <v>0</v>
      </c>
      <c r="O30" s="56" t="s">
        <v>72</v>
      </c>
    </row>
    <row r="31" spans="1:17" ht="17.100000000000001" customHeight="1" thickBot="1" x14ac:dyDescent="0.25">
      <c r="B31" s="76" t="s">
        <v>56</v>
      </c>
      <c r="C31" s="77">
        <v>2</v>
      </c>
      <c r="D31" s="78">
        <v>2</v>
      </c>
      <c r="E31" s="78">
        <v>1</v>
      </c>
      <c r="F31" s="78"/>
      <c r="G31" s="78"/>
      <c r="H31" s="78">
        <v>2</v>
      </c>
      <c r="I31" s="78"/>
      <c r="J31" s="78"/>
      <c r="K31" s="78"/>
      <c r="L31" s="78"/>
      <c r="M31" s="78"/>
      <c r="N31" s="79">
        <f>SUM(C31:M31)</f>
        <v>7</v>
      </c>
      <c r="O31" s="68">
        <f>(100000/9884371)*(N31/6)*12</f>
        <v>0.14163774305921945</v>
      </c>
    </row>
    <row r="32" spans="1:17" ht="17.100000000000001" customHeight="1" thickBot="1" x14ac:dyDescent="0.25">
      <c r="B32" s="80" t="s">
        <v>89</v>
      </c>
      <c r="C32" s="81"/>
      <c r="D32" s="32"/>
      <c r="E32" s="32">
        <v>1</v>
      </c>
      <c r="F32" s="32">
        <v>2</v>
      </c>
      <c r="G32" s="32">
        <v>1</v>
      </c>
      <c r="H32" s="32"/>
      <c r="I32" s="32"/>
      <c r="J32" s="32"/>
      <c r="K32" s="32"/>
      <c r="L32" s="32"/>
      <c r="M32" s="32"/>
      <c r="N32" s="51">
        <f t="shared" ref="N32:N38" si="4">SUM(C32:M32)</f>
        <v>4</v>
      </c>
      <c r="O32" s="68">
        <f t="shared" ref="O32:O41" si="5">(100000/9884371)*(N32/6)*12</f>
        <v>8.0935853176696826E-2</v>
      </c>
    </row>
    <row r="33" spans="1:21" ht="17.100000000000001" customHeight="1" thickBot="1" x14ac:dyDescent="0.25">
      <c r="B33" s="54" t="s">
        <v>48</v>
      </c>
      <c r="C33" s="53">
        <v>12</v>
      </c>
      <c r="D33" s="25">
        <v>11</v>
      </c>
      <c r="E33" s="25">
        <v>8</v>
      </c>
      <c r="F33" s="25">
        <v>9</v>
      </c>
      <c r="G33" s="25">
        <v>9</v>
      </c>
      <c r="H33" s="25">
        <v>6</v>
      </c>
      <c r="I33" s="25"/>
      <c r="J33" s="25"/>
      <c r="K33" s="25"/>
      <c r="L33" s="25"/>
      <c r="M33" s="25"/>
      <c r="N33" s="51">
        <f t="shared" si="4"/>
        <v>55</v>
      </c>
      <c r="O33" s="68">
        <f t="shared" si="5"/>
        <v>1.1128679811795812</v>
      </c>
    </row>
    <row r="34" spans="1:21" ht="17.100000000000001" hidden="1" customHeight="1" thickBot="1" x14ac:dyDescent="0.25">
      <c r="B34" s="54" t="s">
        <v>47</v>
      </c>
      <c r="C34" s="53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1"/>
      <c r="O34" s="68">
        <f t="shared" si="5"/>
        <v>0</v>
      </c>
    </row>
    <row r="35" spans="1:21" ht="17.100000000000001" customHeight="1" thickBot="1" x14ac:dyDescent="0.25">
      <c r="B35" s="82" t="s">
        <v>60</v>
      </c>
      <c r="C35" s="83">
        <v>1</v>
      </c>
      <c r="D35" s="25">
        <v>1</v>
      </c>
      <c r="E35" s="25">
        <v>3</v>
      </c>
      <c r="F35" s="25">
        <v>3</v>
      </c>
      <c r="G35" s="25">
        <v>1</v>
      </c>
      <c r="H35" s="25">
        <v>2</v>
      </c>
      <c r="I35" s="25"/>
      <c r="J35" s="25"/>
      <c r="K35" s="25"/>
      <c r="L35" s="25"/>
      <c r="M35" s="25"/>
      <c r="N35" s="51">
        <f t="shared" si="4"/>
        <v>11</v>
      </c>
      <c r="O35" s="68">
        <f t="shared" si="5"/>
        <v>0.22257359623591624</v>
      </c>
    </row>
    <row r="36" spans="1:21" ht="17.100000000000001" customHeight="1" thickBot="1" x14ac:dyDescent="0.25">
      <c r="B36" s="54" t="s">
        <v>49</v>
      </c>
      <c r="C36" s="53">
        <v>49</v>
      </c>
      <c r="D36" s="25">
        <v>43</v>
      </c>
      <c r="E36" s="25">
        <v>53</v>
      </c>
      <c r="F36" s="25">
        <v>69</v>
      </c>
      <c r="G36" s="25">
        <v>48</v>
      </c>
      <c r="H36" s="25">
        <v>45</v>
      </c>
      <c r="I36" s="25"/>
      <c r="J36" s="25"/>
      <c r="K36" s="25"/>
      <c r="L36" s="25"/>
      <c r="M36" s="25"/>
      <c r="N36" s="51">
        <f t="shared" si="4"/>
        <v>307</v>
      </c>
      <c r="O36" s="68">
        <f t="shared" si="5"/>
        <v>6.211826731311481</v>
      </c>
    </row>
    <row r="37" spans="1:21" ht="17.100000000000001" customHeight="1" thickBot="1" x14ac:dyDescent="0.25">
      <c r="B37" s="54" t="s">
        <v>90</v>
      </c>
      <c r="C37" s="53">
        <v>1</v>
      </c>
      <c r="D37" s="25"/>
      <c r="E37" s="25"/>
      <c r="F37" s="25">
        <v>1</v>
      </c>
      <c r="G37" s="25">
        <v>3</v>
      </c>
      <c r="H37" s="25">
        <v>1</v>
      </c>
      <c r="I37" s="25"/>
      <c r="J37" s="25"/>
      <c r="K37" s="25"/>
      <c r="L37" s="25"/>
      <c r="M37" s="25"/>
      <c r="N37" s="51">
        <f>SUM(C37:M37)</f>
        <v>6</v>
      </c>
      <c r="O37" s="68">
        <f t="shared" si="5"/>
        <v>0.12140377976504524</v>
      </c>
    </row>
    <row r="38" spans="1:21" ht="17.100000000000001" customHeight="1" thickBot="1" x14ac:dyDescent="0.25">
      <c r="B38" s="54" t="s">
        <v>108</v>
      </c>
      <c r="C38" s="53">
        <v>12</v>
      </c>
      <c r="D38" s="25">
        <v>7</v>
      </c>
      <c r="E38" s="25">
        <v>8</v>
      </c>
      <c r="F38" s="25">
        <v>7</v>
      </c>
      <c r="G38" s="25">
        <v>19</v>
      </c>
      <c r="H38" s="25">
        <v>9</v>
      </c>
      <c r="I38" s="25"/>
      <c r="J38" s="25"/>
      <c r="K38" s="25"/>
      <c r="L38" s="25"/>
      <c r="M38" s="25"/>
      <c r="N38" s="51">
        <f t="shared" si="4"/>
        <v>62</v>
      </c>
      <c r="O38" s="68">
        <f t="shared" si="5"/>
        <v>1.2545057242388009</v>
      </c>
    </row>
    <row r="39" spans="1:21" ht="17.100000000000001" customHeight="1" thickBot="1" x14ac:dyDescent="0.25">
      <c r="B39" s="106" t="s">
        <v>91</v>
      </c>
      <c r="C39" s="107"/>
      <c r="D39" s="108"/>
      <c r="E39" s="108"/>
      <c r="F39" s="108"/>
      <c r="G39" s="108">
        <v>11</v>
      </c>
      <c r="H39" s="108"/>
      <c r="I39" s="108"/>
      <c r="J39" s="108"/>
      <c r="K39" s="108"/>
      <c r="L39" s="108"/>
      <c r="M39" s="108"/>
      <c r="N39" s="109">
        <f>SUM(C39:M39)</f>
        <v>11</v>
      </c>
      <c r="O39" s="68">
        <f t="shared" si="5"/>
        <v>0.22257359623591624</v>
      </c>
    </row>
    <row r="40" spans="1:21" ht="17.100000000000001" customHeight="1" thickBot="1" x14ac:dyDescent="0.25">
      <c r="B40" s="110" t="s">
        <v>59</v>
      </c>
      <c r="C40" s="111"/>
      <c r="D40" s="112"/>
      <c r="E40" s="112">
        <v>7</v>
      </c>
      <c r="F40" s="112"/>
      <c r="G40" s="112"/>
      <c r="H40" s="112">
        <v>1</v>
      </c>
      <c r="I40" s="112"/>
      <c r="J40" s="112"/>
      <c r="K40" s="112"/>
      <c r="L40" s="112"/>
      <c r="M40" s="112"/>
      <c r="N40" s="46">
        <f>SUM(C40:M40)</f>
        <v>8</v>
      </c>
      <c r="O40" s="68">
        <f t="shared" si="5"/>
        <v>0.16187170635339365</v>
      </c>
    </row>
    <row r="41" spans="1:21" ht="17.100000000000001" customHeight="1" thickBot="1" x14ac:dyDescent="0.25">
      <c r="B41" s="113" t="s">
        <v>94</v>
      </c>
      <c r="C41" s="114"/>
      <c r="D41" s="115"/>
      <c r="E41" s="115"/>
      <c r="F41" s="115"/>
      <c r="G41" s="115">
        <v>1</v>
      </c>
      <c r="H41" s="115"/>
      <c r="I41" s="115"/>
      <c r="J41" s="115"/>
      <c r="K41" s="115"/>
      <c r="L41" s="115"/>
      <c r="M41" s="115"/>
      <c r="N41" s="55">
        <f>SUM(C41:M41)</f>
        <v>1</v>
      </c>
      <c r="O41" s="68">
        <f t="shared" si="5"/>
        <v>2.0233963294174206E-2</v>
      </c>
    </row>
    <row r="42" spans="1:21" ht="18" customHeight="1" thickBot="1" x14ac:dyDescent="0.25">
      <c r="B42" s="84" t="s">
        <v>0</v>
      </c>
      <c r="C42" s="85">
        <f>SUM(C31:C41)</f>
        <v>77</v>
      </c>
      <c r="D42" s="85">
        <f t="shared" ref="D42:N42" si="6">SUM(D31:D41)</f>
        <v>64</v>
      </c>
      <c r="E42" s="85">
        <f t="shared" si="6"/>
        <v>81</v>
      </c>
      <c r="F42" s="85">
        <f t="shared" si="6"/>
        <v>91</v>
      </c>
      <c r="G42" s="85">
        <f t="shared" si="6"/>
        <v>93</v>
      </c>
      <c r="H42" s="85">
        <f t="shared" si="6"/>
        <v>66</v>
      </c>
      <c r="I42" s="86">
        <f t="shared" si="6"/>
        <v>0</v>
      </c>
      <c r="J42" s="86">
        <f t="shared" si="6"/>
        <v>0</v>
      </c>
      <c r="K42" s="86">
        <f t="shared" si="6"/>
        <v>0</v>
      </c>
      <c r="L42" s="86">
        <f t="shared" si="6"/>
        <v>0</v>
      </c>
      <c r="M42" s="86">
        <f t="shared" si="6"/>
        <v>0</v>
      </c>
      <c r="N42" s="86">
        <f t="shared" si="6"/>
        <v>472</v>
      </c>
      <c r="O42" s="47"/>
    </row>
    <row r="43" spans="1:21" ht="15.75" customHeight="1" thickBot="1" x14ac:dyDescent="0.25">
      <c r="B43" s="87"/>
      <c r="C43" s="87"/>
      <c r="D43" s="88"/>
      <c r="E43" s="89"/>
      <c r="F43" s="523" t="s">
        <v>74</v>
      </c>
      <c r="G43" s="524"/>
      <c r="H43" s="524"/>
      <c r="I43" s="524"/>
      <c r="J43" s="524"/>
      <c r="K43" s="524"/>
      <c r="L43" s="524"/>
      <c r="M43" s="524"/>
      <c r="N43" s="525"/>
      <c r="O43" s="68">
        <f>(100000/9884371)*(N42/6)*12</f>
        <v>9.5504306748502259</v>
      </c>
    </row>
    <row r="44" spans="1:21" ht="24.95" customHeight="1" thickBot="1" x14ac:dyDescent="0.25">
      <c r="B44" s="503" t="s">
        <v>88</v>
      </c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</row>
    <row r="45" spans="1:21" ht="24" customHeight="1" thickBot="1" x14ac:dyDescent="0.35">
      <c r="B45" s="90" t="s">
        <v>13</v>
      </c>
      <c r="C45" s="91" t="s">
        <v>95</v>
      </c>
      <c r="D45" s="91" t="s">
        <v>96</v>
      </c>
      <c r="E45" s="91" t="s">
        <v>97</v>
      </c>
      <c r="F45" s="91" t="s">
        <v>98</v>
      </c>
      <c r="G45" s="91" t="s">
        <v>99</v>
      </c>
      <c r="H45" s="91" t="s">
        <v>100</v>
      </c>
      <c r="I45" s="91" t="s">
        <v>101</v>
      </c>
      <c r="J45" s="91" t="s">
        <v>102</v>
      </c>
      <c r="K45" s="91" t="s">
        <v>103</v>
      </c>
      <c r="L45" s="91" t="s">
        <v>104</v>
      </c>
      <c r="M45" s="91" t="s">
        <v>105</v>
      </c>
      <c r="N45" s="92" t="s">
        <v>0</v>
      </c>
      <c r="O45" s="605"/>
      <c r="P45" s="605"/>
      <c r="Q45" s="605"/>
      <c r="R45" s="605"/>
      <c r="S45" s="605"/>
    </row>
    <row r="46" spans="1:21" ht="15" customHeight="1" x14ac:dyDescent="0.2">
      <c r="B46" s="93" t="s">
        <v>86</v>
      </c>
      <c r="C46" s="94">
        <v>17</v>
      </c>
      <c r="D46" s="78">
        <v>18</v>
      </c>
      <c r="E46" s="78">
        <v>10</v>
      </c>
      <c r="F46" s="78">
        <v>25</v>
      </c>
      <c r="G46" s="78">
        <v>13</v>
      </c>
      <c r="H46" s="78">
        <v>21</v>
      </c>
      <c r="I46" s="78"/>
      <c r="J46" s="78"/>
      <c r="K46" s="78"/>
      <c r="L46" s="78"/>
      <c r="M46" s="78"/>
      <c r="N46" s="79">
        <f>SUM(C46:M46)</f>
        <v>104</v>
      </c>
    </row>
    <row r="47" spans="1:21" ht="15" customHeight="1" x14ac:dyDescent="0.2">
      <c r="B47" s="82" t="s">
        <v>87</v>
      </c>
      <c r="C47" s="83"/>
      <c r="D47" s="25">
        <v>2</v>
      </c>
      <c r="E47" s="25">
        <v>1</v>
      </c>
      <c r="F47" s="25"/>
      <c r="G47" s="25">
        <v>1</v>
      </c>
      <c r="H47" s="25"/>
      <c r="I47" s="25"/>
      <c r="J47" s="25"/>
      <c r="K47" s="25"/>
      <c r="L47" s="25"/>
      <c r="M47" s="25"/>
      <c r="N47" s="49">
        <f>SUM(C47:M47)</f>
        <v>4</v>
      </c>
    </row>
    <row r="48" spans="1:21" ht="15" customHeight="1" thickBot="1" x14ac:dyDescent="0.25">
      <c r="A48" s="47"/>
      <c r="B48" s="95" t="s">
        <v>106</v>
      </c>
      <c r="C48" s="96"/>
      <c r="D48" s="39">
        <v>1</v>
      </c>
      <c r="E48" s="39">
        <v>1</v>
      </c>
      <c r="F48" s="39">
        <v>2</v>
      </c>
      <c r="G48" s="39"/>
      <c r="H48" s="39"/>
      <c r="I48" s="39"/>
      <c r="J48" s="39"/>
      <c r="K48" s="39"/>
      <c r="L48" s="39"/>
      <c r="M48" s="39"/>
      <c r="N48" s="50">
        <f>SUM(C48:M48)</f>
        <v>4</v>
      </c>
      <c r="O48" s="47"/>
      <c r="P48" s="47"/>
      <c r="Q48" s="47"/>
      <c r="R48" s="47"/>
      <c r="S48" s="47"/>
      <c r="T48" s="47"/>
      <c r="U48" s="47"/>
    </row>
    <row r="49" spans="1:21" ht="16.5" customHeight="1" thickBot="1" x14ac:dyDescent="0.25">
      <c r="A49" s="47"/>
      <c r="B49" s="97" t="s">
        <v>0</v>
      </c>
      <c r="C49" s="98">
        <f>SUM(C46:C48)</f>
        <v>17</v>
      </c>
      <c r="D49" s="98">
        <f t="shared" ref="D49:N49" si="7">SUM(D46:D48)</f>
        <v>21</v>
      </c>
      <c r="E49" s="98">
        <f t="shared" si="7"/>
        <v>12</v>
      </c>
      <c r="F49" s="98">
        <f t="shared" si="7"/>
        <v>27</v>
      </c>
      <c r="G49" s="98">
        <f t="shared" si="7"/>
        <v>14</v>
      </c>
      <c r="H49" s="98">
        <f t="shared" si="7"/>
        <v>21</v>
      </c>
      <c r="I49" s="98">
        <f t="shared" si="7"/>
        <v>0</v>
      </c>
      <c r="J49" s="98">
        <f t="shared" si="7"/>
        <v>0</v>
      </c>
      <c r="K49" s="98">
        <f t="shared" si="7"/>
        <v>0</v>
      </c>
      <c r="L49" s="98">
        <f t="shared" si="7"/>
        <v>0</v>
      </c>
      <c r="M49" s="98">
        <f t="shared" si="7"/>
        <v>0</v>
      </c>
      <c r="N49" s="98">
        <f t="shared" si="7"/>
        <v>112</v>
      </c>
      <c r="O49" s="47"/>
      <c r="P49" s="47"/>
      <c r="Q49" s="47"/>
      <c r="R49" s="47"/>
      <c r="S49" s="47"/>
      <c r="T49" s="47"/>
      <c r="U49" s="47"/>
    </row>
    <row r="50" spans="1:21" ht="15.75" customHeight="1" thickBot="1" x14ac:dyDescent="0.25">
      <c r="A50" s="47"/>
      <c r="B50" s="87"/>
      <c r="C50" s="87"/>
      <c r="D50" s="99"/>
      <c r="E50" s="89"/>
      <c r="F50" s="523" t="s">
        <v>74</v>
      </c>
      <c r="G50" s="524"/>
      <c r="H50" s="524"/>
      <c r="I50" s="524"/>
      <c r="J50" s="524"/>
      <c r="K50" s="524"/>
      <c r="L50" s="524"/>
      <c r="M50" s="524"/>
      <c r="N50" s="525"/>
      <c r="O50" s="606">
        <f>(100000/9884371)*(N46/6)*12</f>
        <v>2.1043321825941175</v>
      </c>
      <c r="P50" s="607">
        <f>(100000/9755954)*(O50/8)*12</f>
        <v>3.2354583405079365E-2</v>
      </c>
      <c r="Q50" s="607">
        <f>(100000/9755954)*(P50/8)*12</f>
        <v>4.9745903996286831E-4</v>
      </c>
      <c r="R50" s="607">
        <f>(100000/9755954)*(Q50/8)*12</f>
        <v>7.6485452877730092E-6</v>
      </c>
      <c r="S50" s="608">
        <f>(100000/9755954)*(R50/8)*12</f>
        <v>1.175981142557613E-7</v>
      </c>
      <c r="T50" s="100"/>
      <c r="U50" s="47"/>
    </row>
    <row r="51" spans="1:21" ht="15.75" customHeight="1" x14ac:dyDescent="0.2">
      <c r="A51" s="47"/>
      <c r="B51" s="87"/>
      <c r="C51" s="87"/>
      <c r="D51" s="99"/>
      <c r="E51" s="99"/>
      <c r="F51" s="99"/>
      <c r="G51" s="99"/>
      <c r="H51" s="87"/>
      <c r="I51" s="116"/>
      <c r="J51" s="116"/>
      <c r="K51" s="116"/>
      <c r="L51" s="116"/>
      <c r="M51" s="116"/>
      <c r="N51" s="116"/>
      <c r="O51" s="118"/>
      <c r="P51" s="118"/>
      <c r="Q51" s="118"/>
      <c r="R51" s="118"/>
      <c r="S51" s="118"/>
      <c r="T51" s="117"/>
      <c r="U51" s="47"/>
    </row>
    <row r="52" spans="1:21" ht="15.75" customHeight="1" x14ac:dyDescent="0.2">
      <c r="A52" s="47"/>
      <c r="B52" s="87"/>
      <c r="C52" s="87"/>
      <c r="D52" s="99"/>
      <c r="E52" s="99"/>
      <c r="F52" s="99"/>
      <c r="G52" s="99"/>
      <c r="H52" s="87"/>
      <c r="I52" s="116"/>
      <c r="J52" s="116"/>
      <c r="K52" s="116"/>
      <c r="L52" s="116"/>
      <c r="M52" s="116"/>
      <c r="N52" s="116"/>
      <c r="O52" s="118"/>
      <c r="P52" s="118"/>
      <c r="Q52" s="118"/>
      <c r="R52" s="118"/>
      <c r="S52" s="118"/>
      <c r="T52" s="117"/>
      <c r="U52" s="47"/>
    </row>
    <row r="53" spans="1:21" ht="15.75" customHeight="1" x14ac:dyDescent="0.2">
      <c r="A53" s="47"/>
      <c r="B53" s="87"/>
      <c r="C53" s="87"/>
      <c r="D53" s="99"/>
      <c r="E53" s="99"/>
      <c r="F53" s="99"/>
      <c r="G53" s="99"/>
      <c r="H53" s="87"/>
      <c r="I53" s="116"/>
      <c r="J53" s="116"/>
      <c r="K53" s="116"/>
      <c r="L53" s="116"/>
      <c r="M53" s="116"/>
      <c r="N53" s="116"/>
      <c r="O53" s="118"/>
      <c r="P53" s="118"/>
      <c r="Q53" s="118"/>
      <c r="R53" s="118"/>
      <c r="S53" s="118"/>
      <c r="T53" s="117"/>
      <c r="U53" s="47"/>
    </row>
    <row r="54" spans="1:21" ht="15.75" customHeight="1" x14ac:dyDescent="0.2">
      <c r="A54" s="47"/>
      <c r="B54" s="87"/>
      <c r="C54" s="87"/>
      <c r="D54" s="99"/>
      <c r="E54" s="99"/>
      <c r="F54" s="99"/>
      <c r="G54" s="99"/>
      <c r="H54" s="87"/>
      <c r="I54" s="116"/>
      <c r="J54" s="116"/>
      <c r="K54" s="116"/>
      <c r="L54" s="116"/>
      <c r="M54" s="116"/>
      <c r="N54" s="116"/>
      <c r="O54" s="118"/>
      <c r="P54" s="118"/>
      <c r="Q54" s="118"/>
      <c r="R54" s="118"/>
      <c r="S54" s="118"/>
      <c r="T54" s="117"/>
      <c r="U54" s="47"/>
    </row>
    <row r="55" spans="1:21" ht="15.75" customHeight="1" x14ac:dyDescent="0.2">
      <c r="A55" s="47"/>
      <c r="B55" s="87"/>
      <c r="C55" s="87"/>
      <c r="D55" s="99"/>
      <c r="E55" s="99"/>
      <c r="F55" s="99"/>
      <c r="G55" s="99"/>
      <c r="H55" s="87"/>
      <c r="I55" s="116"/>
      <c r="J55" s="116"/>
      <c r="K55" s="116"/>
      <c r="L55" s="116"/>
      <c r="M55" s="116"/>
      <c r="N55" s="116"/>
      <c r="O55" s="118"/>
      <c r="P55" s="118"/>
      <c r="Q55" s="118"/>
      <c r="R55" s="118"/>
      <c r="S55" s="118"/>
      <c r="T55" s="117"/>
      <c r="U55" s="47"/>
    </row>
    <row r="56" spans="1:21" ht="24.95" customHeight="1" thickBot="1" x14ac:dyDescent="0.4">
      <c r="A56" s="47"/>
      <c r="B56" s="609" t="s">
        <v>51</v>
      </c>
      <c r="C56" s="609"/>
      <c r="D56" s="609"/>
      <c r="E56" s="609"/>
      <c r="F56" s="609"/>
      <c r="G56" s="609"/>
      <c r="H56" s="609"/>
      <c r="I56" s="609"/>
      <c r="J56" s="609"/>
      <c r="K56" s="609"/>
      <c r="L56" s="609"/>
      <c r="M56" s="609"/>
      <c r="N56" s="609"/>
      <c r="O56" s="609"/>
      <c r="P56" s="609"/>
      <c r="Q56" s="609"/>
      <c r="R56" s="609"/>
      <c r="S56" s="609"/>
      <c r="T56" s="47"/>
      <c r="U56" s="47"/>
    </row>
    <row r="57" spans="1:21" ht="24" customHeight="1" thickBot="1" x14ac:dyDescent="0.35">
      <c r="A57" s="47"/>
      <c r="B57" s="62" t="s">
        <v>13</v>
      </c>
      <c r="C57" s="63" t="s">
        <v>95</v>
      </c>
      <c r="D57" s="63" t="s">
        <v>96</v>
      </c>
      <c r="E57" s="63" t="s">
        <v>97</v>
      </c>
      <c r="F57" s="63" t="s">
        <v>98</v>
      </c>
      <c r="G57" s="63" t="s">
        <v>99</v>
      </c>
      <c r="H57" s="63" t="s">
        <v>100</v>
      </c>
      <c r="I57" s="63" t="s">
        <v>101</v>
      </c>
      <c r="J57" s="63" t="s">
        <v>102</v>
      </c>
      <c r="K57" s="63" t="s">
        <v>103</v>
      </c>
      <c r="L57" s="63" t="s">
        <v>104</v>
      </c>
      <c r="M57" s="63" t="s">
        <v>105</v>
      </c>
      <c r="N57" s="57" t="s">
        <v>0</v>
      </c>
      <c r="O57" s="610"/>
      <c r="P57" s="610"/>
      <c r="Q57" s="610"/>
      <c r="R57" s="610"/>
      <c r="S57" s="610"/>
      <c r="T57" s="47"/>
      <c r="U57" s="47"/>
    </row>
    <row r="58" spans="1:21" ht="18" customHeight="1" thickBot="1" x14ac:dyDescent="0.25">
      <c r="A58" s="47"/>
      <c r="B58" s="101" t="s">
        <v>51</v>
      </c>
      <c r="C58" s="102">
        <v>30</v>
      </c>
      <c r="D58" s="103">
        <v>32</v>
      </c>
      <c r="E58" s="103">
        <v>30</v>
      </c>
      <c r="F58" s="104">
        <v>39</v>
      </c>
      <c r="G58" s="104">
        <v>53</v>
      </c>
      <c r="H58" s="104">
        <v>33</v>
      </c>
      <c r="I58" s="104"/>
      <c r="J58" s="104"/>
      <c r="K58" s="104"/>
      <c r="L58" s="104"/>
      <c r="M58" s="104"/>
      <c r="N58" s="43">
        <f>SUM(C58:M58)</f>
        <v>217</v>
      </c>
      <c r="O58" s="47"/>
      <c r="P58" s="47"/>
      <c r="Q58" s="47"/>
      <c r="R58" s="47"/>
      <c r="S58" s="47"/>
      <c r="T58" s="47"/>
      <c r="U58" s="47"/>
    </row>
    <row r="59" spans="1:21" ht="17.25" customHeight="1" thickBot="1" x14ac:dyDescent="0.25">
      <c r="A59" s="47"/>
      <c r="B59" s="87"/>
      <c r="C59" s="87"/>
      <c r="D59" s="88"/>
      <c r="E59" s="89"/>
      <c r="F59" s="523" t="s">
        <v>74</v>
      </c>
      <c r="G59" s="524"/>
      <c r="H59" s="524"/>
      <c r="I59" s="524"/>
      <c r="J59" s="524"/>
      <c r="K59" s="524"/>
      <c r="L59" s="524"/>
      <c r="M59" s="524"/>
      <c r="N59" s="525"/>
      <c r="O59" s="601">
        <f>(100000/9884371)*(N58/6)*12</f>
        <v>4.3907700348358025</v>
      </c>
      <c r="P59" s="602">
        <f>(100000/9755954)*(O59/8)*12</f>
        <v>6.7509082681752125E-2</v>
      </c>
      <c r="Q59" s="602">
        <f>(100000/9755954)*(P59/8)*12</f>
        <v>1.0379674199225233E-3</v>
      </c>
      <c r="R59" s="602">
        <f>(100000/9755954)*(Q59/8)*12</f>
        <v>1.5958983917757147E-5</v>
      </c>
      <c r="S59" s="603">
        <f>(100000/9755954)*(R59/8)*12</f>
        <v>2.4537298839904047E-7</v>
      </c>
      <c r="T59" s="47"/>
      <c r="U59" s="47"/>
    </row>
    <row r="60" spans="1:21" ht="14.1" customHeight="1" thickBot="1" x14ac:dyDescent="0.25">
      <c r="A60" s="47"/>
      <c r="B60" s="87"/>
      <c r="C60" s="87"/>
      <c r="D60" s="87"/>
      <c r="E60" s="99"/>
      <c r="F60" s="87"/>
      <c r="G60" s="87"/>
      <c r="H60" s="87"/>
      <c r="I60" s="87"/>
      <c r="J60" s="87"/>
      <c r="K60" s="87"/>
      <c r="L60" s="87"/>
      <c r="M60" s="87"/>
      <c r="N60" s="87"/>
      <c r="O60" s="47"/>
      <c r="P60" s="47"/>
      <c r="Q60" s="47"/>
      <c r="R60" s="47"/>
      <c r="S60" s="47"/>
      <c r="T60" s="47"/>
      <c r="U60" s="47"/>
    </row>
    <row r="61" spans="1:21" ht="18" customHeight="1" thickBot="1" x14ac:dyDescent="0.25">
      <c r="A61" s="47"/>
      <c r="B61" s="87"/>
      <c r="C61" s="87"/>
      <c r="D61" s="99"/>
      <c r="E61" s="105"/>
      <c r="F61" s="523" t="s">
        <v>107</v>
      </c>
      <c r="G61" s="524"/>
      <c r="H61" s="524"/>
      <c r="I61" s="524"/>
      <c r="J61" s="524"/>
      <c r="K61" s="524"/>
      <c r="L61" s="524"/>
      <c r="M61" s="524"/>
      <c r="N61" s="525"/>
      <c r="O61" s="604">
        <f>(100000/9884371)*(1378/6)*12</f>
        <v>27.882401419372052</v>
      </c>
      <c r="P61" s="604">
        <f>(100000/9755954)*(O61/8)*12</f>
        <v>0.42869823011730152</v>
      </c>
      <c r="Q61" s="604">
        <f>(100000/9755954)*(P61/8)*12</f>
        <v>6.5913322795080036E-3</v>
      </c>
      <c r="R61" s="604">
        <f>(100000/9755954)*(Q61/8)*12</f>
        <v>1.0134322506299238E-4</v>
      </c>
      <c r="S61" s="604">
        <f>(100000/9755954)*(R61/8)*12</f>
        <v>1.5581750138888375E-6</v>
      </c>
      <c r="T61" s="47"/>
      <c r="U61" s="47"/>
    </row>
    <row r="62" spans="1:21" x14ac:dyDescent="0.2">
      <c r="A62" s="4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47"/>
      <c r="P62" s="47"/>
      <c r="Q62" s="47"/>
      <c r="R62" s="47"/>
      <c r="S62" s="47"/>
      <c r="T62" s="47"/>
      <c r="U62" s="47"/>
    </row>
    <row r="63" spans="1:21" x14ac:dyDescent="0.2">
      <c r="A63" s="4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47"/>
      <c r="P63" s="47"/>
      <c r="Q63" s="47"/>
      <c r="R63" s="47"/>
      <c r="S63" s="47"/>
      <c r="T63" s="47"/>
      <c r="U63" s="47"/>
    </row>
    <row r="64" spans="1:21" x14ac:dyDescent="0.2">
      <c r="A64" s="4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47"/>
      <c r="P64" s="47"/>
      <c r="Q64" s="47"/>
      <c r="R64" s="47"/>
      <c r="S64" s="47"/>
      <c r="T64" s="47"/>
      <c r="U64" s="47"/>
    </row>
  </sheetData>
  <mergeCells count="22">
    <mergeCell ref="O59:S59"/>
    <mergeCell ref="O61:S61"/>
    <mergeCell ref="F27:N27"/>
    <mergeCell ref="F43:N43"/>
    <mergeCell ref="F61:N61"/>
    <mergeCell ref="F50:N50"/>
    <mergeCell ref="F59:N59"/>
    <mergeCell ref="B44:R44"/>
    <mergeCell ref="O45:S45"/>
    <mergeCell ref="O50:S50"/>
    <mergeCell ref="B56:S56"/>
    <mergeCell ref="O57:S57"/>
    <mergeCell ref="O13:O18"/>
    <mergeCell ref="B14:N14"/>
    <mergeCell ref="B29:O29"/>
    <mergeCell ref="A9:Q9"/>
    <mergeCell ref="A10:Q10"/>
    <mergeCell ref="A4:Q4"/>
    <mergeCell ref="A5:Q5"/>
    <mergeCell ref="A6:Q6"/>
    <mergeCell ref="A8:Q8"/>
    <mergeCell ref="A12:R12"/>
  </mergeCells>
  <phoneticPr fontId="0" type="noConversion"/>
  <pageMargins left="0.59055118110236227" right="0.39370078740157483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7"/>
  <sheetViews>
    <sheetView topLeftCell="A10" workbookViewId="0">
      <selection activeCell="A5" sqref="A5:G5"/>
    </sheetView>
  </sheetViews>
  <sheetFormatPr baseColWidth="10" defaultColWidth="11.42578125" defaultRowHeight="12.75" x14ac:dyDescent="0.2"/>
  <cols>
    <col min="1" max="2" width="11" customWidth="1"/>
    <col min="3" max="3" width="14.42578125" customWidth="1"/>
    <col min="4" max="4" width="20.28515625" customWidth="1"/>
    <col min="5" max="5" width="17.42578125" customWidth="1"/>
    <col min="6" max="7" width="11" customWidth="1"/>
  </cols>
  <sheetData>
    <row r="5" spans="1:7" ht="18.75" customHeight="1" x14ac:dyDescent="0.25">
      <c r="A5" s="506" t="s">
        <v>17</v>
      </c>
      <c r="B5" s="506"/>
      <c r="C5" s="506"/>
      <c r="D5" s="506"/>
      <c r="E5" s="506"/>
      <c r="F5" s="506"/>
      <c r="G5" s="506"/>
    </row>
    <row r="6" spans="1:7" ht="15" customHeight="1" x14ac:dyDescent="0.3">
      <c r="A6" s="507" t="s">
        <v>22</v>
      </c>
      <c r="B6" s="507"/>
      <c r="C6" s="507"/>
      <c r="D6" s="507"/>
      <c r="E6" s="507"/>
      <c r="F6" s="507"/>
      <c r="G6" s="507"/>
    </row>
    <row r="7" spans="1:7" ht="15" customHeight="1" x14ac:dyDescent="0.25">
      <c r="A7" s="508" t="s">
        <v>119</v>
      </c>
      <c r="B7" s="508"/>
      <c r="C7" s="508"/>
      <c r="D7" s="508"/>
      <c r="E7" s="508"/>
      <c r="F7" s="508"/>
      <c r="G7" s="508"/>
    </row>
    <row r="8" spans="1:7" ht="15.75" x14ac:dyDescent="0.25">
      <c r="D8" s="1"/>
    </row>
    <row r="9" spans="1:7" ht="15" x14ac:dyDescent="0.25">
      <c r="C9" s="509"/>
      <c r="D9" s="509"/>
      <c r="E9" s="509"/>
    </row>
    <row r="10" spans="1:7" ht="15" x14ac:dyDescent="0.3">
      <c r="C10" s="174"/>
      <c r="D10" s="153" t="s">
        <v>61</v>
      </c>
      <c r="E10" s="175"/>
    </row>
    <row r="11" spans="1:7" ht="15" x14ac:dyDescent="0.3">
      <c r="C11" s="176"/>
      <c r="D11" s="148" t="s">
        <v>135</v>
      </c>
      <c r="E11" s="175"/>
    </row>
    <row r="12" spans="1:7" ht="19.5" customHeight="1" x14ac:dyDescent="0.3">
      <c r="C12" s="177"/>
      <c r="D12" s="149" t="s">
        <v>396</v>
      </c>
      <c r="E12" s="177"/>
    </row>
    <row r="13" spans="1:7" ht="15" x14ac:dyDescent="0.2">
      <c r="C13" s="495" t="s">
        <v>136</v>
      </c>
      <c r="D13" s="495"/>
      <c r="E13" s="495"/>
    </row>
    <row r="14" spans="1:7" ht="15" x14ac:dyDescent="0.3">
      <c r="C14" s="511" t="s">
        <v>17</v>
      </c>
      <c r="D14" s="511"/>
      <c r="E14" s="511"/>
      <c r="F14" s="2"/>
    </row>
    <row r="15" spans="1:7" ht="15.75" thickBot="1" x14ac:dyDescent="0.35">
      <c r="C15" s="154"/>
      <c r="D15" s="154"/>
      <c r="E15" s="154"/>
      <c r="F15" s="2"/>
    </row>
    <row r="16" spans="1:7" ht="17.100000000000001" customHeight="1" thickBot="1" x14ac:dyDescent="0.25">
      <c r="C16" s="522" t="s">
        <v>14</v>
      </c>
      <c r="D16" s="522" t="s">
        <v>137</v>
      </c>
      <c r="E16" s="522"/>
    </row>
    <row r="17" spans="1:11" ht="17.100000000000001" customHeight="1" thickBot="1" x14ac:dyDescent="0.35">
      <c r="C17" s="522"/>
      <c r="D17" s="178">
        <v>2012</v>
      </c>
      <c r="E17" s="179">
        <v>2013</v>
      </c>
      <c r="F17" s="150"/>
      <c r="G17" s="180"/>
      <c r="H17" s="181"/>
      <c r="I17" s="30"/>
      <c r="J17" s="11"/>
      <c r="K17" s="11"/>
    </row>
    <row r="18" spans="1:11" ht="17.100000000000001" customHeight="1" x14ac:dyDescent="0.2">
      <c r="C18" s="182" t="s">
        <v>7</v>
      </c>
      <c r="D18" s="183">
        <v>2064</v>
      </c>
      <c r="E18" s="183">
        <v>1813</v>
      </c>
      <c r="F18" s="150"/>
      <c r="H18" s="184"/>
      <c r="I18" s="30"/>
    </row>
    <row r="19" spans="1:11" ht="17.100000000000001" customHeight="1" thickBot="1" x14ac:dyDescent="0.35">
      <c r="C19" s="185" t="s">
        <v>8</v>
      </c>
      <c r="D19" s="186">
        <v>194</v>
      </c>
      <c r="E19" s="186">
        <v>160</v>
      </c>
      <c r="F19" s="150"/>
      <c r="H19" s="184"/>
      <c r="I19" s="150"/>
    </row>
    <row r="20" spans="1:11" ht="17.100000000000001" customHeight="1" thickBot="1" x14ac:dyDescent="0.35">
      <c r="C20" s="187" t="s">
        <v>9</v>
      </c>
      <c r="D20" s="178">
        <f>SUM(D18:D19)</f>
        <v>2258</v>
      </c>
      <c r="E20" s="178">
        <f>SUM(E18:E19)</f>
        <v>1973</v>
      </c>
      <c r="F20" s="150"/>
      <c r="H20" s="150"/>
      <c r="I20" s="150"/>
    </row>
    <row r="21" spans="1:11" x14ac:dyDescent="0.2">
      <c r="H21" s="125"/>
      <c r="I21" s="125"/>
    </row>
    <row r="22" spans="1:11" x14ac:dyDescent="0.2">
      <c r="H22" s="150"/>
      <c r="I22" s="150"/>
    </row>
    <row r="23" spans="1:11" x14ac:dyDescent="0.2">
      <c r="H23" s="150"/>
      <c r="I23" s="150"/>
    </row>
    <row r="24" spans="1:11" x14ac:dyDescent="0.2">
      <c r="A24" s="6"/>
    </row>
    <row r="30" spans="1:11" x14ac:dyDescent="0.2">
      <c r="A30" s="6"/>
    </row>
    <row r="31" spans="1:11" x14ac:dyDescent="0.2">
      <c r="A31" s="7"/>
    </row>
    <row r="32" spans="1:11" x14ac:dyDescent="0.2">
      <c r="A32" s="7"/>
    </row>
    <row r="57" spans="1:1" ht="14.25" x14ac:dyDescent="0.3">
      <c r="A57" s="17"/>
    </row>
  </sheetData>
  <mergeCells count="8">
    <mergeCell ref="C16:C17"/>
    <mergeCell ref="D16:E16"/>
    <mergeCell ref="A5:G5"/>
    <mergeCell ref="A6:G6"/>
    <mergeCell ref="A7:G7"/>
    <mergeCell ref="C9:E9"/>
    <mergeCell ref="C13:E13"/>
    <mergeCell ref="C14:E14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74"/>
  <sheetViews>
    <sheetView topLeftCell="A49" zoomScale="130" zoomScaleNormal="130" workbookViewId="0">
      <selection activeCell="A5" sqref="A5:Q5"/>
    </sheetView>
  </sheetViews>
  <sheetFormatPr baseColWidth="10" defaultColWidth="11.42578125" defaultRowHeight="12.75" x14ac:dyDescent="0.2"/>
  <cols>
    <col min="1" max="1" width="5.42578125" customWidth="1"/>
    <col min="2" max="2" width="24" style="5" customWidth="1"/>
    <col min="3" max="14" width="4.28515625" style="5" customWidth="1"/>
    <col min="15" max="15" width="6.28515625" style="5" customWidth="1"/>
    <col min="16" max="16" width="10.42578125" customWidth="1"/>
    <col min="17" max="17" width="6.85546875" customWidth="1"/>
  </cols>
  <sheetData>
    <row r="1" spans="1:17" ht="14.1" customHeight="1" x14ac:dyDescent="0.2"/>
    <row r="2" spans="1:17" ht="14.1" customHeight="1" x14ac:dyDescent="0.2"/>
    <row r="3" spans="1:17" ht="14.1" customHeight="1" x14ac:dyDescent="0.2"/>
    <row r="4" spans="1:17" ht="14.1" customHeight="1" x14ac:dyDescent="0.2"/>
    <row r="5" spans="1:17" ht="14.1" customHeight="1" x14ac:dyDescent="0.2">
      <c r="A5" s="496" t="s">
        <v>17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</row>
    <row r="6" spans="1:17" ht="14.1" customHeight="1" x14ac:dyDescent="0.2">
      <c r="A6" s="498" t="s">
        <v>22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</row>
    <row r="7" spans="1:17" ht="14.1" customHeight="1" x14ac:dyDescent="0.2">
      <c r="A7" s="497" t="s">
        <v>119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</row>
    <row r="8" spans="1:17" ht="14.1" customHeight="1" x14ac:dyDescent="0.2"/>
    <row r="9" spans="1:17" ht="14.1" customHeight="1" x14ac:dyDescent="0.3">
      <c r="A9" s="505" t="s">
        <v>61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</row>
    <row r="10" spans="1:17" ht="14.1" customHeight="1" x14ac:dyDescent="0.3">
      <c r="A10" s="505" t="s">
        <v>10</v>
      </c>
      <c r="B10" s="505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</row>
    <row r="11" spans="1:17" ht="14.1" customHeight="1" x14ac:dyDescent="0.3">
      <c r="A11" s="504" t="s">
        <v>397</v>
      </c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</row>
    <row r="12" spans="1:17" ht="14.1" customHeight="1" x14ac:dyDescent="0.3">
      <c r="A12" s="12"/>
      <c r="B12" s="27"/>
      <c r="C12" s="27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7"/>
    </row>
    <row r="13" spans="1:17" ht="18.75" customHeight="1" thickBot="1" x14ac:dyDescent="0.25">
      <c r="A13" s="503" t="s">
        <v>46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</row>
    <row r="14" spans="1:17" s="18" customFormat="1" ht="22.5" customHeight="1" thickBot="1" x14ac:dyDescent="0.35">
      <c r="A14" s="23"/>
      <c r="B14" s="62" t="s">
        <v>13</v>
      </c>
      <c r="C14" s="63" t="s">
        <v>95</v>
      </c>
      <c r="D14" s="63" t="s">
        <v>96</v>
      </c>
      <c r="E14" s="63" t="s">
        <v>97</v>
      </c>
      <c r="F14" s="63" t="s">
        <v>98</v>
      </c>
      <c r="G14" s="63" t="s">
        <v>99</v>
      </c>
      <c r="H14" s="63" t="s">
        <v>100</v>
      </c>
      <c r="I14" s="63" t="s">
        <v>138</v>
      </c>
      <c r="J14" s="63" t="s">
        <v>101</v>
      </c>
      <c r="K14" s="63" t="s">
        <v>102</v>
      </c>
      <c r="L14" s="63" t="s">
        <v>103</v>
      </c>
      <c r="M14" s="63" t="s">
        <v>104</v>
      </c>
      <c r="N14" s="63" t="s">
        <v>105</v>
      </c>
      <c r="O14" s="64" t="s">
        <v>0</v>
      </c>
      <c r="P14" s="526" t="s">
        <v>73</v>
      </c>
    </row>
    <row r="15" spans="1:17" s="18" customFormat="1" ht="17.100000000000001" customHeight="1" thickBot="1" x14ac:dyDescent="0.25">
      <c r="A15" s="23"/>
      <c r="B15" s="528" t="s">
        <v>70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30"/>
      <c r="P15" s="526"/>
    </row>
    <row r="16" spans="1:17" s="18" customFormat="1" ht="17.100000000000001" customHeight="1" thickBot="1" x14ac:dyDescent="0.25">
      <c r="A16" s="23"/>
      <c r="B16" s="65" t="s">
        <v>52</v>
      </c>
      <c r="C16" s="401"/>
      <c r="D16" s="402"/>
      <c r="E16" s="402">
        <v>7</v>
      </c>
      <c r="F16" s="402">
        <v>4</v>
      </c>
      <c r="G16" s="402">
        <v>3</v>
      </c>
      <c r="H16" s="402">
        <v>9</v>
      </c>
      <c r="I16" s="402">
        <v>6</v>
      </c>
      <c r="J16" s="402">
        <v>5</v>
      </c>
      <c r="K16" s="402">
        <v>3</v>
      </c>
      <c r="L16" s="402">
        <v>11</v>
      </c>
      <c r="M16" s="402">
        <v>10</v>
      </c>
      <c r="N16" s="141">
        <v>6</v>
      </c>
      <c r="O16" s="188">
        <f>SUM(C16:N16)</f>
        <v>64</v>
      </c>
      <c r="P16" s="527"/>
    </row>
    <row r="17" spans="1:17" s="18" customFormat="1" ht="17.100000000000001" customHeight="1" thickBot="1" x14ac:dyDescent="0.25">
      <c r="A17" s="23"/>
      <c r="B17" s="65" t="s">
        <v>54</v>
      </c>
      <c r="C17" s="401"/>
      <c r="D17" s="402"/>
      <c r="E17" s="402">
        <v>3</v>
      </c>
      <c r="F17" s="402">
        <v>9</v>
      </c>
      <c r="G17" s="402">
        <v>3</v>
      </c>
      <c r="H17" s="402">
        <v>5</v>
      </c>
      <c r="I17" s="402">
        <v>5</v>
      </c>
      <c r="J17" s="402">
        <v>4</v>
      </c>
      <c r="K17" s="402">
        <v>4</v>
      </c>
      <c r="L17" s="402">
        <v>8</v>
      </c>
      <c r="M17" s="402">
        <v>3</v>
      </c>
      <c r="N17" s="141">
        <v>4</v>
      </c>
      <c r="O17" s="188">
        <f t="shared" ref="O17:O27" si="0">SUM(C17:N17)</f>
        <v>48</v>
      </c>
      <c r="P17" s="527"/>
    </row>
    <row r="18" spans="1:17" s="18" customFormat="1" ht="17.100000000000001" customHeight="1" thickBot="1" x14ac:dyDescent="0.25">
      <c r="A18" s="23"/>
      <c r="B18" s="65" t="s">
        <v>55</v>
      </c>
      <c r="C18" s="401"/>
      <c r="D18" s="402"/>
      <c r="E18" s="402"/>
      <c r="F18" s="402">
        <v>2</v>
      </c>
      <c r="G18" s="402"/>
      <c r="H18" s="402">
        <v>1</v>
      </c>
      <c r="I18" s="402"/>
      <c r="J18" s="402">
        <v>1</v>
      </c>
      <c r="K18" s="402">
        <v>2</v>
      </c>
      <c r="L18" s="402">
        <v>1</v>
      </c>
      <c r="M18" s="402"/>
      <c r="N18" s="141">
        <v>1</v>
      </c>
      <c r="O18" s="188">
        <f t="shared" si="0"/>
        <v>8</v>
      </c>
      <c r="P18" s="527"/>
    </row>
    <row r="19" spans="1:17" s="18" customFormat="1" ht="17.100000000000001" customHeight="1" thickBot="1" x14ac:dyDescent="0.25">
      <c r="A19" s="23"/>
      <c r="B19" s="65" t="s">
        <v>53</v>
      </c>
      <c r="C19" s="401">
        <v>44</v>
      </c>
      <c r="D19" s="402">
        <v>21</v>
      </c>
      <c r="E19" s="402">
        <v>15</v>
      </c>
      <c r="F19" s="402">
        <v>14</v>
      </c>
      <c r="G19" s="402">
        <v>12</v>
      </c>
      <c r="H19" s="402">
        <v>21</v>
      </c>
      <c r="I19" s="402">
        <v>10</v>
      </c>
      <c r="J19" s="402">
        <v>18</v>
      </c>
      <c r="K19" s="402">
        <v>11</v>
      </c>
      <c r="L19" s="402">
        <v>12</v>
      </c>
      <c r="M19" s="402">
        <v>10</v>
      </c>
      <c r="N19" s="141">
        <v>20</v>
      </c>
      <c r="O19" s="188">
        <f t="shared" si="0"/>
        <v>208</v>
      </c>
      <c r="P19" s="527"/>
    </row>
    <row r="20" spans="1:17" s="18" customFormat="1" ht="17.100000000000001" customHeight="1" thickBot="1" x14ac:dyDescent="0.25">
      <c r="A20" s="23"/>
      <c r="B20" s="67" t="s">
        <v>0</v>
      </c>
      <c r="C20" s="53">
        <f>SUM(C16:C19)</f>
        <v>44</v>
      </c>
      <c r="D20" s="53">
        <f t="shared" ref="D20:N20" si="1">SUM(D16:D19)</f>
        <v>21</v>
      </c>
      <c r="E20" s="53">
        <f t="shared" si="1"/>
        <v>25</v>
      </c>
      <c r="F20" s="53">
        <f>SUM(F16:F19)</f>
        <v>29</v>
      </c>
      <c r="G20" s="53">
        <f t="shared" si="1"/>
        <v>18</v>
      </c>
      <c r="H20" s="53">
        <f>SUM(H16:H19)</f>
        <v>36</v>
      </c>
      <c r="I20" s="53">
        <f>SUM(I16:I19)</f>
        <v>21</v>
      </c>
      <c r="J20" s="53">
        <f t="shared" si="1"/>
        <v>28</v>
      </c>
      <c r="K20" s="53">
        <f t="shared" si="1"/>
        <v>20</v>
      </c>
      <c r="L20" s="53">
        <f t="shared" si="1"/>
        <v>32</v>
      </c>
      <c r="M20" s="53">
        <f t="shared" si="1"/>
        <v>23</v>
      </c>
      <c r="N20" s="41">
        <f t="shared" si="1"/>
        <v>31</v>
      </c>
      <c r="O20" s="188">
        <f t="shared" si="0"/>
        <v>328</v>
      </c>
      <c r="P20" s="189">
        <f>(100000/HABITANTES!$D$36)*(O20/12)*12</f>
        <v>3.1975904206430199</v>
      </c>
    </row>
    <row r="21" spans="1:17" s="18" customFormat="1" ht="17.100000000000001" customHeight="1" thickBot="1" x14ac:dyDescent="0.25">
      <c r="A21" s="23"/>
      <c r="B21" s="54" t="s">
        <v>58</v>
      </c>
      <c r="C21" s="403">
        <v>12</v>
      </c>
      <c r="D21" s="143">
        <v>4</v>
      </c>
      <c r="E21" s="143">
        <v>4</v>
      </c>
      <c r="F21" s="143">
        <v>8</v>
      </c>
      <c r="G21" s="143">
        <v>4</v>
      </c>
      <c r="H21" s="143">
        <v>8</v>
      </c>
      <c r="I21" s="143">
        <v>6</v>
      </c>
      <c r="J21" s="143">
        <v>4</v>
      </c>
      <c r="K21" s="143">
        <v>4</v>
      </c>
      <c r="L21" s="143">
        <v>5</v>
      </c>
      <c r="M21" s="143"/>
      <c r="N21" s="142">
        <v>5</v>
      </c>
      <c r="O21" s="188">
        <f t="shared" si="0"/>
        <v>64</v>
      </c>
      <c r="P21" s="189">
        <f>(100000/HABITANTES!$D$36)*(O21/12)*12</f>
        <v>0.62392008207668681</v>
      </c>
    </row>
    <row r="22" spans="1:17" s="18" customFormat="1" ht="17.100000000000001" customHeight="1" thickBot="1" x14ac:dyDescent="0.25">
      <c r="A22" s="23"/>
      <c r="B22" s="54" t="s">
        <v>85</v>
      </c>
      <c r="C22" s="403">
        <v>1</v>
      </c>
      <c r="D22" s="143">
        <v>1</v>
      </c>
      <c r="E22" s="143"/>
      <c r="F22" s="143">
        <v>1</v>
      </c>
      <c r="G22" s="143"/>
      <c r="H22" s="143"/>
      <c r="I22" s="143">
        <v>1</v>
      </c>
      <c r="J22" s="143"/>
      <c r="K22" s="143">
        <v>1</v>
      </c>
      <c r="L22" s="143"/>
      <c r="M22" s="143"/>
      <c r="N22" s="142"/>
      <c r="O22" s="188">
        <f t="shared" si="0"/>
        <v>5</v>
      </c>
      <c r="P22" s="189">
        <f>(100000/HABITANTES!$D$36)*(O22/12)*12</f>
        <v>4.8743756412241157E-2</v>
      </c>
    </row>
    <row r="23" spans="1:17" s="18" customFormat="1" ht="17.100000000000001" customHeight="1" thickBot="1" x14ac:dyDescent="0.25">
      <c r="A23" s="23"/>
      <c r="B23" s="54" t="s">
        <v>44</v>
      </c>
      <c r="C23" s="403"/>
      <c r="D23" s="143"/>
      <c r="E23" s="143"/>
      <c r="F23" s="143">
        <v>1</v>
      </c>
      <c r="G23" s="143"/>
      <c r="H23" s="143"/>
      <c r="I23" s="143"/>
      <c r="J23" s="143"/>
      <c r="K23" s="143"/>
      <c r="L23" s="143"/>
      <c r="M23" s="143"/>
      <c r="N23" s="142"/>
      <c r="O23" s="188">
        <f t="shared" si="0"/>
        <v>1</v>
      </c>
      <c r="P23" s="189">
        <f>(100000/HABITANTES!$D$36)*(O23/12)*12</f>
        <v>9.7487512824482314E-3</v>
      </c>
    </row>
    <row r="24" spans="1:17" s="18" customFormat="1" ht="17.100000000000001" customHeight="1" thickBot="1" x14ac:dyDescent="0.25">
      <c r="A24" s="23"/>
      <c r="B24" s="54" t="s">
        <v>92</v>
      </c>
      <c r="C24" s="404">
        <v>1</v>
      </c>
      <c r="D24" s="145"/>
      <c r="E24" s="145">
        <v>1</v>
      </c>
      <c r="F24" s="145">
        <v>1</v>
      </c>
      <c r="G24" s="145">
        <v>3</v>
      </c>
      <c r="H24" s="145"/>
      <c r="I24" s="145">
        <v>2</v>
      </c>
      <c r="J24" s="145">
        <v>1</v>
      </c>
      <c r="K24" s="145"/>
      <c r="L24" s="145"/>
      <c r="M24" s="145">
        <v>1</v>
      </c>
      <c r="N24" s="144"/>
      <c r="O24" s="188">
        <f t="shared" si="0"/>
        <v>10</v>
      </c>
      <c r="P24" s="189">
        <f>(100000/HABITANTES!$D$36)*(O24/12)*12</f>
        <v>9.7487512824482314E-2</v>
      </c>
    </row>
    <row r="25" spans="1:17" s="18" customFormat="1" ht="17.100000000000001" customHeight="1" thickBot="1" x14ac:dyDescent="0.25">
      <c r="A25" s="23"/>
      <c r="B25" s="54" t="s">
        <v>111</v>
      </c>
      <c r="C25" s="404">
        <v>4</v>
      </c>
      <c r="D25" s="145"/>
      <c r="E25" s="145"/>
      <c r="F25" s="145">
        <v>3</v>
      </c>
      <c r="G25" s="145">
        <v>2</v>
      </c>
      <c r="H25" s="145">
        <v>1</v>
      </c>
      <c r="I25" s="145"/>
      <c r="J25" s="145">
        <v>2</v>
      </c>
      <c r="K25" s="145"/>
      <c r="L25" s="145"/>
      <c r="M25" s="145">
        <v>2</v>
      </c>
      <c r="N25" s="144">
        <v>2</v>
      </c>
      <c r="O25" s="188">
        <f t="shared" si="0"/>
        <v>16</v>
      </c>
      <c r="P25" s="189">
        <f>(100000/HABITANTES!$D$36)*(O25/12)*12</f>
        <v>0.1559800205191717</v>
      </c>
    </row>
    <row r="26" spans="1:17" s="18" customFormat="1" ht="17.100000000000001" customHeight="1" thickBot="1" x14ac:dyDescent="0.25">
      <c r="A26" s="23"/>
      <c r="B26" s="54" t="s">
        <v>93</v>
      </c>
      <c r="C26" s="404"/>
      <c r="D26" s="145"/>
      <c r="E26" s="145">
        <v>7</v>
      </c>
      <c r="F26" s="145">
        <v>2</v>
      </c>
      <c r="G26" s="145"/>
      <c r="H26" s="145">
        <v>2</v>
      </c>
      <c r="I26" s="145">
        <v>2</v>
      </c>
      <c r="J26" s="145"/>
      <c r="K26" s="145"/>
      <c r="L26" s="145"/>
      <c r="M26" s="145"/>
      <c r="N26" s="144"/>
      <c r="O26" s="188">
        <f t="shared" si="0"/>
        <v>13</v>
      </c>
      <c r="P26" s="189">
        <f>(100000/HABITANTES!$D$36)*(O26/12)*12</f>
        <v>0.12673376667182701</v>
      </c>
    </row>
    <row r="27" spans="1:17" s="18" customFormat="1" ht="17.100000000000001" customHeight="1" thickBot="1" x14ac:dyDescent="0.25">
      <c r="A27" s="23"/>
      <c r="B27" s="70" t="s">
        <v>57</v>
      </c>
      <c r="C27" s="405">
        <v>14</v>
      </c>
      <c r="D27" s="406">
        <v>17</v>
      </c>
      <c r="E27" s="406">
        <v>10</v>
      </c>
      <c r="F27" s="406">
        <v>16</v>
      </c>
      <c r="G27" s="406">
        <v>15</v>
      </c>
      <c r="H27" s="406">
        <v>3</v>
      </c>
      <c r="I27" s="406">
        <v>12</v>
      </c>
      <c r="J27" s="406">
        <v>13</v>
      </c>
      <c r="K27" s="406">
        <v>11</v>
      </c>
      <c r="L27" s="406">
        <v>10</v>
      </c>
      <c r="M27" s="406">
        <v>17</v>
      </c>
      <c r="N27" s="146">
        <v>11</v>
      </c>
      <c r="O27" s="188">
        <f t="shared" si="0"/>
        <v>149</v>
      </c>
      <c r="P27" s="189">
        <f>(100000/HABITANTES!$D$36)*(O27/12)*12</f>
        <v>1.4525639410847866</v>
      </c>
    </row>
    <row r="28" spans="1:17" s="18" customFormat="1" ht="18" customHeight="1" thickBot="1" x14ac:dyDescent="0.25">
      <c r="A28" s="23"/>
      <c r="B28" s="72" t="s">
        <v>0</v>
      </c>
      <c r="C28" s="48">
        <f>SUM(C20:C27)</f>
        <v>76</v>
      </c>
      <c r="D28" s="48">
        <f>SUM(D20:D27)</f>
        <v>43</v>
      </c>
      <c r="E28" s="48">
        <f t="shared" ref="E28:M28" si="2">SUM(E20:E27)</f>
        <v>47</v>
      </c>
      <c r="F28" s="48">
        <f>SUM(F20:F27)</f>
        <v>61</v>
      </c>
      <c r="G28" s="48">
        <f t="shared" si="2"/>
        <v>42</v>
      </c>
      <c r="H28" s="48">
        <f t="shared" si="2"/>
        <v>50</v>
      </c>
      <c r="I28" s="48">
        <f>SUM(I20:I27)</f>
        <v>44</v>
      </c>
      <c r="J28" s="73">
        <f t="shared" si="2"/>
        <v>48</v>
      </c>
      <c r="K28" s="73">
        <f>SUM(K20:K27)</f>
        <v>36</v>
      </c>
      <c r="L28" s="73">
        <f t="shared" si="2"/>
        <v>47</v>
      </c>
      <c r="M28" s="73">
        <f t="shared" si="2"/>
        <v>43</v>
      </c>
      <c r="N28" s="190">
        <f>SUM(N20:N27)</f>
        <v>49</v>
      </c>
      <c r="O28" s="191">
        <f>SUM(O20:O27)</f>
        <v>586</v>
      </c>
      <c r="P28" s="24"/>
    </row>
    <row r="29" spans="1:17" s="18" customFormat="1" ht="15.95" customHeight="1" thickBot="1" x14ac:dyDescent="0.25">
      <c r="A29" s="23"/>
      <c r="B29" s="37"/>
      <c r="C29" s="37"/>
      <c r="D29" s="74"/>
      <c r="E29" s="74"/>
      <c r="F29" s="74"/>
      <c r="G29" s="74"/>
      <c r="H29" s="74"/>
      <c r="I29" s="75"/>
      <c r="J29" s="531" t="s">
        <v>74</v>
      </c>
      <c r="K29" s="531"/>
      <c r="L29" s="531"/>
      <c r="M29" s="531"/>
      <c r="N29" s="531"/>
      <c r="O29" s="532"/>
      <c r="P29" s="68">
        <f>(100000/HABITANTES!$D$36)*(O28/12)*12</f>
        <v>5.7127682515146638</v>
      </c>
    </row>
    <row r="30" spans="1:17" s="18" customFormat="1" ht="15.95" customHeight="1" x14ac:dyDescent="0.2">
      <c r="A30" s="26"/>
      <c r="B30" s="31"/>
      <c r="C30" s="31"/>
      <c r="D30" s="156"/>
      <c r="E30" s="28"/>
      <c r="F30" s="28"/>
      <c r="G30" s="28"/>
      <c r="H30" s="28"/>
      <c r="I30" s="28"/>
      <c r="J30" s="34"/>
      <c r="K30" s="34"/>
      <c r="L30" s="34"/>
      <c r="M30" s="34"/>
      <c r="N30" s="34"/>
      <c r="O30" s="34"/>
      <c r="P30" s="33"/>
    </row>
    <row r="31" spans="1:17" ht="18.75" customHeight="1" thickBot="1" x14ac:dyDescent="0.35">
      <c r="A31" s="12"/>
      <c r="B31" s="502" t="s">
        <v>114</v>
      </c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157"/>
    </row>
    <row r="32" spans="1:17" ht="21.75" customHeight="1" thickBot="1" x14ac:dyDescent="0.35">
      <c r="B32" s="62" t="s">
        <v>13</v>
      </c>
      <c r="C32" s="63" t="s">
        <v>95</v>
      </c>
      <c r="D32" s="63" t="s">
        <v>96</v>
      </c>
      <c r="E32" s="63" t="s">
        <v>97</v>
      </c>
      <c r="F32" s="63" t="s">
        <v>98</v>
      </c>
      <c r="G32" s="63" t="s">
        <v>99</v>
      </c>
      <c r="H32" s="63" t="s">
        <v>100</v>
      </c>
      <c r="I32" s="63" t="s">
        <v>138</v>
      </c>
      <c r="J32" s="63" t="s">
        <v>101</v>
      </c>
      <c r="K32" s="63" t="s">
        <v>102</v>
      </c>
      <c r="L32" s="63" t="s">
        <v>103</v>
      </c>
      <c r="M32" s="63" t="s">
        <v>104</v>
      </c>
      <c r="N32" s="192" t="s">
        <v>105</v>
      </c>
      <c r="O32" s="57" t="s">
        <v>0</v>
      </c>
      <c r="P32" s="56" t="s">
        <v>72</v>
      </c>
    </row>
    <row r="33" spans="2:16" ht="17.100000000000001" customHeight="1" thickBot="1" x14ac:dyDescent="0.25">
      <c r="B33" s="76" t="s">
        <v>56</v>
      </c>
      <c r="C33" s="407">
        <v>2</v>
      </c>
      <c r="D33" s="408">
        <v>1</v>
      </c>
      <c r="E33" s="408">
        <v>2</v>
      </c>
      <c r="F33" s="408">
        <v>2</v>
      </c>
      <c r="G33" s="408">
        <v>2</v>
      </c>
      <c r="H33" s="408"/>
      <c r="I33" s="408"/>
      <c r="J33" s="408">
        <v>4</v>
      </c>
      <c r="K33" s="408">
        <v>3</v>
      </c>
      <c r="L33" s="408">
        <v>3</v>
      </c>
      <c r="M33" s="408">
        <v>2</v>
      </c>
      <c r="N33" s="409">
        <v>2</v>
      </c>
      <c r="O33" s="193">
        <f>SUM(C33:N33)</f>
        <v>23</v>
      </c>
      <c r="P33" s="189">
        <f>(100000/HABITANTES!$D$36)*(O33/12)*12</f>
        <v>0.22422127949630932</v>
      </c>
    </row>
    <row r="34" spans="2:16" ht="17.100000000000001" customHeight="1" thickBot="1" x14ac:dyDescent="0.25">
      <c r="B34" s="80" t="s">
        <v>89</v>
      </c>
      <c r="C34" s="410"/>
      <c r="D34" s="411"/>
      <c r="E34" s="411"/>
      <c r="F34" s="411"/>
      <c r="G34" s="411"/>
      <c r="H34" s="411"/>
      <c r="I34" s="411">
        <v>3</v>
      </c>
      <c r="J34" s="411"/>
      <c r="K34" s="411"/>
      <c r="L34" s="411">
        <v>1</v>
      </c>
      <c r="M34" s="411"/>
      <c r="N34" s="412"/>
      <c r="O34" s="193">
        <f t="shared" ref="O34:O46" si="3">SUM(C34:N34)</f>
        <v>4</v>
      </c>
      <c r="P34" s="189">
        <f>(100000/HABITANTES!$D$36)*(O34/12)*12</f>
        <v>3.8995005129792926E-2</v>
      </c>
    </row>
    <row r="35" spans="2:16" ht="17.100000000000001" customHeight="1" thickBot="1" x14ac:dyDescent="0.25">
      <c r="B35" s="54" t="s">
        <v>48</v>
      </c>
      <c r="C35" s="403">
        <v>8</v>
      </c>
      <c r="D35" s="143">
        <v>1</v>
      </c>
      <c r="E35" s="143">
        <v>8</v>
      </c>
      <c r="F35" s="143">
        <v>6</v>
      </c>
      <c r="G35" s="143">
        <v>3</v>
      </c>
      <c r="H35" s="143">
        <v>6</v>
      </c>
      <c r="I35" s="143">
        <v>4</v>
      </c>
      <c r="J35" s="143">
        <v>11</v>
      </c>
      <c r="K35" s="143">
        <v>6</v>
      </c>
      <c r="L35" s="143">
        <v>7</v>
      </c>
      <c r="M35" s="143">
        <v>9</v>
      </c>
      <c r="N35" s="142">
        <v>7</v>
      </c>
      <c r="O35" s="193">
        <f t="shared" si="3"/>
        <v>76</v>
      </c>
      <c r="P35" s="189">
        <f>(100000/HABITANTES!$D$36)*(O35/12)*12</f>
        <v>0.74090509746606559</v>
      </c>
    </row>
    <row r="36" spans="2:16" ht="17.100000000000001" customHeight="1" thickBot="1" x14ac:dyDescent="0.25">
      <c r="B36" s="54" t="s">
        <v>113</v>
      </c>
      <c r="C36" s="40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2"/>
      <c r="O36" s="193">
        <f t="shared" si="3"/>
        <v>0</v>
      </c>
      <c r="P36" s="189">
        <f>(100000/HABITANTES!$D$36)*(O36/12)*12</f>
        <v>0</v>
      </c>
    </row>
    <row r="37" spans="2:16" ht="17.100000000000001" customHeight="1" thickBot="1" x14ac:dyDescent="0.25">
      <c r="B37" s="54" t="s">
        <v>116</v>
      </c>
      <c r="C37" s="403"/>
      <c r="D37" s="143"/>
      <c r="E37" s="143"/>
      <c r="F37" s="143"/>
      <c r="G37" s="143"/>
      <c r="H37" s="143"/>
      <c r="I37" s="143"/>
      <c r="J37" s="143"/>
      <c r="K37" s="143">
        <v>1</v>
      </c>
      <c r="L37" s="143">
        <v>4</v>
      </c>
      <c r="M37" s="143"/>
      <c r="N37" s="142"/>
      <c r="O37" s="193">
        <f t="shared" si="3"/>
        <v>5</v>
      </c>
      <c r="P37" s="189">
        <f>(100000/HABITANTES!$D$36)*(O37/12)*12</f>
        <v>4.8743756412241157E-2</v>
      </c>
    </row>
    <row r="38" spans="2:16" ht="17.100000000000001" customHeight="1" thickBot="1" x14ac:dyDescent="0.25">
      <c r="B38" s="82" t="s">
        <v>60</v>
      </c>
      <c r="C38" s="413"/>
      <c r="D38" s="143"/>
      <c r="E38" s="143"/>
      <c r="F38" s="143">
        <v>1</v>
      </c>
      <c r="G38" s="143"/>
      <c r="H38" s="143"/>
      <c r="I38" s="143"/>
      <c r="J38" s="143"/>
      <c r="K38" s="143">
        <v>1</v>
      </c>
      <c r="L38" s="143"/>
      <c r="M38" s="143">
        <v>1</v>
      </c>
      <c r="N38" s="142"/>
      <c r="O38" s="193">
        <f t="shared" si="3"/>
        <v>3</v>
      </c>
      <c r="P38" s="189">
        <f>(100000/HABITANTES!$D$36)*(O38/12)*12</f>
        <v>2.9246253847344694E-2</v>
      </c>
    </row>
    <row r="39" spans="2:16" ht="17.100000000000001" customHeight="1" thickBot="1" x14ac:dyDescent="0.25">
      <c r="B39" s="82" t="s">
        <v>384</v>
      </c>
      <c r="C39" s="413"/>
      <c r="D39" s="143"/>
      <c r="E39" s="143"/>
      <c r="F39" s="143"/>
      <c r="G39" s="143"/>
      <c r="H39" s="143"/>
      <c r="I39" s="143"/>
      <c r="J39" s="143"/>
      <c r="K39" s="143"/>
      <c r="L39" s="143"/>
      <c r="M39" s="143">
        <v>1</v>
      </c>
      <c r="N39" s="142">
        <v>1</v>
      </c>
      <c r="O39" s="193">
        <f t="shared" si="3"/>
        <v>2</v>
      </c>
      <c r="P39" s="189">
        <f>(100000/HABITANTES!$D$36)*(O39/12)*12</f>
        <v>1.9497502564896463E-2</v>
      </c>
    </row>
    <row r="40" spans="2:16" ht="17.100000000000001" customHeight="1" thickBot="1" x14ac:dyDescent="0.25">
      <c r="B40" s="54" t="s">
        <v>49</v>
      </c>
      <c r="C40" s="403">
        <v>41</v>
      </c>
      <c r="D40" s="143">
        <v>42</v>
      </c>
      <c r="E40" s="143">
        <v>45</v>
      </c>
      <c r="F40" s="143">
        <v>51</v>
      </c>
      <c r="G40" s="143">
        <v>53</v>
      </c>
      <c r="H40" s="143">
        <v>48</v>
      </c>
      <c r="I40" s="143">
        <v>51</v>
      </c>
      <c r="J40" s="143">
        <v>40</v>
      </c>
      <c r="K40" s="143">
        <v>52</v>
      </c>
      <c r="L40" s="143">
        <v>50</v>
      </c>
      <c r="M40" s="143">
        <v>53</v>
      </c>
      <c r="N40" s="142">
        <v>58</v>
      </c>
      <c r="O40" s="193">
        <f t="shared" si="3"/>
        <v>584</v>
      </c>
      <c r="P40" s="189">
        <f>(100000/HABITANTES!$D$36)*(O40/12)*12</f>
        <v>5.6932707489497671</v>
      </c>
    </row>
    <row r="41" spans="2:16" ht="17.100000000000001" customHeight="1" thickBot="1" x14ac:dyDescent="0.25">
      <c r="B41" s="54" t="s">
        <v>90</v>
      </c>
      <c r="C41" s="403"/>
      <c r="D41" s="143"/>
      <c r="E41" s="143"/>
      <c r="F41" s="143"/>
      <c r="G41" s="143">
        <v>1</v>
      </c>
      <c r="H41" s="143"/>
      <c r="I41" s="143"/>
      <c r="J41" s="143">
        <v>1</v>
      </c>
      <c r="K41" s="143"/>
      <c r="L41" s="143">
        <v>1</v>
      </c>
      <c r="M41" s="143"/>
      <c r="N41" s="142"/>
      <c r="O41" s="193">
        <f t="shared" si="3"/>
        <v>3</v>
      </c>
      <c r="P41" s="189">
        <f>(100000/HABITANTES!$D$36)*(O41/12)*12</f>
        <v>2.9246253847344694E-2</v>
      </c>
    </row>
    <row r="42" spans="2:16" ht="17.100000000000001" customHeight="1" thickBot="1" x14ac:dyDescent="0.25">
      <c r="B42" s="54" t="s">
        <v>50</v>
      </c>
      <c r="C42" s="403">
        <v>14</v>
      </c>
      <c r="D42" s="143">
        <v>6</v>
      </c>
      <c r="E42" s="143">
        <v>5</v>
      </c>
      <c r="F42" s="143">
        <v>5</v>
      </c>
      <c r="G42" s="143">
        <v>12</v>
      </c>
      <c r="H42" s="143">
        <v>1</v>
      </c>
      <c r="I42" s="143">
        <v>11</v>
      </c>
      <c r="J42" s="143">
        <v>19</v>
      </c>
      <c r="K42" s="143">
        <v>1</v>
      </c>
      <c r="L42" s="143"/>
      <c r="M42" s="143"/>
      <c r="N42" s="142">
        <v>7</v>
      </c>
      <c r="O42" s="193">
        <f t="shared" si="3"/>
        <v>81</v>
      </c>
      <c r="P42" s="189">
        <f>(100000/HABITANTES!$D$36)*(O42/12)*12</f>
        <v>0.78964885387830674</v>
      </c>
    </row>
    <row r="43" spans="2:16" ht="17.100000000000001" customHeight="1" thickBot="1" x14ac:dyDescent="0.25">
      <c r="B43" s="106" t="s">
        <v>139</v>
      </c>
      <c r="C43" s="414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6"/>
      <c r="O43" s="193">
        <f t="shared" si="3"/>
        <v>0</v>
      </c>
      <c r="P43" s="189">
        <f>(100000/HABITANTES!$D$36)*(O43/12)*12</f>
        <v>0</v>
      </c>
    </row>
    <row r="44" spans="2:16" ht="17.100000000000001" customHeight="1" thickBot="1" x14ac:dyDescent="0.25">
      <c r="B44" s="194" t="s">
        <v>112</v>
      </c>
      <c r="C44" s="417"/>
      <c r="D44" s="418"/>
      <c r="E44" s="418">
        <v>2</v>
      </c>
      <c r="F44" s="418"/>
      <c r="G44" s="418">
        <v>1</v>
      </c>
      <c r="H44" s="418">
        <v>2</v>
      </c>
      <c r="I44" s="418">
        <v>1</v>
      </c>
      <c r="J44" s="418">
        <v>1</v>
      </c>
      <c r="K44" s="418"/>
      <c r="L44" s="418"/>
      <c r="M44" s="418"/>
      <c r="N44" s="419"/>
      <c r="O44" s="193">
        <f t="shared" si="3"/>
        <v>7</v>
      </c>
      <c r="P44" s="189">
        <f>(100000/HABITANTES!$D$36)*(O44/12)*12</f>
        <v>6.824125897713762E-2</v>
      </c>
    </row>
    <row r="45" spans="2:16" ht="17.100000000000001" customHeight="1" thickBot="1" x14ac:dyDescent="0.25">
      <c r="B45" s="110" t="s">
        <v>59</v>
      </c>
      <c r="C45" s="420">
        <v>8</v>
      </c>
      <c r="D45" s="421">
        <v>4</v>
      </c>
      <c r="E45" s="421">
        <v>4</v>
      </c>
      <c r="F45" s="421">
        <v>7</v>
      </c>
      <c r="G45" s="421">
        <v>9</v>
      </c>
      <c r="H45" s="421">
        <v>5</v>
      </c>
      <c r="I45" s="421">
        <v>8</v>
      </c>
      <c r="J45" s="421">
        <v>8</v>
      </c>
      <c r="K45" s="421">
        <v>8</v>
      </c>
      <c r="L45" s="421"/>
      <c r="M45" s="421"/>
      <c r="N45" s="422">
        <v>1</v>
      </c>
      <c r="O45" s="193">
        <f t="shared" si="3"/>
        <v>62</v>
      </c>
      <c r="P45" s="189">
        <f>(100000/HABITANTES!$D$36)*(O45/12)*12</f>
        <v>0.60442257951179035</v>
      </c>
    </row>
    <row r="46" spans="2:16" ht="17.100000000000001" customHeight="1" thickBot="1" x14ac:dyDescent="0.25">
      <c r="B46" s="113" t="s">
        <v>94</v>
      </c>
      <c r="C46" s="423"/>
      <c r="D46" s="424"/>
      <c r="E46" s="424"/>
      <c r="F46" s="424"/>
      <c r="G46" s="424"/>
      <c r="H46" s="424">
        <v>1</v>
      </c>
      <c r="I46" s="424"/>
      <c r="J46" s="424"/>
      <c r="K46" s="424"/>
      <c r="L46" s="424"/>
      <c r="M46" s="424"/>
      <c r="N46" s="425"/>
      <c r="O46" s="193">
        <f t="shared" si="3"/>
        <v>1</v>
      </c>
      <c r="P46" s="189">
        <f>(100000/HABITANTES!$D$36)*(O46/12)*12</f>
        <v>9.7487512824482314E-3</v>
      </c>
    </row>
    <row r="47" spans="2:16" ht="18" customHeight="1" thickBot="1" x14ac:dyDescent="0.25">
      <c r="B47" s="84" t="s">
        <v>0</v>
      </c>
      <c r="C47" s="85">
        <f>SUM(C33:C46)</f>
        <v>73</v>
      </c>
      <c r="D47" s="85">
        <f t="shared" ref="D47:L47" si="4">SUM(D33:D46)</f>
        <v>54</v>
      </c>
      <c r="E47" s="85">
        <f t="shared" si="4"/>
        <v>66</v>
      </c>
      <c r="F47" s="85">
        <f t="shared" si="4"/>
        <v>72</v>
      </c>
      <c r="G47" s="85">
        <f t="shared" si="4"/>
        <v>81</v>
      </c>
      <c r="H47" s="85">
        <f t="shared" si="4"/>
        <v>63</v>
      </c>
      <c r="I47" s="85">
        <f>SUM(I33:I46)</f>
        <v>78</v>
      </c>
      <c r="J47" s="85">
        <f t="shared" si="4"/>
        <v>84</v>
      </c>
      <c r="K47" s="85">
        <f>SUM(K33:K46)</f>
        <v>72</v>
      </c>
      <c r="L47" s="85">
        <f t="shared" si="4"/>
        <v>66</v>
      </c>
      <c r="M47" s="85">
        <f>SUM(M33:M46)</f>
        <v>66</v>
      </c>
      <c r="N47" s="195">
        <f>SUM(N33:N46)</f>
        <v>76</v>
      </c>
      <c r="O47" s="48">
        <f>SUM(O33:O46)</f>
        <v>851</v>
      </c>
      <c r="P47" s="47"/>
    </row>
    <row r="48" spans="2:16" ht="15.75" customHeight="1" thickBot="1" x14ac:dyDescent="0.25">
      <c r="B48" s="87"/>
      <c r="C48" s="87"/>
      <c r="D48" s="88"/>
      <c r="E48" s="88"/>
      <c r="F48" s="88"/>
      <c r="G48" s="88"/>
      <c r="H48" s="88"/>
      <c r="I48" s="89"/>
      <c r="J48" s="531" t="s">
        <v>74</v>
      </c>
      <c r="K48" s="531"/>
      <c r="L48" s="531"/>
      <c r="M48" s="531"/>
      <c r="N48" s="531"/>
      <c r="O48" s="531"/>
      <c r="P48" s="68">
        <f>(100000/HABITANTES!$D$36)*(O47/12)*12</f>
        <v>8.2961873413634457</v>
      </c>
    </row>
    <row r="49" spans="1:16" ht="15.75" customHeight="1" x14ac:dyDescent="0.2">
      <c r="B49" s="87"/>
      <c r="C49" s="87"/>
      <c r="D49" s="99"/>
      <c r="E49" s="99"/>
      <c r="F49" s="99"/>
      <c r="G49" s="99"/>
      <c r="H49" s="99"/>
      <c r="I49" s="99"/>
      <c r="J49" s="116"/>
      <c r="K49" s="116"/>
      <c r="L49" s="116"/>
      <c r="M49" s="116"/>
      <c r="N49" s="116"/>
      <c r="O49" s="116"/>
      <c r="P49" s="196"/>
    </row>
    <row r="50" spans="1:16" ht="15.75" customHeight="1" x14ac:dyDescent="0.2">
      <c r="B50" s="87"/>
      <c r="C50" s="87"/>
      <c r="D50" s="99"/>
      <c r="E50" s="99"/>
      <c r="F50" s="99"/>
      <c r="G50" s="99"/>
      <c r="H50" s="99"/>
      <c r="I50" s="99"/>
      <c r="J50" s="116"/>
      <c r="K50" s="116"/>
      <c r="L50" s="116"/>
      <c r="M50" s="116"/>
      <c r="N50" s="116"/>
      <c r="O50" s="116"/>
      <c r="P50" s="196"/>
    </row>
    <row r="51" spans="1:16" ht="15.75" customHeight="1" x14ac:dyDescent="0.2">
      <c r="B51" s="87"/>
      <c r="C51" s="87"/>
      <c r="D51" s="99"/>
      <c r="E51" s="99"/>
      <c r="F51" s="99"/>
      <c r="G51" s="99"/>
      <c r="H51" s="99"/>
      <c r="I51" s="99"/>
      <c r="J51" s="116"/>
      <c r="K51" s="116"/>
      <c r="L51" s="116"/>
      <c r="M51" s="116"/>
      <c r="N51" s="116"/>
      <c r="O51" s="116"/>
      <c r="P51" s="196"/>
    </row>
    <row r="52" spans="1:16" ht="15.75" customHeight="1" x14ac:dyDescent="0.2">
      <c r="B52" s="87"/>
      <c r="C52" s="87"/>
      <c r="D52" s="99"/>
      <c r="E52" s="99"/>
      <c r="F52" s="99"/>
      <c r="G52" s="99"/>
      <c r="H52" s="99"/>
      <c r="I52" s="99"/>
      <c r="J52" s="116"/>
      <c r="K52" s="116"/>
      <c r="L52" s="116"/>
      <c r="M52" s="116"/>
      <c r="N52" s="116"/>
      <c r="O52" s="116"/>
      <c r="P52" s="196"/>
    </row>
    <row r="53" spans="1:16" ht="15.75" customHeight="1" x14ac:dyDescent="0.2">
      <c r="B53" s="87"/>
      <c r="C53" s="87"/>
      <c r="D53" s="99"/>
      <c r="E53" s="99"/>
      <c r="F53" s="99"/>
      <c r="G53" s="99"/>
      <c r="H53" s="99"/>
      <c r="I53" s="99"/>
      <c r="J53" s="116"/>
      <c r="K53" s="116"/>
      <c r="L53" s="116"/>
      <c r="M53" s="116"/>
      <c r="N53" s="116"/>
      <c r="O53" s="116"/>
      <c r="P53" s="196"/>
    </row>
    <row r="54" spans="1:16" ht="15.75" customHeight="1" x14ac:dyDescent="0.2">
      <c r="B54" s="87"/>
      <c r="C54" s="87"/>
      <c r="D54" s="99"/>
      <c r="E54" s="99"/>
      <c r="F54" s="99"/>
      <c r="G54" s="99"/>
      <c r="H54" s="99"/>
      <c r="I54" s="99"/>
      <c r="J54" s="116"/>
      <c r="K54" s="116"/>
      <c r="L54" s="116"/>
      <c r="M54" s="116"/>
      <c r="N54" s="116"/>
      <c r="O54" s="116"/>
      <c r="P54" s="196"/>
    </row>
    <row r="55" spans="1:16" ht="24.95" customHeight="1" thickBot="1" x14ac:dyDescent="0.25">
      <c r="B55" s="501" t="s">
        <v>88</v>
      </c>
      <c r="C55" s="501"/>
      <c r="D55" s="501"/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</row>
    <row r="56" spans="1:16" ht="24" customHeight="1" thickBot="1" x14ac:dyDescent="0.35">
      <c r="B56" s="90" t="s">
        <v>13</v>
      </c>
      <c r="C56" s="91" t="s">
        <v>95</v>
      </c>
      <c r="D56" s="91" t="s">
        <v>96</v>
      </c>
      <c r="E56" s="91" t="s">
        <v>97</v>
      </c>
      <c r="F56" s="91" t="s">
        <v>98</v>
      </c>
      <c r="G56" s="91" t="s">
        <v>99</v>
      </c>
      <c r="H56" s="91" t="s">
        <v>100</v>
      </c>
      <c r="I56" s="91" t="s">
        <v>138</v>
      </c>
      <c r="J56" s="91" t="s">
        <v>101</v>
      </c>
      <c r="K56" s="91" t="s">
        <v>102</v>
      </c>
      <c r="L56" s="91" t="s">
        <v>103</v>
      </c>
      <c r="M56" s="91" t="s">
        <v>104</v>
      </c>
      <c r="N56" s="197" t="s">
        <v>105</v>
      </c>
      <c r="O56" s="57" t="s">
        <v>0</v>
      </c>
      <c r="P56" s="158"/>
    </row>
    <row r="57" spans="1:16" ht="15" customHeight="1" thickBot="1" x14ac:dyDescent="0.25">
      <c r="B57" s="93" t="s">
        <v>86</v>
      </c>
      <c r="C57" s="426">
        <v>17</v>
      </c>
      <c r="D57" s="408">
        <v>10</v>
      </c>
      <c r="E57" s="408">
        <v>4</v>
      </c>
      <c r="F57" s="408">
        <v>8</v>
      </c>
      <c r="G57" s="408">
        <v>16</v>
      </c>
      <c r="H57" s="408">
        <v>20</v>
      </c>
      <c r="I57" s="408">
        <v>8</v>
      </c>
      <c r="J57" s="408">
        <v>16</v>
      </c>
      <c r="K57" s="408">
        <v>11</v>
      </c>
      <c r="L57" s="408">
        <v>15</v>
      </c>
      <c r="M57" s="408">
        <v>18</v>
      </c>
      <c r="N57" s="409">
        <v>18</v>
      </c>
      <c r="O57" s="193">
        <f>SUM(C57:N57)</f>
        <v>161</v>
      </c>
    </row>
    <row r="58" spans="1:16" ht="15" customHeight="1" thickBot="1" x14ac:dyDescent="0.25">
      <c r="B58" s="82" t="s">
        <v>87</v>
      </c>
      <c r="C58" s="413"/>
      <c r="D58" s="143">
        <v>1</v>
      </c>
      <c r="E58" s="143"/>
      <c r="F58" s="143"/>
      <c r="G58" s="143"/>
      <c r="H58" s="143"/>
      <c r="I58" s="143"/>
      <c r="J58" s="143"/>
      <c r="K58" s="143"/>
      <c r="L58" s="143"/>
      <c r="M58" s="143"/>
      <c r="N58" s="142"/>
      <c r="O58" s="193">
        <f>SUM(C58:N58)</f>
        <v>1</v>
      </c>
    </row>
    <row r="59" spans="1:16" ht="15" customHeight="1" thickBot="1" x14ac:dyDescent="0.25">
      <c r="B59" s="198" t="s">
        <v>140</v>
      </c>
      <c r="C59" s="427"/>
      <c r="D59" s="145"/>
      <c r="E59" s="145"/>
      <c r="F59" s="145"/>
      <c r="G59" s="145"/>
      <c r="H59" s="145"/>
      <c r="I59" s="145">
        <v>1</v>
      </c>
      <c r="J59" s="145"/>
      <c r="K59" s="145"/>
      <c r="L59" s="145"/>
      <c r="M59" s="145"/>
      <c r="N59" s="144"/>
      <c r="O59" s="193">
        <f>SUM(C59:N59)</f>
        <v>1</v>
      </c>
    </row>
    <row r="60" spans="1:16" ht="15" customHeight="1" thickBot="1" x14ac:dyDescent="0.25">
      <c r="A60" s="47"/>
      <c r="B60" s="95" t="s">
        <v>106</v>
      </c>
      <c r="C60" s="428"/>
      <c r="D60" s="406"/>
      <c r="E60" s="406"/>
      <c r="F60" s="406">
        <v>2</v>
      </c>
      <c r="G60" s="406"/>
      <c r="H60" s="406">
        <v>1</v>
      </c>
      <c r="I60" s="406">
        <v>1</v>
      </c>
      <c r="J60" s="406"/>
      <c r="K60" s="406">
        <v>2</v>
      </c>
      <c r="L60" s="406"/>
      <c r="M60" s="406"/>
      <c r="N60" s="146"/>
      <c r="O60" s="193">
        <f>SUM(C60:N60)</f>
        <v>6</v>
      </c>
      <c r="P60" s="47"/>
    </row>
    <row r="61" spans="1:16" ht="16.5" customHeight="1" thickBot="1" x14ac:dyDescent="0.25">
      <c r="A61" s="47"/>
      <c r="B61" s="97" t="s">
        <v>0</v>
      </c>
      <c r="C61" s="98">
        <f>SUM(C57:C60)</f>
        <v>17</v>
      </c>
      <c r="D61" s="98">
        <f t="shared" ref="D61:N61" si="5">SUM(D57:D60)</f>
        <v>11</v>
      </c>
      <c r="E61" s="98">
        <f t="shared" si="5"/>
        <v>4</v>
      </c>
      <c r="F61" s="98">
        <f t="shared" si="5"/>
        <v>10</v>
      </c>
      <c r="G61" s="98">
        <f t="shared" si="5"/>
        <v>16</v>
      </c>
      <c r="H61" s="98">
        <f t="shared" si="5"/>
        <v>21</v>
      </c>
      <c r="I61" s="98">
        <f>SUM(I57:I60)</f>
        <v>10</v>
      </c>
      <c r="J61" s="98">
        <f t="shared" si="5"/>
        <v>16</v>
      </c>
      <c r="K61" s="98">
        <f>SUM(K57:K60)</f>
        <v>13</v>
      </c>
      <c r="L61" s="98">
        <f t="shared" si="5"/>
        <v>15</v>
      </c>
      <c r="M61" s="98">
        <f t="shared" si="5"/>
        <v>18</v>
      </c>
      <c r="N61" s="199">
        <f t="shared" si="5"/>
        <v>18</v>
      </c>
      <c r="O61" s="98">
        <f>SUM(O57:O60)</f>
        <v>169</v>
      </c>
      <c r="P61" s="47"/>
    </row>
    <row r="62" spans="1:16" ht="15.75" customHeight="1" thickBot="1" x14ac:dyDescent="0.25">
      <c r="A62" s="47"/>
      <c r="B62" s="87"/>
      <c r="C62" s="87"/>
      <c r="D62" s="99"/>
      <c r="E62" s="89"/>
      <c r="F62" s="523" t="s">
        <v>74</v>
      </c>
      <c r="G62" s="524"/>
      <c r="H62" s="524"/>
      <c r="I62" s="524"/>
      <c r="J62" s="524"/>
      <c r="K62" s="524"/>
      <c r="L62" s="524"/>
      <c r="M62" s="524"/>
      <c r="N62" s="524"/>
      <c r="O62" s="524"/>
      <c r="P62" s="159">
        <f>(100000/HABITANTES!$D$36)*(O61/12)*12</f>
        <v>1.6475389667337512</v>
      </c>
    </row>
    <row r="63" spans="1:16" ht="15.75" customHeight="1" x14ac:dyDescent="0.2">
      <c r="A63" s="47"/>
      <c r="B63" s="87"/>
      <c r="C63" s="87"/>
      <c r="D63" s="99"/>
      <c r="E63" s="99"/>
      <c r="F63" s="99"/>
      <c r="G63" s="99"/>
      <c r="H63" s="87"/>
      <c r="I63" s="87"/>
      <c r="J63" s="116"/>
      <c r="K63" s="116"/>
      <c r="L63" s="116"/>
      <c r="M63" s="116"/>
      <c r="N63" s="116"/>
      <c r="O63" s="116"/>
      <c r="P63" s="118"/>
    </row>
    <row r="64" spans="1:16" ht="15.75" customHeight="1" x14ac:dyDescent="0.2">
      <c r="A64" s="47"/>
      <c r="B64" s="87"/>
      <c r="C64" s="87"/>
      <c r="D64" s="99"/>
      <c r="E64" s="99"/>
      <c r="F64" s="99"/>
      <c r="G64" s="99"/>
      <c r="H64" s="87"/>
      <c r="I64" s="87"/>
      <c r="J64" s="116"/>
      <c r="K64" s="116"/>
      <c r="L64" s="116"/>
      <c r="M64" s="116"/>
      <c r="N64" s="116"/>
      <c r="O64" s="116"/>
      <c r="P64" s="118"/>
    </row>
    <row r="65" spans="1:16" ht="15.75" customHeight="1" x14ac:dyDescent="0.2">
      <c r="A65" s="47"/>
      <c r="B65" s="87"/>
      <c r="C65" s="87"/>
      <c r="D65" s="99"/>
      <c r="E65" s="99"/>
      <c r="F65" s="99"/>
      <c r="G65" s="99"/>
      <c r="H65" s="87"/>
      <c r="I65" s="87"/>
      <c r="J65" s="116"/>
      <c r="K65" s="116"/>
      <c r="L65" s="116"/>
      <c r="M65" s="116"/>
      <c r="N65" s="116"/>
      <c r="O65" s="116"/>
      <c r="P65" s="118"/>
    </row>
    <row r="66" spans="1:16" ht="24.95" customHeight="1" thickBot="1" x14ac:dyDescent="0.35">
      <c r="A66" s="47"/>
      <c r="B66" s="500" t="s">
        <v>51</v>
      </c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</row>
    <row r="67" spans="1:16" ht="24" customHeight="1" thickBot="1" x14ac:dyDescent="0.35">
      <c r="A67" s="47"/>
      <c r="B67" s="62" t="s">
        <v>13</v>
      </c>
      <c r="C67" s="63" t="s">
        <v>95</v>
      </c>
      <c r="D67" s="63" t="s">
        <v>96</v>
      </c>
      <c r="E67" s="63" t="s">
        <v>97</v>
      </c>
      <c r="F67" s="63" t="s">
        <v>98</v>
      </c>
      <c r="G67" s="63" t="s">
        <v>99</v>
      </c>
      <c r="H67" s="63" t="s">
        <v>100</v>
      </c>
      <c r="I67" s="63" t="s">
        <v>138</v>
      </c>
      <c r="J67" s="63" t="s">
        <v>101</v>
      </c>
      <c r="K67" s="63" t="s">
        <v>102</v>
      </c>
      <c r="L67" s="63" t="s">
        <v>103</v>
      </c>
      <c r="M67" s="63" t="s">
        <v>104</v>
      </c>
      <c r="N67" s="192" t="s">
        <v>105</v>
      </c>
      <c r="O67" s="57" t="s">
        <v>0</v>
      </c>
      <c r="P67" s="160"/>
    </row>
    <row r="68" spans="1:16" ht="18" customHeight="1" thickBot="1" x14ac:dyDescent="0.25">
      <c r="A68" s="47"/>
      <c r="B68" s="101" t="s">
        <v>51</v>
      </c>
      <c r="C68" s="102">
        <v>18</v>
      </c>
      <c r="D68" s="103">
        <v>30</v>
      </c>
      <c r="E68" s="103">
        <v>36</v>
      </c>
      <c r="F68" s="104">
        <v>33</v>
      </c>
      <c r="G68" s="104">
        <v>19</v>
      </c>
      <c r="H68" s="104">
        <v>30</v>
      </c>
      <c r="I68" s="104">
        <v>23</v>
      </c>
      <c r="J68" s="104">
        <v>32</v>
      </c>
      <c r="K68" s="104">
        <v>34</v>
      </c>
      <c r="L68" s="104">
        <v>40</v>
      </c>
      <c r="M68" s="104">
        <v>32</v>
      </c>
      <c r="N68" s="200">
        <v>40</v>
      </c>
      <c r="O68" s="193">
        <f>SUM(C68:N68)</f>
        <v>367</v>
      </c>
      <c r="P68" s="47"/>
    </row>
    <row r="69" spans="1:16" ht="17.25" customHeight="1" thickBot="1" x14ac:dyDescent="0.25">
      <c r="A69" s="47"/>
      <c r="B69" s="87"/>
      <c r="C69" s="87"/>
      <c r="D69" s="88"/>
      <c r="E69" s="89"/>
      <c r="F69" s="523" t="s">
        <v>74</v>
      </c>
      <c r="G69" s="524"/>
      <c r="H69" s="524"/>
      <c r="I69" s="524"/>
      <c r="J69" s="524"/>
      <c r="K69" s="524"/>
      <c r="L69" s="524"/>
      <c r="M69" s="524"/>
      <c r="N69" s="524"/>
      <c r="O69" s="525"/>
      <c r="P69" s="159">
        <f>(100000/HABITANTES!$D$36)*(O68/12)*12</f>
        <v>3.5777917206585004</v>
      </c>
    </row>
    <row r="70" spans="1:16" ht="14.1" customHeight="1" thickBot="1" x14ac:dyDescent="0.25">
      <c r="A70" s="47"/>
      <c r="B70" s="87"/>
      <c r="C70" s="87"/>
      <c r="D70" s="87"/>
      <c r="E70" s="9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47"/>
    </row>
    <row r="71" spans="1:16" ht="18" customHeight="1" thickBot="1" x14ac:dyDescent="0.25">
      <c r="A71" s="47"/>
      <c r="B71" s="87"/>
      <c r="C71" s="87"/>
      <c r="D71" s="99"/>
      <c r="E71" s="105"/>
      <c r="F71" s="523" t="s">
        <v>107</v>
      </c>
      <c r="G71" s="524"/>
      <c r="H71" s="524"/>
      <c r="I71" s="524"/>
      <c r="J71" s="524"/>
      <c r="K71" s="524"/>
      <c r="L71" s="524"/>
      <c r="M71" s="524"/>
      <c r="N71" s="524"/>
      <c r="O71" s="525"/>
      <c r="P71" s="159">
        <f>(100000/HABITANTES!$D$36)*(SUM(O68,O61,O47,O28)/12)*12</f>
        <v>19.234286280270361</v>
      </c>
    </row>
    <row r="72" spans="1:16" x14ac:dyDescent="0.2">
      <c r="A72" s="4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47"/>
    </row>
    <row r="73" spans="1:16" x14ac:dyDescent="0.2">
      <c r="A73" s="4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47"/>
    </row>
    <row r="74" spans="1:16" x14ac:dyDescent="0.2">
      <c r="A74" s="4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47"/>
    </row>
  </sheetData>
  <mergeCells count="17">
    <mergeCell ref="J48:O48"/>
    <mergeCell ref="A13:Q13"/>
    <mergeCell ref="A11:Q11"/>
    <mergeCell ref="A10:Q10"/>
    <mergeCell ref="A9:Q9"/>
    <mergeCell ref="J29:O29"/>
    <mergeCell ref="B31:P31"/>
    <mergeCell ref="A7:Q7"/>
    <mergeCell ref="A6:Q6"/>
    <mergeCell ref="A5:Q5"/>
    <mergeCell ref="P14:P19"/>
    <mergeCell ref="B15:O15"/>
    <mergeCell ref="F69:O69"/>
    <mergeCell ref="F71:O71"/>
    <mergeCell ref="B55:P55"/>
    <mergeCell ref="F62:O62"/>
    <mergeCell ref="B66:P66"/>
  </mergeCells>
  <pageMargins left="0.19685039370078741" right="0.19685039370078741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6"/>
  <sheetViews>
    <sheetView workbookViewId="0">
      <selection activeCell="A6" sqref="A6:P6"/>
    </sheetView>
  </sheetViews>
  <sheetFormatPr baseColWidth="10" defaultColWidth="11.42578125" defaultRowHeight="12.75" x14ac:dyDescent="0.2"/>
  <cols>
    <col min="1" max="1" width="1.7109375" customWidth="1"/>
    <col min="2" max="2" width="1.85546875" customWidth="1"/>
    <col min="3" max="3" width="13.5703125" customWidth="1"/>
    <col min="4" max="4" width="4.7109375" customWidth="1"/>
    <col min="5" max="5" width="5.7109375" customWidth="1"/>
    <col min="6" max="9" width="4.7109375" customWidth="1"/>
    <col min="10" max="10" width="4.28515625" customWidth="1"/>
    <col min="11" max="13" width="4.7109375" customWidth="1"/>
    <col min="14" max="15" width="5.28515625" customWidth="1"/>
    <col min="16" max="16" width="14.140625" customWidth="1"/>
    <col min="17" max="17" width="4" customWidth="1"/>
  </cols>
  <sheetData>
    <row r="5" spans="1:17" ht="12.75" customHeight="1" x14ac:dyDescent="0.25">
      <c r="A5" s="506" t="s">
        <v>120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201"/>
    </row>
    <row r="6" spans="1:17" ht="19.5" customHeight="1" x14ac:dyDescent="0.3">
      <c r="A6" s="507" t="s">
        <v>22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202"/>
    </row>
    <row r="7" spans="1:17" ht="15.75" customHeight="1" x14ac:dyDescent="0.2">
      <c r="A7" s="497" t="s">
        <v>119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</row>
    <row r="8" spans="1:17" ht="12.75" customHeight="1" x14ac:dyDescent="0.25">
      <c r="D8" s="1"/>
      <c r="E8" s="1"/>
      <c r="F8" s="1"/>
      <c r="G8" s="1"/>
      <c r="H8" s="1"/>
      <c r="I8" s="1"/>
      <c r="J8" s="1"/>
    </row>
    <row r="9" spans="1:17" ht="18" customHeight="1" x14ac:dyDescent="0.3">
      <c r="A9" s="534" t="s">
        <v>141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203"/>
    </row>
    <row r="10" spans="1:17" ht="18.75" customHeight="1" x14ac:dyDescent="0.25">
      <c r="A10" s="535" t="s">
        <v>43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204"/>
    </row>
    <row r="11" spans="1:17" ht="12.75" customHeight="1" x14ac:dyDescent="0.2">
      <c r="A11" s="495" t="s">
        <v>397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15"/>
    </row>
    <row r="12" spans="1:17" ht="19.5" customHeight="1" thickBot="1" x14ac:dyDescent="0.35">
      <c r="A12" s="533" t="s">
        <v>45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205"/>
    </row>
    <row r="13" spans="1:17" ht="87.75" customHeight="1" thickBot="1" x14ac:dyDescent="0.4">
      <c r="C13" s="206" t="s">
        <v>142</v>
      </c>
      <c r="D13" s="207" t="s">
        <v>143</v>
      </c>
      <c r="E13" s="207" t="s">
        <v>144</v>
      </c>
      <c r="F13" s="207" t="s">
        <v>145</v>
      </c>
      <c r="G13" s="207" t="s">
        <v>146</v>
      </c>
      <c r="H13" s="207" t="s">
        <v>147</v>
      </c>
      <c r="I13" s="207" t="s">
        <v>125</v>
      </c>
      <c r="J13" s="207" t="s">
        <v>148</v>
      </c>
      <c r="K13" s="207" t="s">
        <v>149</v>
      </c>
      <c r="L13" s="207" t="s">
        <v>150</v>
      </c>
      <c r="M13" s="207" t="s">
        <v>151</v>
      </c>
      <c r="N13" s="207" t="s">
        <v>152</v>
      </c>
      <c r="O13" s="207" t="s">
        <v>153</v>
      </c>
      <c r="P13" s="208" t="s">
        <v>110</v>
      </c>
    </row>
    <row r="14" spans="1:17" ht="20.100000000000001" customHeight="1" x14ac:dyDescent="0.35">
      <c r="C14" s="209" t="s">
        <v>62</v>
      </c>
      <c r="D14" s="210">
        <v>17</v>
      </c>
      <c r="E14" s="210">
        <v>20</v>
      </c>
      <c r="F14" s="211">
        <v>19</v>
      </c>
      <c r="G14" s="210">
        <v>27</v>
      </c>
      <c r="H14" s="210">
        <v>21</v>
      </c>
      <c r="I14" s="210">
        <v>26</v>
      </c>
      <c r="J14" s="210">
        <v>22</v>
      </c>
      <c r="K14" s="210">
        <v>26</v>
      </c>
      <c r="L14" s="210">
        <v>23</v>
      </c>
      <c r="M14" s="210">
        <v>23</v>
      </c>
      <c r="N14" s="210">
        <v>20</v>
      </c>
      <c r="O14" s="45">
        <v>28</v>
      </c>
      <c r="P14" s="212">
        <f>SUM(D14:O14)</f>
        <v>272</v>
      </c>
    </row>
    <row r="15" spans="1:17" ht="20.100000000000001" customHeight="1" x14ac:dyDescent="0.35">
      <c r="C15" s="214" t="s">
        <v>63</v>
      </c>
      <c r="D15" s="215">
        <v>35</v>
      </c>
      <c r="E15" s="215">
        <v>16</v>
      </c>
      <c r="F15" s="216">
        <v>11</v>
      </c>
      <c r="G15" s="215">
        <v>25</v>
      </c>
      <c r="H15" s="215">
        <v>19</v>
      </c>
      <c r="I15" s="215">
        <v>19</v>
      </c>
      <c r="J15" s="215">
        <v>22</v>
      </c>
      <c r="K15" s="215">
        <v>14</v>
      </c>
      <c r="L15" s="215">
        <v>16</v>
      </c>
      <c r="M15" s="215">
        <v>29</v>
      </c>
      <c r="N15" s="215">
        <v>18</v>
      </c>
      <c r="O15" s="45">
        <v>19</v>
      </c>
      <c r="P15" s="217">
        <f t="shared" ref="P15:P20" si="0">SUM(D15:O15)</f>
        <v>243</v>
      </c>
    </row>
    <row r="16" spans="1:17" ht="20.100000000000001" customHeight="1" x14ac:dyDescent="0.35">
      <c r="C16" s="214" t="s">
        <v>64</v>
      </c>
      <c r="D16" s="215">
        <v>33</v>
      </c>
      <c r="E16" s="215">
        <v>20</v>
      </c>
      <c r="F16" s="216">
        <v>10</v>
      </c>
      <c r="G16" s="215">
        <v>20</v>
      </c>
      <c r="H16" s="215">
        <v>16</v>
      </c>
      <c r="I16" s="215">
        <v>12</v>
      </c>
      <c r="J16" s="215">
        <v>21</v>
      </c>
      <c r="K16" s="215">
        <v>9</v>
      </c>
      <c r="L16" s="215">
        <v>17</v>
      </c>
      <c r="M16" s="215">
        <v>18</v>
      </c>
      <c r="N16" s="215">
        <v>10</v>
      </c>
      <c r="O16" s="45">
        <v>33</v>
      </c>
      <c r="P16" s="217">
        <f t="shared" si="0"/>
        <v>219</v>
      </c>
    </row>
    <row r="17" spans="3:19" ht="20.100000000000001" customHeight="1" x14ac:dyDescent="0.35">
      <c r="C17" s="214" t="s">
        <v>65</v>
      </c>
      <c r="D17" s="215">
        <v>20</v>
      </c>
      <c r="E17" s="215">
        <v>18</v>
      </c>
      <c r="F17" s="216">
        <v>14</v>
      </c>
      <c r="G17" s="215">
        <v>17</v>
      </c>
      <c r="H17" s="215">
        <v>15</v>
      </c>
      <c r="I17" s="215">
        <v>12</v>
      </c>
      <c r="J17" s="215">
        <v>16</v>
      </c>
      <c r="K17" s="215">
        <v>31</v>
      </c>
      <c r="L17" s="215">
        <v>18</v>
      </c>
      <c r="M17" s="215">
        <v>24</v>
      </c>
      <c r="N17" s="215">
        <v>19</v>
      </c>
      <c r="O17" s="45">
        <v>18</v>
      </c>
      <c r="P17" s="217">
        <f t="shared" si="0"/>
        <v>222</v>
      </c>
    </row>
    <row r="18" spans="3:19" ht="20.100000000000001" customHeight="1" x14ac:dyDescent="0.35">
      <c r="C18" s="214" t="s">
        <v>66</v>
      </c>
      <c r="D18" s="215">
        <v>11</v>
      </c>
      <c r="E18" s="215">
        <v>16</v>
      </c>
      <c r="F18" s="216">
        <v>16</v>
      </c>
      <c r="G18" s="215">
        <v>23</v>
      </c>
      <c r="H18" s="215">
        <v>25</v>
      </c>
      <c r="I18" s="215">
        <v>23</v>
      </c>
      <c r="J18" s="215">
        <v>11</v>
      </c>
      <c r="K18" s="215">
        <v>21</v>
      </c>
      <c r="L18" s="215">
        <v>14</v>
      </c>
      <c r="M18" s="215">
        <v>15</v>
      </c>
      <c r="N18" s="215">
        <v>16</v>
      </c>
      <c r="O18" s="45">
        <v>21</v>
      </c>
      <c r="P18" s="217">
        <f t="shared" si="0"/>
        <v>212</v>
      </c>
    </row>
    <row r="19" spans="3:19" ht="20.100000000000001" customHeight="1" x14ac:dyDescent="0.35">
      <c r="C19" s="214" t="s">
        <v>67</v>
      </c>
      <c r="D19" s="215">
        <v>38</v>
      </c>
      <c r="E19" s="216">
        <v>17</v>
      </c>
      <c r="F19" s="216">
        <v>40</v>
      </c>
      <c r="G19" s="216">
        <v>30</v>
      </c>
      <c r="H19" s="216">
        <v>26</v>
      </c>
      <c r="I19" s="216">
        <v>27</v>
      </c>
      <c r="J19" s="216">
        <v>32</v>
      </c>
      <c r="K19" s="216">
        <v>28</v>
      </c>
      <c r="L19" s="215">
        <v>18</v>
      </c>
      <c r="M19" s="216">
        <v>29</v>
      </c>
      <c r="N19" s="216">
        <v>30</v>
      </c>
      <c r="O19" s="45">
        <v>18</v>
      </c>
      <c r="P19" s="217">
        <f t="shared" si="0"/>
        <v>333</v>
      </c>
    </row>
    <row r="20" spans="3:19" ht="20.100000000000001" customHeight="1" thickBot="1" x14ac:dyDescent="0.4">
      <c r="C20" s="218" t="s">
        <v>68</v>
      </c>
      <c r="D20" s="219">
        <v>30</v>
      </c>
      <c r="E20" s="220">
        <v>31</v>
      </c>
      <c r="F20" s="220">
        <v>43</v>
      </c>
      <c r="G20" s="220">
        <v>34</v>
      </c>
      <c r="H20" s="220">
        <v>36</v>
      </c>
      <c r="I20" s="220">
        <v>45</v>
      </c>
      <c r="J20" s="220">
        <v>31</v>
      </c>
      <c r="K20" s="220">
        <v>51</v>
      </c>
      <c r="L20" s="219">
        <v>49</v>
      </c>
      <c r="M20" s="220">
        <v>30</v>
      </c>
      <c r="N20" s="220">
        <v>46</v>
      </c>
      <c r="O20" s="45">
        <v>46</v>
      </c>
      <c r="P20" s="221">
        <f t="shared" si="0"/>
        <v>472</v>
      </c>
    </row>
    <row r="21" spans="3:19" ht="20.100000000000001" customHeight="1" thickBot="1" x14ac:dyDescent="0.35">
      <c r="C21" s="222" t="s">
        <v>0</v>
      </c>
      <c r="D21" s="223">
        <f>SUM(D14:D20)</f>
        <v>184</v>
      </c>
      <c r="E21" s="223">
        <f t="shared" ref="E21:O21" si="1">SUM(E14:E20)</f>
        <v>138</v>
      </c>
      <c r="F21" s="223">
        <f t="shared" si="1"/>
        <v>153</v>
      </c>
      <c r="G21" s="223">
        <f t="shared" si="1"/>
        <v>176</v>
      </c>
      <c r="H21" s="223">
        <f t="shared" si="1"/>
        <v>158</v>
      </c>
      <c r="I21" s="223">
        <f t="shared" si="1"/>
        <v>164</v>
      </c>
      <c r="J21" s="223">
        <f t="shared" si="1"/>
        <v>155</v>
      </c>
      <c r="K21" s="223">
        <f t="shared" si="1"/>
        <v>180</v>
      </c>
      <c r="L21" s="223">
        <f t="shared" si="1"/>
        <v>155</v>
      </c>
      <c r="M21" s="223">
        <f t="shared" si="1"/>
        <v>168</v>
      </c>
      <c r="N21" s="223">
        <f t="shared" si="1"/>
        <v>159</v>
      </c>
      <c r="O21" s="223">
        <f t="shared" si="1"/>
        <v>183</v>
      </c>
      <c r="P21" s="223">
        <f>SUM(P14:P20)</f>
        <v>1973</v>
      </c>
    </row>
    <row r="22" spans="3:19" ht="14.25" x14ac:dyDescent="0.3">
      <c r="D22" s="162"/>
      <c r="E22" s="162"/>
      <c r="F22" s="162"/>
      <c r="G22" s="162"/>
      <c r="H22" s="162"/>
    </row>
    <row r="29" spans="3:19" x14ac:dyDescent="0.2">
      <c r="S29" s="213"/>
    </row>
    <row r="30" spans="3:19" x14ac:dyDescent="0.2">
      <c r="S30" s="213"/>
    </row>
    <row r="31" spans="3:19" x14ac:dyDescent="0.2">
      <c r="S31" s="213"/>
    </row>
    <row r="32" spans="3:19" x14ac:dyDescent="0.2">
      <c r="S32" s="213"/>
    </row>
    <row r="33" spans="19:19" x14ac:dyDescent="0.2">
      <c r="S33" s="213"/>
    </row>
    <row r="34" spans="19:19" x14ac:dyDescent="0.2">
      <c r="S34" s="213"/>
    </row>
    <row r="35" spans="19:19" x14ac:dyDescent="0.2">
      <c r="S35" s="213"/>
    </row>
    <row r="36" spans="19:19" x14ac:dyDescent="0.2">
      <c r="S36" s="213"/>
    </row>
  </sheetData>
  <mergeCells count="7">
    <mergeCell ref="A12:P12"/>
    <mergeCell ref="A5:P5"/>
    <mergeCell ref="A6:P6"/>
    <mergeCell ref="A7:Q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7"/>
  <sheetViews>
    <sheetView workbookViewId="0">
      <selection activeCell="A7" sqref="A7:P7"/>
    </sheetView>
  </sheetViews>
  <sheetFormatPr baseColWidth="10" defaultColWidth="11.42578125" defaultRowHeight="12.75" x14ac:dyDescent="0.2"/>
  <cols>
    <col min="1" max="1" width="1.85546875" customWidth="1"/>
    <col min="2" max="2" width="14" customWidth="1"/>
    <col min="3" max="3" width="4.85546875" customWidth="1"/>
    <col min="4" max="4" width="4.5703125" customWidth="1"/>
    <col min="5" max="6" width="5.28515625" customWidth="1"/>
    <col min="7" max="7" width="4.85546875" customWidth="1"/>
    <col min="8" max="8" width="4.42578125" customWidth="1"/>
    <col min="9" max="9" width="4.7109375" customWidth="1"/>
    <col min="10" max="11" width="5.28515625" customWidth="1"/>
    <col min="12" max="12" width="4.28515625" customWidth="1"/>
    <col min="13" max="14" width="5.28515625" customWidth="1"/>
    <col min="15" max="15" width="10.5703125" customWidth="1"/>
    <col min="16" max="16" width="7.28515625" customWidth="1"/>
  </cols>
  <sheetData>
    <row r="5" spans="1:16" ht="12.75" customHeight="1" x14ac:dyDescent="0.25">
      <c r="A5" s="506" t="s">
        <v>120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</row>
    <row r="6" spans="1:16" ht="19.5" customHeight="1" x14ac:dyDescent="0.3">
      <c r="A6" s="507" t="s">
        <v>22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</row>
    <row r="7" spans="1:16" ht="15.75" customHeight="1" x14ac:dyDescent="0.2">
      <c r="A7" s="497" t="s">
        <v>119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</row>
    <row r="8" spans="1:16" ht="12.75" customHeight="1" x14ac:dyDescent="0.25">
      <c r="C8" s="1"/>
      <c r="D8" s="1"/>
      <c r="E8" s="1"/>
      <c r="F8" s="1"/>
      <c r="G8" s="1"/>
      <c r="H8" s="1"/>
      <c r="I8" s="1"/>
    </row>
    <row r="9" spans="1:16" ht="18" customHeight="1" x14ac:dyDescent="0.3">
      <c r="A9" s="534" t="s">
        <v>141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</row>
    <row r="10" spans="1:16" ht="18.75" customHeight="1" x14ac:dyDescent="0.25">
      <c r="A10" s="535" t="s">
        <v>43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</row>
    <row r="11" spans="1:16" ht="12.75" customHeight="1" x14ac:dyDescent="0.2">
      <c r="A11" s="495" t="s">
        <v>398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</row>
    <row r="12" spans="1:16" ht="19.5" customHeight="1" thickBot="1" x14ac:dyDescent="0.35">
      <c r="A12" s="533" t="s">
        <v>45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</row>
    <row r="13" spans="1:16" ht="84.75" customHeight="1" thickBot="1" x14ac:dyDescent="0.4">
      <c r="B13" s="224" t="s">
        <v>142</v>
      </c>
      <c r="C13" s="225" t="s">
        <v>143</v>
      </c>
      <c r="D13" s="225" t="s">
        <v>144</v>
      </c>
      <c r="E13" s="225" t="s">
        <v>145</v>
      </c>
      <c r="F13" s="225" t="s">
        <v>146</v>
      </c>
      <c r="G13" s="225" t="s">
        <v>147</v>
      </c>
      <c r="H13" s="225" t="s">
        <v>125</v>
      </c>
      <c r="I13" s="225" t="s">
        <v>148</v>
      </c>
      <c r="J13" s="225" t="s">
        <v>149</v>
      </c>
      <c r="K13" s="225" t="s">
        <v>150</v>
      </c>
      <c r="L13" s="225" t="s">
        <v>151</v>
      </c>
      <c r="M13" s="225" t="s">
        <v>152</v>
      </c>
      <c r="N13" s="225" t="s">
        <v>153</v>
      </c>
      <c r="O13" s="226" t="s">
        <v>0</v>
      </c>
    </row>
    <row r="14" spans="1:16" ht="20.100000000000001" customHeight="1" x14ac:dyDescent="0.35">
      <c r="B14" s="227" t="s">
        <v>62</v>
      </c>
      <c r="C14" s="210">
        <v>9</v>
      </c>
      <c r="D14" s="58">
        <v>9</v>
      </c>
      <c r="E14" s="228">
        <v>5</v>
      </c>
      <c r="F14" s="210">
        <v>5</v>
      </c>
      <c r="G14" s="210">
        <v>6</v>
      </c>
      <c r="H14" s="210">
        <v>7</v>
      </c>
      <c r="I14" s="210">
        <v>7</v>
      </c>
      <c r="J14" s="210">
        <v>2</v>
      </c>
      <c r="K14" s="210">
        <v>5</v>
      </c>
      <c r="L14" s="210">
        <v>7</v>
      </c>
      <c r="M14" s="210">
        <v>7</v>
      </c>
      <c r="N14" s="45">
        <v>8</v>
      </c>
      <c r="O14" s="229">
        <f>SUM(C14:N14)</f>
        <v>77</v>
      </c>
    </row>
    <row r="15" spans="1:16" ht="20.100000000000001" customHeight="1" x14ac:dyDescent="0.35">
      <c r="B15" s="230" t="s">
        <v>63</v>
      </c>
      <c r="C15" s="215">
        <v>12</v>
      </c>
      <c r="D15" s="60">
        <v>9</v>
      </c>
      <c r="E15" s="231">
        <v>4</v>
      </c>
      <c r="F15" s="215">
        <v>7</v>
      </c>
      <c r="G15" s="215">
        <v>4</v>
      </c>
      <c r="H15" s="215">
        <v>3</v>
      </c>
      <c r="I15" s="215">
        <v>10</v>
      </c>
      <c r="J15" s="215">
        <v>5</v>
      </c>
      <c r="K15" s="215">
        <v>2</v>
      </c>
      <c r="L15" s="215">
        <v>5</v>
      </c>
      <c r="M15" s="215">
        <v>7</v>
      </c>
      <c r="N15" s="45">
        <v>4</v>
      </c>
      <c r="O15" s="232">
        <f t="shared" ref="O15:O20" si="0">SUM(C15:N15)</f>
        <v>72</v>
      </c>
    </row>
    <row r="16" spans="1:16" ht="20.100000000000001" customHeight="1" x14ac:dyDescent="0.35">
      <c r="B16" s="230" t="s">
        <v>64</v>
      </c>
      <c r="C16" s="215">
        <v>12</v>
      </c>
      <c r="D16" s="60">
        <v>3</v>
      </c>
      <c r="E16" s="231">
        <v>4</v>
      </c>
      <c r="F16" s="215">
        <v>9</v>
      </c>
      <c r="G16" s="215">
        <v>6</v>
      </c>
      <c r="H16" s="215">
        <v>4</v>
      </c>
      <c r="I16" s="215">
        <v>7</v>
      </c>
      <c r="J16" s="215">
        <v>4</v>
      </c>
      <c r="K16" s="215">
        <v>2</v>
      </c>
      <c r="L16" s="215">
        <v>7</v>
      </c>
      <c r="M16" s="215">
        <v>2</v>
      </c>
      <c r="N16" s="45">
        <v>11</v>
      </c>
      <c r="O16" s="232">
        <f t="shared" si="0"/>
        <v>71</v>
      </c>
    </row>
    <row r="17" spans="2:17" ht="20.100000000000001" customHeight="1" x14ac:dyDescent="0.35">
      <c r="B17" s="230" t="s">
        <v>65</v>
      </c>
      <c r="C17" s="215">
        <v>5</v>
      </c>
      <c r="D17" s="60">
        <v>4</v>
      </c>
      <c r="E17" s="231">
        <v>6</v>
      </c>
      <c r="F17" s="215">
        <v>4</v>
      </c>
      <c r="G17" s="215">
        <v>2</v>
      </c>
      <c r="H17" s="215">
        <v>2</v>
      </c>
      <c r="I17" s="215">
        <v>7</v>
      </c>
      <c r="J17" s="215">
        <v>10</v>
      </c>
      <c r="K17" s="215">
        <v>5</v>
      </c>
      <c r="L17" s="215">
        <v>10</v>
      </c>
      <c r="M17" s="215">
        <v>3</v>
      </c>
      <c r="N17" s="45">
        <v>4</v>
      </c>
      <c r="O17" s="232">
        <f t="shared" si="0"/>
        <v>62</v>
      </c>
    </row>
    <row r="18" spans="2:17" ht="20.100000000000001" customHeight="1" x14ac:dyDescent="0.35">
      <c r="B18" s="230" t="s">
        <v>66</v>
      </c>
      <c r="C18" s="215">
        <v>5</v>
      </c>
      <c r="D18" s="60">
        <v>3</v>
      </c>
      <c r="E18" s="231">
        <v>8</v>
      </c>
      <c r="F18" s="215">
        <v>9</v>
      </c>
      <c r="G18" s="215">
        <v>6</v>
      </c>
      <c r="H18" s="215">
        <v>3</v>
      </c>
      <c r="I18" s="215">
        <v>4</v>
      </c>
      <c r="J18" s="215">
        <v>4</v>
      </c>
      <c r="K18" s="215">
        <v>2</v>
      </c>
      <c r="L18" s="215">
        <v>2</v>
      </c>
      <c r="M18" s="215">
        <v>3</v>
      </c>
      <c r="N18" s="45">
        <v>7</v>
      </c>
      <c r="O18" s="232">
        <f t="shared" si="0"/>
        <v>56</v>
      </c>
    </row>
    <row r="19" spans="2:17" ht="20.100000000000001" customHeight="1" x14ac:dyDescent="0.35">
      <c r="B19" s="230" t="s">
        <v>67</v>
      </c>
      <c r="C19" s="215">
        <v>13</v>
      </c>
      <c r="D19" s="60">
        <v>4</v>
      </c>
      <c r="E19" s="231">
        <v>9</v>
      </c>
      <c r="F19" s="216">
        <v>10</v>
      </c>
      <c r="G19" s="216">
        <v>9</v>
      </c>
      <c r="H19" s="216">
        <v>6</v>
      </c>
      <c r="I19" s="216">
        <v>10</v>
      </c>
      <c r="J19" s="216">
        <v>7</v>
      </c>
      <c r="K19" s="216">
        <v>5</v>
      </c>
      <c r="L19" s="216">
        <v>10</v>
      </c>
      <c r="M19" s="216">
        <v>9</v>
      </c>
      <c r="N19" s="45">
        <v>6</v>
      </c>
      <c r="O19" s="232">
        <f t="shared" si="0"/>
        <v>98</v>
      </c>
      <c r="P19" s="5"/>
    </row>
    <row r="20" spans="2:17" ht="20.100000000000001" customHeight="1" thickBot="1" x14ac:dyDescent="0.4">
      <c r="B20" s="233" t="s">
        <v>68</v>
      </c>
      <c r="C20" s="219">
        <v>13</v>
      </c>
      <c r="D20" s="61">
        <v>11</v>
      </c>
      <c r="E20" s="234">
        <v>11</v>
      </c>
      <c r="F20" s="220">
        <v>8</v>
      </c>
      <c r="G20" s="220">
        <v>9</v>
      </c>
      <c r="H20" s="220">
        <v>13</v>
      </c>
      <c r="I20" s="220">
        <v>7</v>
      </c>
      <c r="J20" s="220">
        <v>15</v>
      </c>
      <c r="K20" s="220">
        <v>10</v>
      </c>
      <c r="L20" s="220">
        <v>11</v>
      </c>
      <c r="M20" s="220">
        <v>17</v>
      </c>
      <c r="N20" s="45">
        <v>12</v>
      </c>
      <c r="O20" s="235">
        <f t="shared" si="0"/>
        <v>137</v>
      </c>
      <c r="P20" s="5"/>
    </row>
    <row r="21" spans="2:17" ht="20.100000000000001" customHeight="1" thickBot="1" x14ac:dyDescent="0.35">
      <c r="B21" s="222" t="s">
        <v>0</v>
      </c>
      <c r="C21" s="223">
        <f>SUM(C14:C20)</f>
        <v>69</v>
      </c>
      <c r="D21" s="223">
        <f t="shared" ref="D21:N21" si="1">SUM(D14:D20)</f>
        <v>43</v>
      </c>
      <c r="E21" s="223">
        <f t="shared" si="1"/>
        <v>47</v>
      </c>
      <c r="F21" s="223">
        <f t="shared" si="1"/>
        <v>52</v>
      </c>
      <c r="G21" s="223">
        <f t="shared" si="1"/>
        <v>42</v>
      </c>
      <c r="H21" s="223">
        <f t="shared" si="1"/>
        <v>38</v>
      </c>
      <c r="I21" s="223">
        <f t="shared" si="1"/>
        <v>52</v>
      </c>
      <c r="J21" s="223">
        <f t="shared" si="1"/>
        <v>47</v>
      </c>
      <c r="K21" s="223">
        <f t="shared" si="1"/>
        <v>31</v>
      </c>
      <c r="L21" s="223">
        <f t="shared" si="1"/>
        <v>52</v>
      </c>
      <c r="M21" s="223">
        <f t="shared" si="1"/>
        <v>48</v>
      </c>
      <c r="N21" s="223">
        <f t="shared" si="1"/>
        <v>52</v>
      </c>
      <c r="O21" s="223">
        <f>SUM(O14:O20)</f>
        <v>573</v>
      </c>
    </row>
    <row r="22" spans="2:17" ht="14.25" x14ac:dyDescent="0.3">
      <c r="C22" s="162"/>
      <c r="D22" s="162"/>
      <c r="E22" s="162"/>
      <c r="F22" s="162"/>
      <c r="G22" s="162"/>
    </row>
    <row r="29" spans="2:17" x14ac:dyDescent="0.2">
      <c r="Q29" s="213"/>
    </row>
    <row r="30" spans="2:17" x14ac:dyDescent="0.2">
      <c r="Q30" s="213"/>
    </row>
    <row r="31" spans="2:17" x14ac:dyDescent="0.2">
      <c r="Q31" s="213"/>
    </row>
    <row r="32" spans="2:17" x14ac:dyDescent="0.2">
      <c r="Q32" s="213"/>
    </row>
    <row r="33" spans="17:17" x14ac:dyDescent="0.2">
      <c r="Q33" s="213"/>
    </row>
    <row r="34" spans="17:17" x14ac:dyDescent="0.2">
      <c r="Q34" s="213"/>
    </row>
    <row r="35" spans="17:17" x14ac:dyDescent="0.2">
      <c r="Q35" s="213"/>
    </row>
    <row r="36" spans="17:17" x14ac:dyDescent="0.2">
      <c r="Q36" s="213"/>
    </row>
    <row r="37" spans="17:17" x14ac:dyDescent="0.2">
      <c r="Q37" s="213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2"/>
  <sheetViews>
    <sheetView workbookViewId="0">
      <selection activeCell="Q5" sqref="Q5"/>
    </sheetView>
  </sheetViews>
  <sheetFormatPr baseColWidth="10" defaultColWidth="11.42578125" defaultRowHeight="12.75" x14ac:dyDescent="0.2"/>
  <cols>
    <col min="1" max="1" width="6.28515625" customWidth="1"/>
    <col min="2" max="2" width="13.85546875" customWidth="1"/>
    <col min="3" max="3" width="4.28515625" customWidth="1"/>
    <col min="4" max="4" width="4.7109375" customWidth="1"/>
    <col min="5" max="5" width="5.28515625" customWidth="1"/>
    <col min="6" max="6" width="4.140625" customWidth="1"/>
    <col min="7" max="7" width="4" customWidth="1"/>
    <col min="8" max="8" width="4.42578125" customWidth="1"/>
    <col min="9" max="9" width="4.5703125" customWidth="1"/>
    <col min="10" max="10" width="4" customWidth="1"/>
    <col min="11" max="11" width="4.140625" customWidth="1"/>
    <col min="12" max="12" width="4.28515625" customWidth="1"/>
    <col min="13" max="13" width="5.28515625" customWidth="1"/>
    <col min="14" max="14" width="4.85546875" customWidth="1"/>
    <col min="15" max="15" width="10.28515625" customWidth="1"/>
    <col min="16" max="16" width="8.42578125" customWidth="1"/>
  </cols>
  <sheetData>
    <row r="5" spans="1:16" ht="12.75" customHeight="1" x14ac:dyDescent="0.25">
      <c r="A5" s="506" t="s">
        <v>120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</row>
    <row r="6" spans="1:16" ht="19.5" customHeight="1" x14ac:dyDescent="0.3">
      <c r="A6" s="507" t="s">
        <v>22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</row>
    <row r="7" spans="1:16" ht="15.75" customHeight="1" x14ac:dyDescent="0.2">
      <c r="A7" s="497" t="s">
        <v>119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</row>
    <row r="8" spans="1:16" ht="12.75" customHeight="1" x14ac:dyDescent="0.25">
      <c r="C8" s="1"/>
      <c r="D8" s="1"/>
      <c r="E8" s="1"/>
      <c r="F8" s="1"/>
      <c r="G8" s="1"/>
      <c r="H8" s="1"/>
      <c r="I8" s="1"/>
    </row>
    <row r="9" spans="1:16" ht="18" customHeight="1" x14ac:dyDescent="0.3">
      <c r="A9" s="534" t="s">
        <v>141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</row>
    <row r="10" spans="1:16" ht="18.75" customHeight="1" x14ac:dyDescent="0.25">
      <c r="A10" s="535" t="s">
        <v>43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</row>
    <row r="11" spans="1:16" ht="12.75" customHeight="1" x14ac:dyDescent="0.2">
      <c r="A11" s="495" t="s">
        <v>399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</row>
    <row r="12" spans="1:16" ht="19.5" customHeight="1" thickBot="1" x14ac:dyDescent="0.35">
      <c r="A12" s="533" t="s">
        <v>45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</row>
    <row r="13" spans="1:16" ht="87.75" customHeight="1" thickBot="1" x14ac:dyDescent="0.4">
      <c r="B13" s="206" t="s">
        <v>142</v>
      </c>
      <c r="C13" s="207" t="s">
        <v>143</v>
      </c>
      <c r="D13" s="207" t="s">
        <v>144</v>
      </c>
      <c r="E13" s="207" t="s">
        <v>145</v>
      </c>
      <c r="F13" s="207" t="s">
        <v>146</v>
      </c>
      <c r="G13" s="207" t="s">
        <v>147</v>
      </c>
      <c r="H13" s="207" t="s">
        <v>125</v>
      </c>
      <c r="I13" s="207" t="s">
        <v>148</v>
      </c>
      <c r="J13" s="207" t="s">
        <v>149</v>
      </c>
      <c r="K13" s="207" t="s">
        <v>150</v>
      </c>
      <c r="L13" s="207" t="s">
        <v>151</v>
      </c>
      <c r="M13" s="207" t="s">
        <v>152</v>
      </c>
      <c r="N13" s="207" t="s">
        <v>153</v>
      </c>
      <c r="O13" s="208" t="s">
        <v>0</v>
      </c>
    </row>
    <row r="14" spans="1:16" ht="20.100000000000001" customHeight="1" x14ac:dyDescent="0.35">
      <c r="B14" s="209" t="s">
        <v>62</v>
      </c>
      <c r="C14" s="236">
        <v>1</v>
      </c>
      <c r="D14" s="237">
        <v>4</v>
      </c>
      <c r="E14" s="210">
        <v>5</v>
      </c>
      <c r="F14" s="210">
        <v>3</v>
      </c>
      <c r="G14" s="210">
        <v>2</v>
      </c>
      <c r="H14" s="210">
        <v>2</v>
      </c>
      <c r="I14" s="210">
        <v>6</v>
      </c>
      <c r="J14" s="210">
        <v>2</v>
      </c>
      <c r="K14" s="210">
        <v>5</v>
      </c>
      <c r="L14" s="210">
        <v>3</v>
      </c>
      <c r="M14" s="210">
        <v>1</v>
      </c>
      <c r="N14" s="45">
        <v>2</v>
      </c>
      <c r="O14" s="212">
        <f>SUM(C14:N14)</f>
        <v>36</v>
      </c>
    </row>
    <row r="15" spans="1:16" ht="20.100000000000001" customHeight="1" x14ac:dyDescent="0.35">
      <c r="B15" s="214" t="s">
        <v>63</v>
      </c>
      <c r="C15" s="20">
        <v>6</v>
      </c>
      <c r="D15" s="60">
        <v>1</v>
      </c>
      <c r="E15" s="215">
        <v>1</v>
      </c>
      <c r="F15" s="215">
        <v>5</v>
      </c>
      <c r="G15" s="215">
        <v>3</v>
      </c>
      <c r="H15" s="215">
        <v>3</v>
      </c>
      <c r="I15" s="215"/>
      <c r="J15" s="215">
        <v>1</v>
      </c>
      <c r="K15" s="215">
        <v>2</v>
      </c>
      <c r="L15" s="215">
        <v>3</v>
      </c>
      <c r="M15" s="215">
        <v>3</v>
      </c>
      <c r="N15" s="45">
        <v>1</v>
      </c>
      <c r="O15" s="217">
        <f t="shared" ref="O15:O20" si="0">SUM(C15:N15)</f>
        <v>29</v>
      </c>
    </row>
    <row r="16" spans="1:16" ht="20.100000000000001" customHeight="1" x14ac:dyDescent="0.35">
      <c r="B16" s="214" t="s">
        <v>64</v>
      </c>
      <c r="C16" s="20">
        <v>6</v>
      </c>
      <c r="D16" s="60">
        <v>4</v>
      </c>
      <c r="E16" s="215"/>
      <c r="F16" s="215">
        <v>1</v>
      </c>
      <c r="G16" s="215">
        <v>1</v>
      </c>
      <c r="H16" s="215">
        <v>3</v>
      </c>
      <c r="I16" s="215"/>
      <c r="J16" s="215">
        <v>1</v>
      </c>
      <c r="K16" s="215">
        <v>4</v>
      </c>
      <c r="L16" s="215">
        <v>1</v>
      </c>
      <c r="M16" s="215"/>
      <c r="N16" s="45">
        <v>6</v>
      </c>
      <c r="O16" s="217">
        <f t="shared" si="0"/>
        <v>27</v>
      </c>
    </row>
    <row r="17" spans="2:16" ht="20.100000000000001" customHeight="1" x14ac:dyDescent="0.35">
      <c r="B17" s="214" t="s">
        <v>65</v>
      </c>
      <c r="C17" s="20">
        <v>2</v>
      </c>
      <c r="D17" s="60">
        <v>2</v>
      </c>
      <c r="E17" s="215">
        <v>1</v>
      </c>
      <c r="F17" s="215">
        <v>3</v>
      </c>
      <c r="G17" s="215">
        <v>4</v>
      </c>
      <c r="H17" s="215"/>
      <c r="I17" s="215">
        <v>1</v>
      </c>
      <c r="J17" s="215">
        <v>3</v>
      </c>
      <c r="K17" s="215">
        <v>1</v>
      </c>
      <c r="L17" s="215">
        <v>2</v>
      </c>
      <c r="M17" s="215">
        <v>2</v>
      </c>
      <c r="N17" s="45">
        <v>1</v>
      </c>
      <c r="O17" s="217">
        <f t="shared" si="0"/>
        <v>22</v>
      </c>
    </row>
    <row r="18" spans="2:16" ht="20.100000000000001" customHeight="1" x14ac:dyDescent="0.35">
      <c r="B18" s="214" t="s">
        <v>66</v>
      </c>
      <c r="C18" s="238">
        <v>2</v>
      </c>
      <c r="D18" s="60">
        <v>6</v>
      </c>
      <c r="E18" s="215">
        <v>3</v>
      </c>
      <c r="F18" s="215">
        <v>4</v>
      </c>
      <c r="G18" s="215">
        <v>2</v>
      </c>
      <c r="H18" s="215">
        <v>5</v>
      </c>
      <c r="I18" s="215">
        <v>2</v>
      </c>
      <c r="J18" s="215">
        <v>5</v>
      </c>
      <c r="K18" s="215">
        <v>0</v>
      </c>
      <c r="L18" s="215">
        <v>2</v>
      </c>
      <c r="M18" s="215">
        <v>3</v>
      </c>
      <c r="N18" s="45">
        <v>2</v>
      </c>
      <c r="O18" s="217">
        <f t="shared" si="0"/>
        <v>36</v>
      </c>
    </row>
    <row r="19" spans="2:16" ht="20.100000000000001" customHeight="1" x14ac:dyDescent="0.35">
      <c r="B19" s="214" t="s">
        <v>67</v>
      </c>
      <c r="C19" s="238">
        <v>4</v>
      </c>
      <c r="D19" s="60">
        <v>4</v>
      </c>
      <c r="E19" s="216">
        <v>3</v>
      </c>
      <c r="F19" s="216">
        <v>4</v>
      </c>
      <c r="G19" s="216">
        <v>3</v>
      </c>
      <c r="H19" s="216">
        <v>3</v>
      </c>
      <c r="I19" s="216">
        <v>5</v>
      </c>
      <c r="J19" s="216">
        <v>4</v>
      </c>
      <c r="K19" s="215">
        <v>4</v>
      </c>
      <c r="L19" s="216">
        <v>5</v>
      </c>
      <c r="M19" s="216">
        <v>6</v>
      </c>
      <c r="N19" s="45">
        <v>2</v>
      </c>
      <c r="O19" s="217">
        <f t="shared" si="0"/>
        <v>47</v>
      </c>
      <c r="P19" s="5"/>
    </row>
    <row r="20" spans="2:16" ht="20.100000000000001" customHeight="1" thickBot="1" x14ac:dyDescent="0.4">
      <c r="B20" s="218" t="s">
        <v>68</v>
      </c>
      <c r="C20" s="239">
        <v>3</v>
      </c>
      <c r="D20" s="240">
        <v>3</v>
      </c>
      <c r="E20" s="220">
        <v>9</v>
      </c>
      <c r="F20" s="220">
        <v>2</v>
      </c>
      <c r="G20" s="220">
        <v>8</v>
      </c>
      <c r="H20" s="220">
        <v>5</v>
      </c>
      <c r="I20" s="220">
        <v>3</v>
      </c>
      <c r="J20" s="220">
        <v>1</v>
      </c>
      <c r="K20" s="219">
        <v>6</v>
      </c>
      <c r="L20" s="220">
        <v>7</v>
      </c>
      <c r="M20" s="220">
        <v>4</v>
      </c>
      <c r="N20" s="45">
        <v>1</v>
      </c>
      <c r="O20" s="221">
        <f t="shared" si="0"/>
        <v>52</v>
      </c>
      <c r="P20" s="5"/>
    </row>
    <row r="21" spans="2:16" ht="20.100000000000001" customHeight="1" thickBot="1" x14ac:dyDescent="0.35">
      <c r="B21" s="222" t="s">
        <v>0</v>
      </c>
      <c r="C21" s="223">
        <f t="shared" ref="C21:O21" si="1">SUM(C14:C20)</f>
        <v>24</v>
      </c>
      <c r="D21" s="223">
        <f t="shared" si="1"/>
        <v>24</v>
      </c>
      <c r="E21" s="223">
        <f t="shared" si="1"/>
        <v>22</v>
      </c>
      <c r="F21" s="223">
        <f t="shared" si="1"/>
        <v>22</v>
      </c>
      <c r="G21" s="223">
        <f t="shared" si="1"/>
        <v>23</v>
      </c>
      <c r="H21" s="223">
        <f t="shared" si="1"/>
        <v>21</v>
      </c>
      <c r="I21" s="223">
        <f t="shared" si="1"/>
        <v>17</v>
      </c>
      <c r="J21" s="223">
        <f t="shared" si="1"/>
        <v>17</v>
      </c>
      <c r="K21" s="223">
        <f t="shared" si="1"/>
        <v>22</v>
      </c>
      <c r="L21" s="223">
        <f t="shared" si="1"/>
        <v>23</v>
      </c>
      <c r="M21" s="223">
        <f t="shared" si="1"/>
        <v>19</v>
      </c>
      <c r="N21" s="223">
        <f t="shared" si="1"/>
        <v>15</v>
      </c>
      <c r="O21" s="223">
        <f t="shared" si="1"/>
        <v>249</v>
      </c>
    </row>
    <row r="22" spans="2:16" ht="14.25" x14ac:dyDescent="0.3">
      <c r="C22" s="162"/>
      <c r="D22" s="162"/>
      <c r="E22" s="162"/>
      <c r="F22" s="162"/>
      <c r="G22" s="162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9"/>
  <sheetViews>
    <sheetView workbookViewId="0">
      <selection activeCell="L3" sqref="L3"/>
    </sheetView>
  </sheetViews>
  <sheetFormatPr baseColWidth="10" defaultColWidth="11.42578125" defaultRowHeight="12.75" x14ac:dyDescent="0.2"/>
  <cols>
    <col min="1" max="1" width="4.28515625" customWidth="1"/>
    <col min="2" max="2" width="13.5703125" customWidth="1"/>
    <col min="3" max="9" width="5.28515625" customWidth="1"/>
    <col min="10" max="10" width="4.5703125" customWidth="1"/>
    <col min="11" max="14" width="5.28515625" customWidth="1"/>
    <col min="15" max="15" width="9.5703125" customWidth="1"/>
    <col min="16" max="16" width="4.5703125" customWidth="1"/>
  </cols>
  <sheetData>
    <row r="5" spans="1:16" ht="12.75" customHeight="1" x14ac:dyDescent="0.25">
      <c r="A5" s="506" t="s">
        <v>120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</row>
    <row r="6" spans="1:16" ht="19.5" customHeight="1" x14ac:dyDescent="0.3">
      <c r="A6" s="507" t="s">
        <v>22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</row>
    <row r="7" spans="1:16" ht="15.75" customHeight="1" x14ac:dyDescent="0.2">
      <c r="A7" s="497" t="s">
        <v>119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</row>
    <row r="8" spans="1:16" ht="12.75" customHeight="1" x14ac:dyDescent="0.25">
      <c r="C8" s="1"/>
      <c r="D8" s="1"/>
      <c r="E8" s="1"/>
      <c r="F8" s="1"/>
      <c r="G8" s="1"/>
      <c r="H8" s="1"/>
      <c r="I8" s="1"/>
    </row>
    <row r="9" spans="1:16" ht="18" customHeight="1" x14ac:dyDescent="0.3">
      <c r="A9" s="534" t="s">
        <v>141</v>
      </c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</row>
    <row r="10" spans="1:16" ht="18.75" customHeight="1" x14ac:dyDescent="0.25">
      <c r="A10" s="535" t="s">
        <v>43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</row>
    <row r="11" spans="1:16" ht="12.75" customHeight="1" x14ac:dyDescent="0.2">
      <c r="A11" s="495" t="s">
        <v>400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</row>
    <row r="12" spans="1:16" ht="19.5" customHeight="1" thickBot="1" x14ac:dyDescent="0.35">
      <c r="A12" s="533" t="s">
        <v>45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</row>
    <row r="13" spans="1:16" ht="80.25" customHeight="1" thickBot="1" x14ac:dyDescent="0.4">
      <c r="B13" s="206" t="s">
        <v>142</v>
      </c>
      <c r="C13" s="207" t="s">
        <v>143</v>
      </c>
      <c r="D13" s="207" t="s">
        <v>144</v>
      </c>
      <c r="E13" s="207" t="s">
        <v>145</v>
      </c>
      <c r="F13" s="207" t="s">
        <v>146</v>
      </c>
      <c r="G13" s="207" t="s">
        <v>147</v>
      </c>
      <c r="H13" s="207" t="s">
        <v>125</v>
      </c>
      <c r="I13" s="207" t="s">
        <v>148</v>
      </c>
      <c r="J13" s="207" t="s">
        <v>149</v>
      </c>
      <c r="K13" s="207" t="s">
        <v>150</v>
      </c>
      <c r="L13" s="207" t="s">
        <v>151</v>
      </c>
      <c r="M13" s="207" t="s">
        <v>152</v>
      </c>
      <c r="N13" s="207" t="s">
        <v>153</v>
      </c>
      <c r="O13" s="208" t="s">
        <v>0</v>
      </c>
    </row>
    <row r="14" spans="1:16" ht="20.100000000000001" customHeight="1" x14ac:dyDescent="0.35">
      <c r="B14" s="209" t="s">
        <v>62</v>
      </c>
      <c r="C14" s="210"/>
      <c r="D14" s="58"/>
      <c r="E14" s="210"/>
      <c r="F14" s="210">
        <v>1</v>
      </c>
      <c r="G14" s="210">
        <v>2</v>
      </c>
      <c r="H14" s="210">
        <v>2</v>
      </c>
      <c r="I14" s="210">
        <v>1</v>
      </c>
      <c r="J14" s="210">
        <v>4</v>
      </c>
      <c r="K14" s="210">
        <v>3</v>
      </c>
      <c r="L14" s="210">
        <v>1</v>
      </c>
      <c r="M14" s="210">
        <v>4</v>
      </c>
      <c r="N14" s="59">
        <v>1</v>
      </c>
      <c r="O14" s="212">
        <f t="shared" ref="O14:O20" si="0">SUM(C14:N14)</f>
        <v>19</v>
      </c>
    </row>
    <row r="15" spans="1:16" ht="20.100000000000001" customHeight="1" x14ac:dyDescent="0.35">
      <c r="B15" s="214" t="s">
        <v>63</v>
      </c>
      <c r="C15" s="215">
        <v>2</v>
      </c>
      <c r="D15" s="60"/>
      <c r="E15" s="215">
        <v>1</v>
      </c>
      <c r="F15" s="215">
        <v>1</v>
      </c>
      <c r="G15" s="215">
        <v>3</v>
      </c>
      <c r="H15" s="215">
        <v>3</v>
      </c>
      <c r="I15" s="215"/>
      <c r="J15" s="215">
        <v>2</v>
      </c>
      <c r="K15" s="215">
        <v>3</v>
      </c>
      <c r="L15" s="215">
        <v>5</v>
      </c>
      <c r="M15" s="215">
        <v>2</v>
      </c>
      <c r="N15" s="59">
        <v>4</v>
      </c>
      <c r="O15" s="217">
        <f t="shared" si="0"/>
        <v>26</v>
      </c>
    </row>
    <row r="16" spans="1:16" ht="20.100000000000001" customHeight="1" x14ac:dyDescent="0.35">
      <c r="B16" s="214" t="s">
        <v>64</v>
      </c>
      <c r="C16" s="215">
        <v>6</v>
      </c>
      <c r="D16" s="60">
        <v>1</v>
      </c>
      <c r="E16" s="215">
        <v>2</v>
      </c>
      <c r="F16" s="215">
        <v>3</v>
      </c>
      <c r="G16" s="215">
        <v>1</v>
      </c>
      <c r="H16" s="215">
        <v>1</v>
      </c>
      <c r="I16" s="215">
        <v>2</v>
      </c>
      <c r="J16" s="215"/>
      <c r="K16" s="215">
        <v>0</v>
      </c>
      <c r="L16" s="215">
        <v>3</v>
      </c>
      <c r="M16" s="215">
        <v>1</v>
      </c>
      <c r="N16" s="59">
        <v>1</v>
      </c>
      <c r="O16" s="217">
        <f t="shared" si="0"/>
        <v>21</v>
      </c>
    </row>
    <row r="17" spans="2:17" ht="20.100000000000001" customHeight="1" x14ac:dyDescent="0.35">
      <c r="B17" s="214" t="s">
        <v>65</v>
      </c>
      <c r="C17" s="215">
        <v>2</v>
      </c>
      <c r="D17" s="60">
        <v>3</v>
      </c>
      <c r="E17" s="215"/>
      <c r="F17" s="215">
        <v>2</v>
      </c>
      <c r="G17" s="215">
        <v>1</v>
      </c>
      <c r="H17" s="215">
        <v>4</v>
      </c>
      <c r="I17" s="215">
        <v>1</v>
      </c>
      <c r="J17" s="215">
        <v>2</v>
      </c>
      <c r="K17" s="215">
        <v>1</v>
      </c>
      <c r="L17" s="215">
        <v>1</v>
      </c>
      <c r="M17" s="215">
        <v>3</v>
      </c>
      <c r="N17" s="59"/>
      <c r="O17" s="217">
        <f t="shared" si="0"/>
        <v>20</v>
      </c>
    </row>
    <row r="18" spans="2:17" ht="20.100000000000001" customHeight="1" x14ac:dyDescent="0.35">
      <c r="B18" s="214" t="s">
        <v>66</v>
      </c>
      <c r="C18" s="215">
        <v>1</v>
      </c>
      <c r="D18" s="60">
        <v>1</v>
      </c>
      <c r="E18" s="215"/>
      <c r="F18" s="215">
        <v>2</v>
      </c>
      <c r="G18" s="215">
        <v>3</v>
      </c>
      <c r="H18" s="215">
        <v>2</v>
      </c>
      <c r="I18" s="215">
        <v>3</v>
      </c>
      <c r="J18" s="215">
        <v>2</v>
      </c>
      <c r="K18" s="215">
        <v>1</v>
      </c>
      <c r="L18" s="215">
        <v>3</v>
      </c>
      <c r="M18" s="215"/>
      <c r="N18" s="59">
        <v>3</v>
      </c>
      <c r="O18" s="217">
        <f t="shared" si="0"/>
        <v>21</v>
      </c>
    </row>
    <row r="19" spans="2:17" ht="20.100000000000001" customHeight="1" x14ac:dyDescent="0.35">
      <c r="B19" s="214" t="s">
        <v>67</v>
      </c>
      <c r="C19" s="215">
        <v>2</v>
      </c>
      <c r="D19" s="60"/>
      <c r="E19" s="216">
        <v>3</v>
      </c>
      <c r="F19" s="216">
        <v>5</v>
      </c>
      <c r="G19" s="216">
        <v>1</v>
      </c>
      <c r="H19" s="216">
        <v>1</v>
      </c>
      <c r="I19" s="216">
        <v>4</v>
      </c>
      <c r="J19" s="216">
        <v>3</v>
      </c>
      <c r="K19" s="215">
        <v>1</v>
      </c>
      <c r="L19" s="216">
        <v>1</v>
      </c>
      <c r="M19" s="216">
        <v>3</v>
      </c>
      <c r="N19" s="59"/>
      <c r="O19" s="217">
        <f t="shared" si="0"/>
        <v>24</v>
      </c>
      <c r="P19" s="5"/>
    </row>
    <row r="20" spans="2:17" ht="20.100000000000001" customHeight="1" thickBot="1" x14ac:dyDescent="0.4">
      <c r="B20" s="218" t="s">
        <v>68</v>
      </c>
      <c r="C20" s="219">
        <v>3</v>
      </c>
      <c r="D20" s="61">
        <v>2</v>
      </c>
      <c r="E20" s="220">
        <v>6</v>
      </c>
      <c r="F20" s="220">
        <v>4</v>
      </c>
      <c r="G20" s="220">
        <v>2</v>
      </c>
      <c r="H20" s="220">
        <v>2</v>
      </c>
      <c r="I20" s="220">
        <v>2</v>
      </c>
      <c r="J20" s="220">
        <v>6</v>
      </c>
      <c r="K20" s="220">
        <v>4</v>
      </c>
      <c r="L20" s="220"/>
      <c r="M20" s="220">
        <v>4</v>
      </c>
      <c r="N20" s="59">
        <v>5</v>
      </c>
      <c r="O20" s="221">
        <f t="shared" si="0"/>
        <v>40</v>
      </c>
      <c r="P20" s="5"/>
    </row>
    <row r="21" spans="2:17" ht="20.100000000000001" customHeight="1" thickBot="1" x14ac:dyDescent="0.35">
      <c r="B21" s="222" t="s">
        <v>0</v>
      </c>
      <c r="C21" s="223">
        <f t="shared" ref="C21:O21" si="1">SUM(C14:C20)</f>
        <v>16</v>
      </c>
      <c r="D21" s="223">
        <f t="shared" si="1"/>
        <v>7</v>
      </c>
      <c r="E21" s="223">
        <f t="shared" si="1"/>
        <v>12</v>
      </c>
      <c r="F21" s="223">
        <f t="shared" si="1"/>
        <v>18</v>
      </c>
      <c r="G21" s="223">
        <f t="shared" si="1"/>
        <v>13</v>
      </c>
      <c r="H21" s="223">
        <f t="shared" si="1"/>
        <v>15</v>
      </c>
      <c r="I21" s="223">
        <f t="shared" si="1"/>
        <v>13</v>
      </c>
      <c r="J21" s="223">
        <f t="shared" si="1"/>
        <v>19</v>
      </c>
      <c r="K21" s="223">
        <f t="shared" si="1"/>
        <v>13</v>
      </c>
      <c r="L21" s="223">
        <f t="shared" si="1"/>
        <v>14</v>
      </c>
      <c r="M21" s="223">
        <f t="shared" si="1"/>
        <v>17</v>
      </c>
      <c r="N21" s="223">
        <f t="shared" si="1"/>
        <v>14</v>
      </c>
      <c r="O21" s="223">
        <f t="shared" si="1"/>
        <v>171</v>
      </c>
    </row>
    <row r="22" spans="2:17" ht="14.25" x14ac:dyDescent="0.3">
      <c r="C22" s="162"/>
      <c r="D22" s="162"/>
      <c r="E22" s="162"/>
      <c r="F22" s="162"/>
      <c r="G22" s="162"/>
    </row>
    <row r="31" spans="2:17" x14ac:dyDescent="0.2">
      <c r="Q31" s="213"/>
    </row>
    <row r="32" spans="2:17" x14ac:dyDescent="0.2">
      <c r="Q32" s="213"/>
    </row>
    <row r="33" spans="17:17" x14ac:dyDescent="0.2">
      <c r="Q33" s="213"/>
    </row>
    <row r="34" spans="17:17" x14ac:dyDescent="0.2">
      <c r="Q34" s="213"/>
    </row>
    <row r="35" spans="17:17" x14ac:dyDescent="0.2">
      <c r="Q35" s="213"/>
    </row>
    <row r="36" spans="17:17" x14ac:dyDescent="0.2">
      <c r="Q36" s="213"/>
    </row>
    <row r="37" spans="17:17" x14ac:dyDescent="0.2">
      <c r="Q37" s="213"/>
    </row>
    <row r="38" spans="17:17" x14ac:dyDescent="0.2">
      <c r="Q38" s="213"/>
    </row>
    <row r="39" spans="17:17" x14ac:dyDescent="0.2">
      <c r="Q39" s="213"/>
    </row>
  </sheetData>
  <mergeCells count="7">
    <mergeCell ref="A12:P12"/>
    <mergeCell ref="A5:P5"/>
    <mergeCell ref="A6:P6"/>
    <mergeCell ref="A7:P7"/>
    <mergeCell ref="A9:P9"/>
    <mergeCell ref="A10:P10"/>
    <mergeCell ref="A11:P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31" workbookViewId="0">
      <selection activeCell="A7" sqref="A7:P7"/>
    </sheetView>
  </sheetViews>
  <sheetFormatPr baseColWidth="10" defaultColWidth="11.42578125" defaultRowHeight="12.75" x14ac:dyDescent="0.2"/>
  <cols>
    <col min="1" max="1" width="5.5703125" customWidth="1"/>
    <col min="2" max="2" width="14.85546875" customWidth="1"/>
    <col min="3" max="3" width="4.7109375" customWidth="1"/>
    <col min="4" max="4" width="5" customWidth="1"/>
    <col min="5" max="5" width="5.7109375" customWidth="1"/>
    <col min="6" max="6" width="4.5703125" customWidth="1"/>
    <col min="7" max="8" width="5.7109375" customWidth="1"/>
    <col min="9" max="9" width="4.42578125" customWidth="1"/>
    <col min="10" max="11" width="4.5703125" customWidth="1"/>
    <col min="12" max="12" width="4.85546875" customWidth="1"/>
    <col min="13" max="14" width="5.7109375" customWidth="1"/>
    <col min="15" max="15" width="10.85546875" customWidth="1"/>
    <col min="16" max="16" width="5.5703125" customWidth="1"/>
  </cols>
  <sheetData>
    <row r="1" spans="1:17" ht="14.25" customHeight="1" x14ac:dyDescent="0.2"/>
    <row r="2" spans="1:17" ht="14.25" customHeight="1" x14ac:dyDescent="0.2"/>
    <row r="5" spans="1:17" ht="15" customHeight="1" x14ac:dyDescent="0.25">
      <c r="A5" s="506" t="s">
        <v>17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</row>
    <row r="6" spans="1:17" ht="18" customHeight="1" x14ac:dyDescent="0.3">
      <c r="A6" s="507" t="s">
        <v>22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</row>
    <row r="7" spans="1:17" ht="15" customHeight="1" x14ac:dyDescent="0.25">
      <c r="A7" s="508" t="s">
        <v>119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</row>
    <row r="8" spans="1:17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7" ht="15" x14ac:dyDescent="0.25"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</row>
    <row r="10" spans="1:17" ht="15" x14ac:dyDescent="0.2">
      <c r="A10" s="510" t="s">
        <v>61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</row>
    <row r="11" spans="1:17" ht="15" customHeight="1" x14ac:dyDescent="0.3">
      <c r="B11" s="499" t="s">
        <v>15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</row>
    <row r="12" spans="1:17" ht="15" customHeight="1" x14ac:dyDescent="0.2">
      <c r="B12" s="495" t="s">
        <v>395</v>
      </c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</row>
    <row r="13" spans="1:17" ht="15" customHeight="1" x14ac:dyDescent="0.3">
      <c r="B13" s="511" t="s">
        <v>17</v>
      </c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</row>
    <row r="14" spans="1:17" ht="15.75" thickBot="1" x14ac:dyDescent="0.35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</row>
    <row r="15" spans="1:17" ht="87" customHeight="1" thickBot="1" x14ac:dyDescent="0.35">
      <c r="B15" s="36" t="s">
        <v>69</v>
      </c>
      <c r="C15" s="241" t="s">
        <v>143</v>
      </c>
      <c r="D15" s="241" t="s">
        <v>144</v>
      </c>
      <c r="E15" s="241" t="s">
        <v>145</v>
      </c>
      <c r="F15" s="241" t="s">
        <v>146</v>
      </c>
      <c r="G15" s="241" t="s">
        <v>147</v>
      </c>
      <c r="H15" s="241" t="s">
        <v>125</v>
      </c>
      <c r="I15" s="241" t="s">
        <v>148</v>
      </c>
      <c r="J15" s="241" t="s">
        <v>149</v>
      </c>
      <c r="K15" s="241" t="s">
        <v>150</v>
      </c>
      <c r="L15" s="241" t="s">
        <v>151</v>
      </c>
      <c r="M15" s="241" t="s">
        <v>152</v>
      </c>
      <c r="N15" s="241" t="s">
        <v>153</v>
      </c>
      <c r="O15" s="445" t="s">
        <v>11</v>
      </c>
    </row>
    <row r="16" spans="1:17" ht="20.100000000000001" customHeight="1" x14ac:dyDescent="0.3">
      <c r="B16" s="447" t="s">
        <v>2</v>
      </c>
      <c r="C16" s="448">
        <v>123</v>
      </c>
      <c r="D16" s="448">
        <v>89</v>
      </c>
      <c r="E16" s="448">
        <v>101</v>
      </c>
      <c r="F16" s="448">
        <v>121</v>
      </c>
      <c r="G16" s="448">
        <v>103</v>
      </c>
      <c r="H16" s="448">
        <v>108</v>
      </c>
      <c r="I16" s="448">
        <v>91</v>
      </c>
      <c r="J16" s="448">
        <v>102</v>
      </c>
      <c r="K16" s="448">
        <v>98</v>
      </c>
      <c r="L16" s="448">
        <v>113</v>
      </c>
      <c r="M16" s="448">
        <v>94</v>
      </c>
      <c r="N16" s="448">
        <v>104</v>
      </c>
      <c r="O16" s="454">
        <f>SUM(C16:N16)</f>
        <v>1247</v>
      </c>
      <c r="P16" s="213"/>
      <c r="Q16" s="456"/>
    </row>
    <row r="17" spans="2:17" ht="20.100000000000001" customHeight="1" x14ac:dyDescent="0.3">
      <c r="B17" s="449" t="s">
        <v>1</v>
      </c>
      <c r="C17" s="450">
        <v>43</v>
      </c>
      <c r="D17" s="450">
        <v>35</v>
      </c>
      <c r="E17" s="450">
        <v>32</v>
      </c>
      <c r="F17" s="450">
        <v>36</v>
      </c>
      <c r="G17" s="450">
        <v>43</v>
      </c>
      <c r="H17" s="450">
        <v>38</v>
      </c>
      <c r="I17" s="450">
        <v>44</v>
      </c>
      <c r="J17" s="450">
        <v>47</v>
      </c>
      <c r="K17" s="450">
        <v>40</v>
      </c>
      <c r="L17" s="450">
        <v>39</v>
      </c>
      <c r="M17" s="450">
        <v>46</v>
      </c>
      <c r="N17" s="450">
        <v>55</v>
      </c>
      <c r="O17" s="455">
        <f>SUM(C17:N17)</f>
        <v>498</v>
      </c>
      <c r="P17" s="213"/>
      <c r="Q17" s="456"/>
    </row>
    <row r="18" spans="2:17" ht="20.100000000000001" customHeight="1" x14ac:dyDescent="0.3">
      <c r="B18" s="449" t="s">
        <v>3</v>
      </c>
      <c r="C18" s="450">
        <v>18</v>
      </c>
      <c r="D18" s="450">
        <v>14</v>
      </c>
      <c r="E18" s="450">
        <v>20</v>
      </c>
      <c r="F18" s="450">
        <v>19</v>
      </c>
      <c r="G18" s="450">
        <v>12</v>
      </c>
      <c r="H18" s="450">
        <v>18</v>
      </c>
      <c r="I18" s="450">
        <v>20</v>
      </c>
      <c r="J18" s="450">
        <v>31</v>
      </c>
      <c r="K18" s="450">
        <v>15</v>
      </c>
      <c r="L18" s="450">
        <v>15</v>
      </c>
      <c r="M18" s="450">
        <v>19</v>
      </c>
      <c r="N18" s="450">
        <v>21</v>
      </c>
      <c r="O18" s="455">
        <f>SUM(C18:N18)</f>
        <v>222</v>
      </c>
      <c r="P18" s="213"/>
      <c r="Q18" s="456"/>
    </row>
    <row r="19" spans="2:17" ht="20.100000000000001" customHeight="1" thickBot="1" x14ac:dyDescent="0.35">
      <c r="B19" s="451" t="s">
        <v>369</v>
      </c>
      <c r="C19" s="452"/>
      <c r="D19" s="452"/>
      <c r="E19" s="452"/>
      <c r="F19" s="452"/>
      <c r="G19" s="452"/>
      <c r="H19" s="452"/>
      <c r="I19" s="452"/>
      <c r="J19" s="452"/>
      <c r="K19" s="452">
        <v>2</v>
      </c>
      <c r="L19" s="452">
        <v>1</v>
      </c>
      <c r="M19" s="452"/>
      <c r="N19" s="452">
        <v>3</v>
      </c>
      <c r="O19" s="453">
        <f>SUM(C19:N19)</f>
        <v>6</v>
      </c>
      <c r="P19" s="213"/>
      <c r="Q19" s="456"/>
    </row>
    <row r="20" spans="2:17" ht="20.100000000000001" customHeight="1" thickBot="1" x14ac:dyDescent="0.35">
      <c r="B20" s="36" t="s">
        <v>0</v>
      </c>
      <c r="C20" s="445">
        <f>SUM(C16:C19)</f>
        <v>184</v>
      </c>
      <c r="D20" s="445">
        <f t="shared" ref="D20:N20" si="0">SUM(D16:D19)</f>
        <v>138</v>
      </c>
      <c r="E20" s="445">
        <f t="shared" si="0"/>
        <v>153</v>
      </c>
      <c r="F20" s="445">
        <f t="shared" si="0"/>
        <v>176</v>
      </c>
      <c r="G20" s="445">
        <f t="shared" si="0"/>
        <v>158</v>
      </c>
      <c r="H20" s="445">
        <f t="shared" si="0"/>
        <v>164</v>
      </c>
      <c r="I20" s="445">
        <f t="shared" si="0"/>
        <v>155</v>
      </c>
      <c r="J20" s="445">
        <f t="shared" si="0"/>
        <v>180</v>
      </c>
      <c r="K20" s="445">
        <f t="shared" si="0"/>
        <v>155</v>
      </c>
      <c r="L20" s="445">
        <f t="shared" si="0"/>
        <v>168</v>
      </c>
      <c r="M20" s="445">
        <f t="shared" si="0"/>
        <v>159</v>
      </c>
      <c r="N20" s="445">
        <f t="shared" si="0"/>
        <v>183</v>
      </c>
      <c r="O20" s="444">
        <f>SUM(O16:O19)</f>
        <v>1973</v>
      </c>
    </row>
    <row r="21" spans="2:17" x14ac:dyDescent="0.2">
      <c r="O21" s="10"/>
    </row>
    <row r="46" spans="15:15" ht="15" x14ac:dyDescent="0.3">
      <c r="O46" s="13"/>
    </row>
    <row r="57" spans="1:1" ht="14.25" x14ac:dyDescent="0.3">
      <c r="A57" s="21"/>
    </row>
  </sheetData>
  <mergeCells count="8">
    <mergeCell ref="B13:O13"/>
    <mergeCell ref="B12:O12"/>
    <mergeCell ref="B9:O9"/>
    <mergeCell ref="B11:O11"/>
    <mergeCell ref="A5:P5"/>
    <mergeCell ref="A6:P6"/>
    <mergeCell ref="A7:P7"/>
    <mergeCell ref="A10:P10"/>
  </mergeCells>
  <pageMargins left="0.59055118110236204" right="0.39370078740157499" top="0.3" bottom="0.3" header="0.39370078740157499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</vt:i4>
      </vt:variant>
    </vt:vector>
  </HeadingPairs>
  <TitlesOfParts>
    <vt:vector size="24" baseType="lpstr">
      <vt:lpstr>HABITANTES</vt:lpstr>
      <vt:lpstr>43</vt:lpstr>
      <vt:lpstr>44</vt:lpstr>
      <vt:lpstr>45 (3)</vt:lpstr>
      <vt:lpstr>46</vt:lpstr>
      <vt:lpstr>47</vt:lpstr>
      <vt:lpstr>48</vt:lpstr>
      <vt:lpstr>49</vt:lpstr>
      <vt:lpstr>50</vt:lpstr>
      <vt:lpstr>51</vt:lpstr>
      <vt:lpstr>53</vt:lpstr>
      <vt:lpstr>54</vt:lpstr>
      <vt:lpstr>55</vt:lpstr>
      <vt:lpstr>56</vt:lpstr>
      <vt:lpstr>57</vt:lpstr>
      <vt:lpstr>57 (2)</vt:lpstr>
      <vt:lpstr>58</vt:lpstr>
      <vt:lpstr>59</vt:lpstr>
      <vt:lpstr>60-61</vt:lpstr>
      <vt:lpstr>62</vt:lpstr>
      <vt:lpstr>63</vt:lpstr>
      <vt:lpstr>45 (2)</vt:lpstr>
      <vt:lpstr>'58'!Print_Area</vt:lpstr>
      <vt:lpstr>'59'!Print_Area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Jonathan Munoz Paulino</cp:lastModifiedBy>
  <cp:lastPrinted>2014-07-16T13:35:58Z</cp:lastPrinted>
  <dcterms:created xsi:type="dcterms:W3CDTF">2005-01-12T20:16:10Z</dcterms:created>
  <dcterms:modified xsi:type="dcterms:W3CDTF">2018-08-09T18:51:08Z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