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1.xml" ContentType="application/vnd.openxmlformats-officedocument.spreadsheetml.tab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0 - 2014\"/>
    </mc:Choice>
  </mc:AlternateContent>
  <bookViews>
    <workbookView xWindow="3975" yWindow="930" windowWidth="7485" windowHeight="6690" tabRatio="858" activeTab="3"/>
  </bookViews>
  <sheets>
    <sheet name="43" sheetId="354" r:id="rId1"/>
    <sheet name="44" sheetId="355" r:id="rId2"/>
    <sheet name="45 (2)" sheetId="373" state="hidden" r:id="rId3"/>
    <sheet name="45 (3)" sheetId="375" r:id="rId4"/>
    <sheet name="46" sheetId="357" r:id="rId5"/>
    <sheet name="47" sheetId="358" r:id="rId6"/>
    <sheet name="48" sheetId="359" r:id="rId7"/>
    <sheet name="49" sheetId="360" r:id="rId8"/>
    <sheet name="50" sheetId="361" r:id="rId9"/>
    <sheet name="51" sheetId="363" r:id="rId10"/>
    <sheet name="53" sheetId="362" r:id="rId11"/>
    <sheet name="54" sheetId="364" r:id="rId12"/>
    <sheet name="55" sheetId="365" r:id="rId13"/>
    <sheet name="56" sheetId="366" r:id="rId14"/>
    <sheet name="57" sheetId="367" r:id="rId15"/>
    <sheet name="58" sheetId="368" r:id="rId16"/>
    <sheet name="59" sheetId="369" r:id="rId17"/>
    <sheet name="60-61" sheetId="387" r:id="rId18"/>
    <sheet name="62-63" sheetId="388" r:id="rId19"/>
    <sheet name="64-65" sheetId="389" r:id="rId20"/>
  </sheets>
  <definedNames>
    <definedName name="Print_Area" localSheetId="15">'58'!$A$1:$R$39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</workbook>
</file>

<file path=xl/calcChain.xml><?xml version="1.0" encoding="utf-8"?>
<calcChain xmlns="http://schemas.openxmlformats.org/spreadsheetml/2006/main">
  <c r="O12" i="367" l="1"/>
  <c r="P16" i="389"/>
  <c r="P17" i="389"/>
  <c r="P18" i="389"/>
  <c r="P19" i="389"/>
  <c r="P20" i="389"/>
  <c r="P21" i="389"/>
  <c r="P22" i="389"/>
  <c r="P23" i="389"/>
  <c r="P24" i="389"/>
  <c r="P25" i="389"/>
  <c r="P26" i="389"/>
  <c r="P27" i="389"/>
  <c r="P28" i="389"/>
  <c r="P29" i="389"/>
  <c r="P30" i="389"/>
  <c r="P31" i="389"/>
  <c r="P32" i="389"/>
  <c r="P33" i="389"/>
  <c r="P34" i="389"/>
  <c r="P35" i="389"/>
  <c r="P36" i="389"/>
  <c r="P37" i="389"/>
  <c r="P38" i="389"/>
  <c r="P39" i="389"/>
  <c r="P40" i="389"/>
  <c r="P41" i="389"/>
  <c r="P42" i="389"/>
  <c r="P43" i="389"/>
  <c r="P44" i="389"/>
  <c r="P45" i="389"/>
  <c r="P46" i="389"/>
  <c r="P47" i="389"/>
  <c r="P50" i="389"/>
  <c r="P51" i="389"/>
  <c r="P52" i="389"/>
  <c r="P53" i="389"/>
  <c r="P54" i="389"/>
  <c r="P55" i="389"/>
  <c r="P56" i="389"/>
  <c r="P57" i="389"/>
  <c r="P58" i="389"/>
  <c r="P59" i="389"/>
  <c r="P60" i="389"/>
  <c r="P61" i="389"/>
  <c r="P62" i="389"/>
  <c r="P63" i="389"/>
  <c r="P64" i="389"/>
  <c r="P65" i="389"/>
  <c r="P66" i="389"/>
  <c r="P67" i="389"/>
  <c r="P68" i="389"/>
  <c r="P69" i="389"/>
  <c r="P70" i="389"/>
  <c r="P71" i="389"/>
  <c r="P72" i="389"/>
  <c r="P73" i="389"/>
  <c r="P74" i="389"/>
  <c r="P75" i="389"/>
  <c r="P76" i="389"/>
  <c r="P77" i="389"/>
  <c r="P78" i="389"/>
  <c r="P79" i="389"/>
  <c r="P80" i="389"/>
  <c r="P81" i="389"/>
  <c r="P82" i="389"/>
  <c r="P83" i="389"/>
  <c r="P84" i="389"/>
  <c r="P85" i="389"/>
  <c r="P86" i="389"/>
  <c r="P87" i="389"/>
  <c r="P88" i="389"/>
  <c r="P89" i="389"/>
  <c r="P90" i="389"/>
  <c r="P91" i="389"/>
  <c r="P92" i="389"/>
  <c r="P93" i="389"/>
  <c r="P94" i="389"/>
  <c r="P16" i="388"/>
  <c r="P17" i="388"/>
  <c r="P19" i="388"/>
  <c r="P18" i="388"/>
  <c r="P43" i="388"/>
  <c r="P20" i="388"/>
  <c r="P21" i="388"/>
  <c r="P22" i="388"/>
  <c r="P23" i="388"/>
  <c r="P25" i="388"/>
  <c r="P26" i="388"/>
  <c r="P28" i="388"/>
  <c r="P29" i="388"/>
  <c r="P30" i="388"/>
  <c r="P31" i="388"/>
  <c r="P32" i="388"/>
  <c r="P33" i="388"/>
  <c r="P34" i="388"/>
  <c r="P35" i="388"/>
  <c r="P27" i="388"/>
  <c r="P24" i="388"/>
  <c r="P36" i="388"/>
  <c r="P37" i="388"/>
  <c r="P38" i="388"/>
  <c r="P39" i="388"/>
  <c r="P40" i="388"/>
  <c r="P41" i="388"/>
  <c r="P42" i="388"/>
  <c r="P56" i="388"/>
  <c r="P44" i="388"/>
  <c r="P47" i="388"/>
  <c r="P48" i="388"/>
  <c r="P49" i="388"/>
  <c r="P50" i="388"/>
  <c r="P51" i="388"/>
  <c r="P52" i="388"/>
  <c r="P53" i="388"/>
  <c r="P54" i="388"/>
  <c r="P55" i="388"/>
  <c r="P57" i="388"/>
  <c r="P58" i="388"/>
  <c r="P59" i="388"/>
  <c r="P60" i="388"/>
  <c r="P61" i="388"/>
  <c r="P62" i="388"/>
  <c r="P63" i="388"/>
  <c r="P64" i="388"/>
  <c r="P65" i="388"/>
  <c r="P66" i="388"/>
  <c r="P67" i="388"/>
  <c r="P68" i="388"/>
  <c r="P69" i="388"/>
  <c r="P70" i="388"/>
  <c r="P71" i="388"/>
  <c r="P73" i="388"/>
  <c r="P72" i="388"/>
  <c r="P74" i="388"/>
  <c r="P75" i="388"/>
  <c r="P76" i="388"/>
  <c r="P77" i="388"/>
  <c r="P78" i="388"/>
  <c r="P79" i="388"/>
  <c r="P80" i="388"/>
  <c r="P81" i="388"/>
  <c r="P82" i="388"/>
  <c r="P83" i="388"/>
  <c r="P15" i="388"/>
  <c r="O16" i="387"/>
  <c r="O18" i="387"/>
  <c r="O19" i="387"/>
  <c r="O20" i="387"/>
  <c r="O17" i="387"/>
  <c r="O21" i="387"/>
  <c r="O22" i="387"/>
  <c r="O23" i="387"/>
  <c r="O24" i="387"/>
  <c r="O25" i="387"/>
  <c r="O26" i="387"/>
  <c r="O27" i="387"/>
  <c r="O28" i="387"/>
  <c r="O29" i="387"/>
  <c r="O30" i="387"/>
  <c r="O31" i="387"/>
  <c r="O32" i="387"/>
  <c r="O33" i="387"/>
  <c r="O34" i="387"/>
  <c r="O35" i="387"/>
  <c r="O37" i="387"/>
  <c r="O38" i="387"/>
  <c r="O36" i="387"/>
  <c r="O61" i="387"/>
  <c r="O39" i="387"/>
  <c r="O41" i="387"/>
  <c r="O42" i="387"/>
  <c r="O40" i="387"/>
  <c r="O44" i="387"/>
  <c r="O43" i="387"/>
  <c r="O45" i="387"/>
  <c r="O46" i="387"/>
  <c r="O47" i="387"/>
  <c r="O48" i="387"/>
  <c r="O54" i="387"/>
  <c r="O55" i="387"/>
  <c r="O56" i="387"/>
  <c r="O57" i="387"/>
  <c r="O58" i="387"/>
  <c r="O59" i="387"/>
  <c r="O63" i="387"/>
  <c r="O65" i="387"/>
  <c r="O60" i="387"/>
  <c r="O64" i="387"/>
  <c r="O66" i="387"/>
  <c r="O67" i="387"/>
  <c r="O68" i="387"/>
  <c r="O69" i="387"/>
  <c r="O62" i="387"/>
  <c r="O70" i="387"/>
  <c r="O71" i="387"/>
  <c r="O72" i="387"/>
  <c r="O73" i="387"/>
  <c r="O74" i="387"/>
  <c r="O75" i="387"/>
  <c r="O76" i="387"/>
  <c r="O77" i="387"/>
  <c r="O78" i="387"/>
  <c r="O79" i="387"/>
  <c r="O81" i="387"/>
  <c r="O82" i="387"/>
  <c r="O80" i="387"/>
  <c r="O83" i="387"/>
  <c r="O85" i="387"/>
  <c r="O86" i="387"/>
  <c r="O87" i="387"/>
  <c r="O88" i="387"/>
  <c r="O84" i="387"/>
  <c r="O90" i="387"/>
  <c r="O89" i="387"/>
  <c r="O91" i="387"/>
  <c r="O92" i="387"/>
  <c r="O93" i="387"/>
  <c r="O94" i="387"/>
  <c r="O95" i="387"/>
  <c r="O97" i="387"/>
  <c r="O96" i="387"/>
  <c r="O98" i="387"/>
  <c r="O99" i="387"/>
  <c r="O100" i="387"/>
  <c r="O101" i="387"/>
  <c r="O102" i="387"/>
  <c r="I7" i="369"/>
  <c r="I8" i="369"/>
  <c r="I9" i="369"/>
  <c r="I10" i="369"/>
  <c r="I11" i="369"/>
  <c r="I12" i="369"/>
  <c r="I13" i="369"/>
  <c r="I14" i="369"/>
  <c r="I15" i="369"/>
  <c r="I16" i="369"/>
  <c r="I17" i="369"/>
  <c r="I18" i="369"/>
  <c r="I19" i="369"/>
  <c r="I20" i="369"/>
  <c r="I21" i="369"/>
  <c r="I22" i="369"/>
  <c r="I23" i="369"/>
  <c r="I24" i="369"/>
  <c r="I25" i="369"/>
  <c r="I26" i="369"/>
  <c r="I27" i="369"/>
  <c r="I28" i="369"/>
  <c r="I29" i="369"/>
  <c r="I30" i="369"/>
  <c r="I31" i="369"/>
  <c r="I32" i="369"/>
  <c r="I33" i="369"/>
  <c r="I34" i="369"/>
  <c r="I35" i="369"/>
  <c r="I36" i="369"/>
  <c r="I37" i="369"/>
  <c r="I6" i="369"/>
  <c r="F18" i="369"/>
  <c r="F19" i="369"/>
  <c r="F20" i="369"/>
  <c r="F21" i="369"/>
  <c r="F22" i="369"/>
  <c r="F23" i="369"/>
  <c r="F24" i="369"/>
  <c r="F25" i="369"/>
  <c r="F26" i="369"/>
  <c r="F27" i="369"/>
  <c r="F28" i="369"/>
  <c r="F29" i="369"/>
  <c r="F30" i="369"/>
  <c r="F31" i="369"/>
  <c r="F32" i="369"/>
  <c r="F33" i="369"/>
  <c r="F34" i="369"/>
  <c r="F35" i="369"/>
  <c r="F36" i="369"/>
  <c r="F37" i="369"/>
  <c r="F7" i="369"/>
  <c r="F8" i="369"/>
  <c r="F9" i="369"/>
  <c r="F10" i="369"/>
  <c r="F11" i="369"/>
  <c r="F12" i="369"/>
  <c r="F13" i="369"/>
  <c r="F14" i="369"/>
  <c r="F15" i="369"/>
  <c r="F16" i="369"/>
  <c r="F17" i="369"/>
  <c r="F6" i="369"/>
  <c r="I7" i="368"/>
  <c r="I8" i="368"/>
  <c r="I9" i="368"/>
  <c r="I10" i="368"/>
  <c r="I11" i="368"/>
  <c r="I12" i="368"/>
  <c r="I13" i="368"/>
  <c r="I14" i="368"/>
  <c r="I15" i="368"/>
  <c r="I16" i="368"/>
  <c r="I17" i="368"/>
  <c r="I18" i="368"/>
  <c r="I19" i="368"/>
  <c r="I20" i="368"/>
  <c r="I21" i="368"/>
  <c r="I22" i="368"/>
  <c r="I23" i="368"/>
  <c r="I24" i="368"/>
  <c r="I25" i="368"/>
  <c r="I26" i="368"/>
  <c r="I27" i="368"/>
  <c r="I28" i="368"/>
  <c r="I29" i="368"/>
  <c r="I30" i="368"/>
  <c r="I31" i="368"/>
  <c r="I32" i="368"/>
  <c r="I33" i="368"/>
  <c r="I34" i="368"/>
  <c r="I35" i="368"/>
  <c r="I36" i="368"/>
  <c r="I37" i="368"/>
  <c r="I6" i="368"/>
  <c r="F7" i="368"/>
  <c r="F8" i="368"/>
  <c r="F9" i="368"/>
  <c r="F10" i="368"/>
  <c r="F11" i="368"/>
  <c r="F12" i="368"/>
  <c r="F13" i="368"/>
  <c r="F14" i="368"/>
  <c r="F15" i="368"/>
  <c r="F16" i="368"/>
  <c r="F17" i="368"/>
  <c r="F18" i="368"/>
  <c r="F19" i="368"/>
  <c r="F20" i="368"/>
  <c r="F21" i="368"/>
  <c r="F22" i="368"/>
  <c r="F23" i="368"/>
  <c r="F24" i="368"/>
  <c r="F25" i="368"/>
  <c r="F26" i="368"/>
  <c r="F27" i="368"/>
  <c r="F28" i="368"/>
  <c r="F29" i="368"/>
  <c r="F30" i="368"/>
  <c r="F31" i="368"/>
  <c r="F32" i="368"/>
  <c r="F33" i="368"/>
  <c r="F34" i="368"/>
  <c r="F35" i="368"/>
  <c r="F36" i="368"/>
  <c r="F37" i="368"/>
  <c r="F6" i="368"/>
  <c r="P14" i="358" l="1"/>
  <c r="O34" i="375"/>
  <c r="O35" i="375"/>
  <c r="O36" i="375"/>
  <c r="O37" i="375"/>
  <c r="O38" i="375"/>
  <c r="O39" i="375"/>
  <c r="O40" i="375"/>
  <c r="O41" i="375"/>
  <c r="O42" i="375"/>
  <c r="O43" i="375"/>
  <c r="O44" i="375"/>
  <c r="O45" i="375"/>
  <c r="O33" i="375"/>
  <c r="O17" i="375"/>
  <c r="O18" i="375"/>
  <c r="O19" i="375"/>
  <c r="O21" i="375"/>
  <c r="O22" i="375"/>
  <c r="O23" i="375"/>
  <c r="O24" i="375"/>
  <c r="O25" i="375"/>
  <c r="O26" i="375"/>
  <c r="O27" i="375"/>
  <c r="O46" i="375" l="1"/>
  <c r="P47" i="375" s="1"/>
  <c r="Q19" i="366"/>
  <c r="R19" i="366" s="1"/>
  <c r="Q18" i="366"/>
  <c r="R18" i="366" s="1"/>
  <c r="P21" i="375" l="1"/>
  <c r="O95" i="389" l="1"/>
  <c r="N95" i="389"/>
  <c r="M95" i="389"/>
  <c r="L95" i="389"/>
  <c r="K95" i="389"/>
  <c r="J95" i="389"/>
  <c r="I95" i="389"/>
  <c r="H95" i="389"/>
  <c r="G95" i="389"/>
  <c r="F95" i="389"/>
  <c r="E95" i="389"/>
  <c r="D95" i="389"/>
  <c r="P15" i="389"/>
  <c r="O84" i="388"/>
  <c r="N84" i="388"/>
  <c r="M84" i="388"/>
  <c r="L84" i="388"/>
  <c r="K84" i="388"/>
  <c r="J84" i="388"/>
  <c r="I84" i="388"/>
  <c r="H84" i="388"/>
  <c r="G84" i="388"/>
  <c r="F84" i="388"/>
  <c r="E84" i="388"/>
  <c r="D84" i="388"/>
  <c r="N103" i="387"/>
  <c r="M103" i="387"/>
  <c r="L103" i="387"/>
  <c r="K103" i="387"/>
  <c r="J103" i="387"/>
  <c r="I103" i="387"/>
  <c r="H103" i="387"/>
  <c r="G103" i="387"/>
  <c r="F103" i="387"/>
  <c r="E103" i="387"/>
  <c r="D103" i="387"/>
  <c r="C103" i="387"/>
  <c r="O15" i="387"/>
  <c r="P95" i="389" l="1"/>
  <c r="P84" i="388"/>
  <c r="O103" i="387"/>
  <c r="P16" i="363" l="1"/>
  <c r="D24" i="365" l="1"/>
  <c r="C28" i="365"/>
  <c r="D28" i="365" s="1"/>
  <c r="O67" i="375" l="1"/>
  <c r="P68" i="375" l="1"/>
  <c r="C28" i="364"/>
  <c r="V8" i="367" l="1"/>
  <c r="P17" i="357"/>
  <c r="P15" i="357"/>
  <c r="P14" i="357"/>
  <c r="T18" i="366" l="1"/>
  <c r="U18" i="366" s="1"/>
  <c r="E27" i="365" l="1"/>
  <c r="E20" i="365"/>
  <c r="E21" i="365"/>
  <c r="E22" i="365"/>
  <c r="E23" i="365"/>
  <c r="E24" i="365"/>
  <c r="E25" i="365"/>
  <c r="E26" i="365"/>
  <c r="E18" i="365"/>
  <c r="E19" i="365"/>
  <c r="E16" i="365"/>
  <c r="E17" i="365"/>
  <c r="P14" i="360"/>
  <c r="E28" i="365" l="1"/>
  <c r="F28" i="365" s="1"/>
  <c r="T19" i="366"/>
  <c r="U19" i="366" s="1"/>
  <c r="P33" i="375" l="1"/>
  <c r="P27" i="375" l="1"/>
  <c r="H17" i="365" l="1"/>
  <c r="H16" i="365"/>
  <c r="F17" i="365"/>
  <c r="F16" i="365"/>
  <c r="D17" i="365"/>
  <c r="D16" i="365"/>
  <c r="E17" i="364" l="1"/>
  <c r="P36" i="375" l="1"/>
  <c r="P37" i="375"/>
  <c r="P38" i="375"/>
  <c r="P39" i="375"/>
  <c r="P40" i="375"/>
  <c r="P41" i="375"/>
  <c r="P42" i="375"/>
  <c r="P43" i="375"/>
  <c r="E38" i="369" l="1"/>
  <c r="F27" i="365" l="1"/>
  <c r="H27" i="365"/>
  <c r="D27" i="365"/>
  <c r="O16" i="375"/>
  <c r="P14" i="359" l="1"/>
  <c r="P25" i="375" l="1"/>
  <c r="O57" i="375"/>
  <c r="O58" i="375"/>
  <c r="O59" i="375"/>
  <c r="P34" i="375"/>
  <c r="P35" i="375"/>
  <c r="P44" i="375"/>
  <c r="P45" i="375"/>
  <c r="P22" i="375"/>
  <c r="P23" i="375"/>
  <c r="P24" i="375"/>
  <c r="P26" i="375"/>
  <c r="O56" i="375"/>
  <c r="H20" i="375"/>
  <c r="H28" i="375" s="1"/>
  <c r="D20" i="375"/>
  <c r="D28" i="375" s="1"/>
  <c r="E20" i="375"/>
  <c r="F20" i="375"/>
  <c r="F28" i="375" s="1"/>
  <c r="G20" i="375"/>
  <c r="G28" i="375" s="1"/>
  <c r="I20" i="375"/>
  <c r="I28" i="375" s="1"/>
  <c r="J20" i="375"/>
  <c r="K20" i="375"/>
  <c r="K28" i="375" s="1"/>
  <c r="L20" i="375"/>
  <c r="M20" i="375"/>
  <c r="M28" i="375" s="1"/>
  <c r="N20" i="375"/>
  <c r="N28" i="375" s="1"/>
  <c r="C20" i="375"/>
  <c r="F21" i="365"/>
  <c r="F22" i="365"/>
  <c r="F23" i="365"/>
  <c r="F24" i="365"/>
  <c r="F25" i="365"/>
  <c r="F26" i="365"/>
  <c r="D18" i="365"/>
  <c r="D19" i="365"/>
  <c r="D20" i="365"/>
  <c r="D21" i="365"/>
  <c r="D22" i="365"/>
  <c r="D23" i="365"/>
  <c r="D25" i="365"/>
  <c r="D26" i="365"/>
  <c r="E28" i="375"/>
  <c r="J28" i="375"/>
  <c r="L28" i="375"/>
  <c r="C46" i="375"/>
  <c r="D46" i="375"/>
  <c r="E46" i="375"/>
  <c r="F46" i="375"/>
  <c r="G46" i="375"/>
  <c r="H46" i="375"/>
  <c r="I46" i="375"/>
  <c r="J46" i="375"/>
  <c r="K46" i="375"/>
  <c r="L46" i="375"/>
  <c r="M46" i="375"/>
  <c r="N46" i="375"/>
  <c r="C60" i="375"/>
  <c r="D60" i="375"/>
  <c r="E60" i="375"/>
  <c r="F60" i="375"/>
  <c r="G60" i="375"/>
  <c r="H60" i="375"/>
  <c r="I60" i="375"/>
  <c r="J60" i="375"/>
  <c r="K60" i="375"/>
  <c r="L60" i="375"/>
  <c r="M60" i="375"/>
  <c r="N60" i="375"/>
  <c r="P40" i="367"/>
  <c r="N22" i="362"/>
  <c r="T40" i="367"/>
  <c r="O61" i="373"/>
  <c r="P61" i="373" s="1"/>
  <c r="Q61" i="373" s="1"/>
  <c r="R61" i="373" s="1"/>
  <c r="S61" i="373" s="1"/>
  <c r="N58" i="373"/>
  <c r="O59" i="373" s="1"/>
  <c r="P59" i="373" s="1"/>
  <c r="Q59" i="373" s="1"/>
  <c r="R59" i="373" s="1"/>
  <c r="S59" i="373" s="1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O41" i="373" s="1"/>
  <c r="N40" i="373"/>
  <c r="O40" i="373" s="1"/>
  <c r="N39" i="373"/>
  <c r="O39" i="373" s="1"/>
  <c r="N38" i="373"/>
  <c r="O38" i="373" s="1"/>
  <c r="N37" i="373"/>
  <c r="O37" i="373" s="1"/>
  <c r="N36" i="373"/>
  <c r="O36" i="373" s="1"/>
  <c r="N35" i="373"/>
  <c r="O35" i="373" s="1"/>
  <c r="O34" i="373"/>
  <c r="N33" i="373"/>
  <c r="O33" i="373" s="1"/>
  <c r="N32" i="373"/>
  <c r="O32" i="373" s="1"/>
  <c r="N31" i="373"/>
  <c r="O31" i="373" s="1"/>
  <c r="N25" i="373"/>
  <c r="O25" i="373" s="1"/>
  <c r="N24" i="373"/>
  <c r="O24" i="373" s="1"/>
  <c r="N23" i="373"/>
  <c r="O23" i="373" s="1"/>
  <c r="N22" i="373"/>
  <c r="O22" i="373" s="1"/>
  <c r="N21" i="373"/>
  <c r="O21" i="373" s="1"/>
  <c r="N20" i="373"/>
  <c r="O20" i="373" s="1"/>
  <c r="M19" i="373"/>
  <c r="M26" i="373" s="1"/>
  <c r="L19" i="373"/>
  <c r="L26" i="373" s="1"/>
  <c r="K19" i="373"/>
  <c r="K26" i="373" s="1"/>
  <c r="J19" i="373"/>
  <c r="J26" i="373" s="1"/>
  <c r="I19" i="373"/>
  <c r="I26" i="373" s="1"/>
  <c r="H19" i="373"/>
  <c r="H26" i="373" s="1"/>
  <c r="G19" i="373"/>
  <c r="G26" i="373" s="1"/>
  <c r="F19" i="373"/>
  <c r="F26" i="373" s="1"/>
  <c r="E19" i="373"/>
  <c r="E26" i="373" s="1"/>
  <c r="D19" i="373"/>
  <c r="D26" i="373" s="1"/>
  <c r="C19" i="373"/>
  <c r="C26" i="373" s="1"/>
  <c r="N18" i="373"/>
  <c r="N17" i="373"/>
  <c r="N16" i="373"/>
  <c r="N15" i="373"/>
  <c r="G38" i="369"/>
  <c r="H38" i="369"/>
  <c r="I38" i="369" s="1"/>
  <c r="E38" i="368"/>
  <c r="G38" i="368"/>
  <c r="H38" i="368"/>
  <c r="I38" i="368" s="1"/>
  <c r="O38" i="367"/>
  <c r="V9" i="367"/>
  <c r="O8" i="367"/>
  <c r="V10" i="367"/>
  <c r="O9" i="367"/>
  <c r="Q9" i="367" s="1"/>
  <c r="V11" i="367"/>
  <c r="O10" i="367"/>
  <c r="V12" i="367"/>
  <c r="O11" i="367"/>
  <c r="Q11" i="367" s="1"/>
  <c r="V13" i="367"/>
  <c r="O13" i="367"/>
  <c r="Q13" i="367" s="1"/>
  <c r="V14" i="367"/>
  <c r="O14" i="367"/>
  <c r="Q14" i="367" s="1"/>
  <c r="V15" i="367"/>
  <c r="O15" i="367"/>
  <c r="Q15" i="367" s="1"/>
  <c r="V16" i="367"/>
  <c r="O16" i="367"/>
  <c r="Q16" i="367" s="1"/>
  <c r="V17" i="367"/>
  <c r="O17" i="367"/>
  <c r="Q17" i="367" s="1"/>
  <c r="V18" i="367"/>
  <c r="O18" i="367"/>
  <c r="Q18" i="367" s="1"/>
  <c r="V19" i="367"/>
  <c r="O19" i="367"/>
  <c r="Q19" i="367" s="1"/>
  <c r="V20" i="367"/>
  <c r="O20" i="367"/>
  <c r="Q20" i="367" s="1"/>
  <c r="V21" i="367"/>
  <c r="O21" i="367"/>
  <c r="Q21" i="367" s="1"/>
  <c r="V22" i="367"/>
  <c r="O22" i="367"/>
  <c r="Q22" i="367" s="1"/>
  <c r="V23" i="367"/>
  <c r="O23" i="367"/>
  <c r="Q23" i="367" s="1"/>
  <c r="V24" i="367"/>
  <c r="O24" i="367"/>
  <c r="Q24" i="367" s="1"/>
  <c r="V25" i="367"/>
  <c r="O25" i="367"/>
  <c r="Q25" i="367" s="1"/>
  <c r="V26" i="367"/>
  <c r="O26" i="367"/>
  <c r="Q26" i="367" s="1"/>
  <c r="V27" i="367"/>
  <c r="O27" i="367"/>
  <c r="Q27" i="367" s="1"/>
  <c r="V28" i="367"/>
  <c r="O28" i="367"/>
  <c r="Q28" i="367" s="1"/>
  <c r="V29" i="367"/>
  <c r="O29" i="367"/>
  <c r="Q29" i="367" s="1"/>
  <c r="V30" i="367"/>
  <c r="O30" i="367"/>
  <c r="Q30" i="367" s="1"/>
  <c r="V31" i="367"/>
  <c r="O31" i="367"/>
  <c r="Q31" i="367" s="1"/>
  <c r="V32" i="367"/>
  <c r="O32" i="367"/>
  <c r="Q32" i="367" s="1"/>
  <c r="V33" i="367"/>
  <c r="O33" i="367"/>
  <c r="Q33" i="367" s="1"/>
  <c r="V34" i="367"/>
  <c r="O34" i="367"/>
  <c r="Q34" i="367" s="1"/>
  <c r="V35" i="367"/>
  <c r="O35" i="367"/>
  <c r="Q35" i="367" s="1"/>
  <c r="V36" i="367"/>
  <c r="O36" i="367"/>
  <c r="Q36" i="367" s="1"/>
  <c r="V37" i="367"/>
  <c r="O37" i="367"/>
  <c r="Q37" i="367" s="1"/>
  <c r="V38" i="367"/>
  <c r="O39" i="367"/>
  <c r="Q39" i="367" s="1"/>
  <c r="V39" i="367"/>
  <c r="C40" i="367"/>
  <c r="D40" i="367"/>
  <c r="E40" i="367"/>
  <c r="F40" i="367"/>
  <c r="G40" i="367"/>
  <c r="H40" i="367"/>
  <c r="I40" i="367"/>
  <c r="J40" i="367"/>
  <c r="K40" i="367"/>
  <c r="L40" i="367"/>
  <c r="M40" i="367"/>
  <c r="N40" i="367"/>
  <c r="R40" i="367"/>
  <c r="S40" i="367"/>
  <c r="U40" i="367"/>
  <c r="H21" i="365"/>
  <c r="H22" i="365"/>
  <c r="H23" i="365"/>
  <c r="H24" i="365"/>
  <c r="H26" i="365"/>
  <c r="E16" i="364"/>
  <c r="E18" i="364"/>
  <c r="E19" i="364"/>
  <c r="E20" i="364"/>
  <c r="E21" i="364"/>
  <c r="E22" i="364"/>
  <c r="E23" i="364"/>
  <c r="E24" i="364"/>
  <c r="E25" i="364"/>
  <c r="E26" i="364"/>
  <c r="E27" i="364"/>
  <c r="D28" i="364"/>
  <c r="R16" i="362"/>
  <c r="R17" i="362"/>
  <c r="R18" i="362"/>
  <c r="R19" i="362"/>
  <c r="R20" i="362"/>
  <c r="R21" i="362"/>
  <c r="F22" i="362"/>
  <c r="G22" i="362"/>
  <c r="H22" i="362"/>
  <c r="I22" i="362"/>
  <c r="J22" i="362"/>
  <c r="K22" i="362"/>
  <c r="L22" i="362"/>
  <c r="M22" i="362"/>
  <c r="O22" i="362"/>
  <c r="P22" i="362"/>
  <c r="Q22" i="362"/>
  <c r="P17" i="363"/>
  <c r="P18" i="363"/>
  <c r="D19" i="363"/>
  <c r="E19" i="363"/>
  <c r="F19" i="363"/>
  <c r="G19" i="363"/>
  <c r="H19" i="363"/>
  <c r="I19" i="363"/>
  <c r="J19" i="363"/>
  <c r="K19" i="363"/>
  <c r="L19" i="363"/>
  <c r="M19" i="363"/>
  <c r="N19" i="363"/>
  <c r="O19" i="363"/>
  <c r="Q16" i="361"/>
  <c r="Q17" i="361"/>
  <c r="Q18" i="361"/>
  <c r="E19" i="361"/>
  <c r="F19" i="361"/>
  <c r="G19" i="361"/>
  <c r="H19" i="361"/>
  <c r="I19" i="361"/>
  <c r="J19" i="361"/>
  <c r="K19" i="361"/>
  <c r="L19" i="361"/>
  <c r="M19" i="361"/>
  <c r="N19" i="361"/>
  <c r="O19" i="361"/>
  <c r="P19" i="361"/>
  <c r="P15" i="360"/>
  <c r="P16" i="360"/>
  <c r="P17" i="360"/>
  <c r="P18" i="360"/>
  <c r="P19" i="360"/>
  <c r="P20" i="360"/>
  <c r="D21" i="360"/>
  <c r="E21" i="360"/>
  <c r="F21" i="360"/>
  <c r="G21" i="360"/>
  <c r="H21" i="360"/>
  <c r="I21" i="360"/>
  <c r="J21" i="360"/>
  <c r="K21" i="360"/>
  <c r="L21" i="360"/>
  <c r="M21" i="360"/>
  <c r="N21" i="360"/>
  <c r="O21" i="360"/>
  <c r="P15" i="359"/>
  <c r="P16" i="359"/>
  <c r="P17" i="359"/>
  <c r="P18" i="359"/>
  <c r="P19" i="359"/>
  <c r="P20" i="359"/>
  <c r="D21" i="359"/>
  <c r="E21" i="359"/>
  <c r="F21" i="359"/>
  <c r="G21" i="359"/>
  <c r="H21" i="359"/>
  <c r="I21" i="359"/>
  <c r="J21" i="359"/>
  <c r="K21" i="359"/>
  <c r="L21" i="359"/>
  <c r="M21" i="359"/>
  <c r="N21" i="359"/>
  <c r="O21" i="359"/>
  <c r="P15" i="358"/>
  <c r="P16" i="358"/>
  <c r="P17" i="358"/>
  <c r="P18" i="358"/>
  <c r="P19" i="358"/>
  <c r="P20" i="358"/>
  <c r="D21" i="358"/>
  <c r="E21" i="358"/>
  <c r="F21" i="358"/>
  <c r="G21" i="358"/>
  <c r="H21" i="358"/>
  <c r="I21" i="358"/>
  <c r="J21" i="358"/>
  <c r="K21" i="358"/>
  <c r="L21" i="358"/>
  <c r="M21" i="358"/>
  <c r="N21" i="358"/>
  <c r="O21" i="358"/>
  <c r="P16" i="357"/>
  <c r="P18" i="357"/>
  <c r="P19" i="357"/>
  <c r="P20" i="357"/>
  <c r="D21" i="357"/>
  <c r="E21" i="357"/>
  <c r="F21" i="357"/>
  <c r="G21" i="357"/>
  <c r="H21" i="357"/>
  <c r="I21" i="357"/>
  <c r="J21" i="357"/>
  <c r="K21" i="357"/>
  <c r="L21" i="357"/>
  <c r="M21" i="357"/>
  <c r="N21" i="357"/>
  <c r="O21" i="357"/>
  <c r="D20" i="355"/>
  <c r="E20" i="355"/>
  <c r="N42" i="373" l="1"/>
  <c r="O43" i="373" s="1"/>
  <c r="N19" i="373"/>
  <c r="N26" i="373" s="1"/>
  <c r="O27" i="373" s="1"/>
  <c r="W21" i="367"/>
  <c r="X21" i="367" s="1"/>
  <c r="C28" i="375"/>
  <c r="O20" i="375"/>
  <c r="Q10" i="367"/>
  <c r="Q12" i="367"/>
  <c r="Q38" i="367"/>
  <c r="Q8" i="367"/>
  <c r="W8" i="367"/>
  <c r="X8" i="367" s="1"/>
  <c r="W18" i="367"/>
  <c r="X18" i="367" s="1"/>
  <c r="W13" i="367"/>
  <c r="X13" i="367" s="1"/>
  <c r="W12" i="367"/>
  <c r="X12" i="367" s="1"/>
  <c r="E28" i="364"/>
  <c r="O60" i="375"/>
  <c r="W35" i="367"/>
  <c r="X35" i="367" s="1"/>
  <c r="W20" i="367"/>
  <c r="X20" i="367" s="1"/>
  <c r="V40" i="367"/>
  <c r="W37" i="367"/>
  <c r="X37" i="367" s="1"/>
  <c r="P21" i="360"/>
  <c r="W38" i="367"/>
  <c r="X38" i="367" s="1"/>
  <c r="W32" i="367"/>
  <c r="X32" i="367" s="1"/>
  <c r="W14" i="367"/>
  <c r="X14" i="367" s="1"/>
  <c r="W28" i="367"/>
  <c r="X28" i="367" s="1"/>
  <c r="W19" i="367"/>
  <c r="X19" i="367" s="1"/>
  <c r="D38" i="369"/>
  <c r="F38" i="369" s="1"/>
  <c r="W33" i="367"/>
  <c r="X33" i="367" s="1"/>
  <c r="W30" i="367"/>
  <c r="X30" i="367" s="1"/>
  <c r="W27" i="367"/>
  <c r="X27" i="367" s="1"/>
  <c r="W25" i="367"/>
  <c r="X25" i="367" s="1"/>
  <c r="W22" i="367"/>
  <c r="X22" i="367" s="1"/>
  <c r="W16" i="367"/>
  <c r="X16" i="367" s="1"/>
  <c r="W15" i="367"/>
  <c r="X15" i="367" s="1"/>
  <c r="W11" i="367"/>
  <c r="X11" i="367" s="1"/>
  <c r="W10" i="367"/>
  <c r="X10" i="367" s="1"/>
  <c r="W9" i="367"/>
  <c r="X9" i="367" s="1"/>
  <c r="N49" i="373"/>
  <c r="O40" i="367"/>
  <c r="Q40" i="367" s="1"/>
  <c r="W26" i="367"/>
  <c r="X26" i="367" s="1"/>
  <c r="H25" i="365"/>
  <c r="P21" i="358"/>
  <c r="W39" i="367"/>
  <c r="X39" i="367" s="1"/>
  <c r="W31" i="367"/>
  <c r="X31" i="367" s="1"/>
  <c r="W29" i="367"/>
  <c r="X29" i="367" s="1"/>
  <c r="W23" i="367"/>
  <c r="X23" i="367" s="1"/>
  <c r="O50" i="373"/>
  <c r="P50" i="373" s="1"/>
  <c r="Q50" i="373" s="1"/>
  <c r="R50" i="373" s="1"/>
  <c r="S50" i="373" s="1"/>
  <c r="O19" i="373"/>
  <c r="Q68" i="375"/>
  <c r="R68" i="375" s="1"/>
  <c r="S68" i="375" s="1"/>
  <c r="T68" i="375" s="1"/>
  <c r="P20" i="375"/>
  <c r="R22" i="362"/>
  <c r="W17" i="367"/>
  <c r="X17" i="367" s="1"/>
  <c r="P19" i="363"/>
  <c r="Q19" i="361"/>
  <c r="P21" i="359"/>
  <c r="P21" i="357"/>
  <c r="W36" i="367"/>
  <c r="X36" i="367" s="1"/>
  <c r="W24" i="367"/>
  <c r="X24" i="367" s="1"/>
  <c r="W34" i="367"/>
  <c r="X34" i="367" s="1"/>
  <c r="P61" i="375" l="1"/>
  <c r="P70" i="375"/>
  <c r="O28" i="375"/>
  <c r="D38" i="368"/>
  <c r="F38" i="368" s="1"/>
  <c r="W40" i="367"/>
  <c r="X40" i="367" s="1"/>
  <c r="Q70" i="375" l="1"/>
  <c r="R70" i="375" s="1"/>
  <c r="S70" i="375" s="1"/>
  <c r="T70" i="375" s="1"/>
  <c r="P29" i="375"/>
  <c r="F19" i="365"/>
  <c r="H19" i="365"/>
  <c r="F18" i="365"/>
  <c r="H18" i="365"/>
  <c r="F20" i="365"/>
  <c r="H20" i="365"/>
  <c r="G28" i="365"/>
  <c r="H28" i="365" s="1"/>
</calcChain>
</file>

<file path=xl/sharedStrings.xml><?xml version="1.0" encoding="utf-8"?>
<sst xmlns="http://schemas.openxmlformats.org/spreadsheetml/2006/main" count="945" uniqueCount="437">
  <si>
    <t>REPUBLICA DOMINICANA</t>
  </si>
  <si>
    <t>TOTAL</t>
  </si>
  <si>
    <t>Armas Blancas</t>
  </si>
  <si>
    <t>Armas de Fuego</t>
  </si>
  <si>
    <t>Otras</t>
  </si>
  <si>
    <t>Distrito Nacional</t>
  </si>
  <si>
    <t>Santiago</t>
  </si>
  <si>
    <t>TOTALES</t>
  </si>
  <si>
    <t>MES</t>
  </si>
  <si>
    <t>JURISDICCIÓN</t>
  </si>
  <si>
    <t>Los Alcarrizos</t>
  </si>
  <si>
    <t>Sabana Perdida</t>
  </si>
  <si>
    <t>Cristo Rey</t>
  </si>
  <si>
    <t>Masculino</t>
  </si>
  <si>
    <t>Femenino</t>
  </si>
  <si>
    <t>Total</t>
  </si>
  <si>
    <t>SEGÚN LAS CIRCUNSTANCIAS</t>
  </si>
  <si>
    <t>SEGÚN BARRIOS, SECTORES Y AVENIDAS</t>
  </si>
  <si>
    <t>CANTIDAD</t>
  </si>
  <si>
    <t>INACIF</t>
  </si>
  <si>
    <t>CIRCUNSTANCIA</t>
  </si>
  <si>
    <t>SEXO</t>
  </si>
  <si>
    <t>SEGÚN EL TIPO DE ARMA</t>
  </si>
  <si>
    <t>HORA</t>
  </si>
  <si>
    <t>REPÚBLICA  DOMINICANA</t>
  </si>
  <si>
    <t>REPÚBLICA DOMINICANA</t>
  </si>
  <si>
    <t>PROV. SANTIAGO</t>
  </si>
  <si>
    <t>PROV. SANTO DOMINGO</t>
  </si>
  <si>
    <t>INSTITUCIÓN</t>
  </si>
  <si>
    <t xml:space="preserve"> </t>
  </si>
  <si>
    <t>PROCURADURÍA GENERAL DE LA REPUBLICA</t>
  </si>
  <si>
    <t xml:space="preserve">SEGÚN LA HORA DE COMISIÓN (DIURNA O NOCTURNA) </t>
  </si>
  <si>
    <t>Santo Domingo</t>
  </si>
  <si>
    <t>Hato Mayor</t>
  </si>
  <si>
    <t>Azua</t>
  </si>
  <si>
    <t>Bahoruco</t>
  </si>
  <si>
    <t>Barahona</t>
  </si>
  <si>
    <t>Dajabon</t>
  </si>
  <si>
    <t>Duarte</t>
  </si>
  <si>
    <t>Espaillat</t>
  </si>
  <si>
    <t>Independencia</t>
  </si>
  <si>
    <t>La Altagracia</t>
  </si>
  <si>
    <t>La Romana</t>
  </si>
  <si>
    <t>La Vega</t>
  </si>
  <si>
    <t>María Trinidad S.</t>
  </si>
  <si>
    <t>Monseñor Nouel</t>
  </si>
  <si>
    <t>Monte Plata</t>
  </si>
  <si>
    <t>Pedernales</t>
  </si>
  <si>
    <t>Peravia</t>
  </si>
  <si>
    <t>Puerto Plata</t>
  </si>
  <si>
    <t>Salcedo</t>
  </si>
  <si>
    <t>San José de Ocoa</t>
  </si>
  <si>
    <t>San Juan</t>
  </si>
  <si>
    <t>Sánchez Ramírez</t>
  </si>
  <si>
    <t>Valverde</t>
  </si>
  <si>
    <t>PROV. DISTRITO NACIONAL</t>
  </si>
  <si>
    <t>Dajabón</t>
  </si>
  <si>
    <t>Elías Piña</t>
  </si>
  <si>
    <t>San Pedro de M.</t>
  </si>
  <si>
    <t>Samaná</t>
  </si>
  <si>
    <t>SECTOR</t>
  </si>
  <si>
    <t>San Cristóbal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</si>
  <si>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</si>
  <si>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</si>
  <si>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</si>
  <si>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</si>
  <si>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</si>
  <si>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</si>
  <si>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</si>
  <si>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</si>
  <si>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</si>
  <si>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El Seybo</t>
  </si>
  <si>
    <t>Villa Consuelo</t>
  </si>
  <si>
    <t>DESPOJO DE ARMA DE FUEGO</t>
  </si>
  <si>
    <t>VICTIMA DE ROBO O ATRACO</t>
  </si>
  <si>
    <t>DESPOJO DE MOTOCICLETA</t>
  </si>
  <si>
    <t>DESPOJO DE VEHÍCULOS</t>
  </si>
  <si>
    <t>ACCIDENTAL</t>
  </si>
  <si>
    <t>Los Mina</t>
  </si>
  <si>
    <t>TRATANDO DE ROBAR O ATRACAR</t>
  </si>
  <si>
    <t>Los Tres Brazos</t>
  </si>
  <si>
    <t>RELACIONADAS CON DROGAS</t>
  </si>
  <si>
    <t>P.N.</t>
  </si>
  <si>
    <t>Villa Mella</t>
  </si>
  <si>
    <t>VIOLENCIA INTRAFAMILIAR</t>
  </si>
  <si>
    <t>INFANTICIDIO</t>
  </si>
  <si>
    <t>Villa Faro</t>
  </si>
  <si>
    <t>TASA DE HOMICIDIOS POR CADA 100,000/HAB.</t>
  </si>
  <si>
    <t>HOMICIDIOS SIN ACCIÓN POLICIAL</t>
  </si>
  <si>
    <t>INFORME DE HOMICIDIOS</t>
  </si>
  <si>
    <t>Mendoza</t>
  </si>
  <si>
    <t>LUNES</t>
  </si>
  <si>
    <t>MARTES</t>
  </si>
  <si>
    <t>MIÉRCOLES</t>
  </si>
  <si>
    <t>JUEVES</t>
  </si>
  <si>
    <t>VIERNES</t>
  </si>
  <si>
    <t>SÁBADO</t>
  </si>
  <si>
    <t>DOMINGO</t>
  </si>
  <si>
    <t>Boca Chica</t>
  </si>
  <si>
    <t>Invivienda</t>
  </si>
  <si>
    <t>Las Caobas</t>
  </si>
  <si>
    <t>Los Girasoles</t>
  </si>
  <si>
    <t>San Carlos</t>
  </si>
  <si>
    <t>Villa Juana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</si>
  <si>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</si>
  <si>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</si>
  <si>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</si>
  <si>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</si>
  <si>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</si>
  <si>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</si>
  <si>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</si>
  <si>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</si>
  <si>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Villa Agricolas</t>
  </si>
  <si>
    <t>"Año de la Reactivación Económica Nacional"</t>
  </si>
  <si>
    <t>Ensanche Ozama</t>
  </si>
  <si>
    <t>Villas Francisca</t>
  </si>
  <si>
    <t>Centro Ciudad</t>
  </si>
  <si>
    <t>Tamboril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</si>
  <si>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</si>
  <si>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</si>
  <si>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</si>
  <si>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</si>
  <si>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</si>
  <si>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</si>
  <si>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</si>
  <si>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FEBRERO</t>
  </si>
  <si>
    <t>MILITAR</t>
  </si>
  <si>
    <t>ENERO</t>
  </si>
  <si>
    <t>Aut. Duarte</t>
  </si>
  <si>
    <t>El Tamarindo</t>
  </si>
  <si>
    <t>Ensanche Isabelita</t>
  </si>
  <si>
    <t>Gualey</t>
  </si>
  <si>
    <t>Herrera - Las Palmas</t>
  </si>
  <si>
    <t>Los Guaricanos</t>
  </si>
  <si>
    <t>Los Mameyes</t>
  </si>
  <si>
    <t>Manoguayabo</t>
  </si>
  <si>
    <t>Pantoja</t>
  </si>
  <si>
    <t>Villa Duarte</t>
  </si>
  <si>
    <t>Zona Universitaria</t>
  </si>
  <si>
    <t>Ens. Luperon</t>
  </si>
  <si>
    <t>Villa Gonzalez</t>
  </si>
  <si>
    <t>VIOLACIÓN SEXUAL</t>
  </si>
  <si>
    <t>ACCIÓN P.N.</t>
  </si>
  <si>
    <t>ACCIÓN F.A.</t>
  </si>
  <si>
    <t>ACCIÓN P.N.  -  F.A.  -  D.N.C.D.</t>
  </si>
  <si>
    <t>MARZO</t>
  </si>
  <si>
    <t>BALA PERDIDA</t>
  </si>
  <si>
    <t>Arroyo Hondo</t>
  </si>
  <si>
    <t>Los Rios</t>
  </si>
  <si>
    <t>Bella Vista</t>
  </si>
  <si>
    <t>La Herradura</t>
  </si>
  <si>
    <t>Alma Rosa I</t>
  </si>
  <si>
    <t>San Luís</t>
  </si>
  <si>
    <t>Ens. Kennedy</t>
  </si>
  <si>
    <t>Guachupita</t>
  </si>
  <si>
    <t>Navarrete</t>
  </si>
  <si>
    <t>ABRIL</t>
  </si>
  <si>
    <t>Villa Liberacion</t>
  </si>
  <si>
    <t>Guerra</t>
  </si>
  <si>
    <t>Los Prados</t>
  </si>
  <si>
    <t>MAYO</t>
  </si>
  <si>
    <t>El Almirante</t>
  </si>
  <si>
    <t>Herrera</t>
  </si>
  <si>
    <t>RIÑA EN CARCEL</t>
  </si>
  <si>
    <t>RIÑA POLITICA</t>
  </si>
  <si>
    <t>LINCHAMIENTO</t>
  </si>
  <si>
    <t>SICARIATO</t>
  </si>
  <si>
    <t>VIOLENCIA SEXUAL</t>
  </si>
  <si>
    <t>SEGÚN, EL SEXO</t>
  </si>
  <si>
    <t xml:space="preserve"> HOMICIDIOS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</si>
  <si>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</si>
  <si>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</si>
  <si>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</si>
  <si>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</si>
  <si>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</si>
  <si>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</si>
  <si>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</si>
  <si>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</si>
  <si>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</si>
  <si>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</si>
  <si>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</si>
  <si>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</si>
  <si>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ACCIÓN D.N.C.D</t>
  </si>
  <si>
    <t>TOTAL Gral. DE LA TASA</t>
  </si>
  <si>
    <t>RESUMEN:</t>
  </si>
  <si>
    <t>DÍAS</t>
  </si>
  <si>
    <t>JUNIO</t>
  </si>
  <si>
    <t>JULIO</t>
  </si>
  <si>
    <t>AGOSTO</t>
  </si>
  <si>
    <t>SEPTIEMBRE</t>
  </si>
  <si>
    <t>OCTUBRE</t>
  </si>
  <si>
    <t>NOVIEMBRE</t>
  </si>
  <si>
    <t>DICIEMBRE</t>
  </si>
  <si>
    <t>MUERTES VIOLENTAS:</t>
  </si>
  <si>
    <t>HOMICIDIOS Y ACCIONES LEGALES P.N.</t>
  </si>
  <si>
    <t>6:00am - 5:59pm</t>
  </si>
  <si>
    <t>6:00pm - 5:59am</t>
  </si>
  <si>
    <t>Desconocida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</si>
  <si>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</si>
  <si>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</si>
  <si>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</si>
  <si>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</si>
  <si>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</si>
  <si>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</si>
  <si>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</si>
  <si>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</si>
  <si>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</si>
  <si>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</si>
  <si>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</si>
  <si>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</si>
  <si>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</si>
  <si>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</si>
  <si>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</si>
  <si>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</si>
  <si>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</si>
  <si>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</si>
  <si>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</si>
  <si>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</si>
  <si>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</si>
  <si>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DEPARTAMENTO DE ESTADÍSTICAS PGR</t>
  </si>
  <si>
    <t>TASA DE HOMICIDIOS POR CADA 100, 000 HAB.</t>
  </si>
  <si>
    <t>HOMICIDIOS  SIN ACCIÓN POLICIAL</t>
  </si>
  <si>
    <t>TASA DE HOMICIDIOS SIN ACCIÓN POLICIAL POR CADA 100, 000 HAB.</t>
  </si>
  <si>
    <t>D.N.C.D</t>
  </si>
  <si>
    <t>Monte Cristi</t>
  </si>
  <si>
    <t>Santiago Rodríguez</t>
  </si>
  <si>
    <t>TASA DE HOMICIDIOS</t>
  </si>
  <si>
    <t>HABITANTE</t>
  </si>
  <si>
    <t>TASA DE ACCIÓN POLICIAL</t>
  </si>
  <si>
    <t>Maria Auxiliadora</t>
  </si>
  <si>
    <t>Ens. La Fe</t>
  </si>
  <si>
    <t>Carretera Sanchez</t>
  </si>
  <si>
    <t>Camboya</t>
  </si>
  <si>
    <t>Monseñor Noúel</t>
  </si>
  <si>
    <t>El Seibo</t>
  </si>
  <si>
    <t>RIÑA EN CENTRO DE DIVERSIÓN</t>
  </si>
  <si>
    <t>ENERO-AGOSTO DEL 2010, REPÚBLICA DOMINICANA</t>
  </si>
  <si>
    <t>San Jose de las Matas</t>
  </si>
  <si>
    <t>ACCION AMET</t>
  </si>
  <si>
    <t>Santiago Rodr.</t>
  </si>
  <si>
    <t>AMET</t>
  </si>
  <si>
    <t>Jacagua</t>
  </si>
  <si>
    <t>Janico</t>
  </si>
  <si>
    <t>Hipodromo V Cent.</t>
  </si>
  <si>
    <t>Los Frailes II</t>
  </si>
  <si>
    <t>Villa Progreso</t>
  </si>
  <si>
    <t>La Cienaga</t>
  </si>
  <si>
    <t>Av. 27 de Febrero</t>
  </si>
  <si>
    <t>AÑO 2011</t>
  </si>
  <si>
    <t>Santiago R.</t>
  </si>
  <si>
    <t>Aut. Las Américas</t>
  </si>
  <si>
    <t>Sabana Iglesia</t>
  </si>
  <si>
    <t>Maquiteria</t>
  </si>
  <si>
    <t>24 de Abril</t>
  </si>
  <si>
    <t>Respaldo Peralta</t>
  </si>
  <si>
    <t>Pedro Brand</t>
  </si>
  <si>
    <t>HUELGA</t>
  </si>
  <si>
    <t xml:space="preserve">Los Frailes </t>
  </si>
  <si>
    <t>SERVICIO POLICIAL</t>
  </si>
  <si>
    <t>Hato Nuevo</t>
  </si>
  <si>
    <t>RIÑA POLÍTICA</t>
  </si>
  <si>
    <t>Brisas del Eden</t>
  </si>
  <si>
    <t>Arrollo Hondo</t>
  </si>
  <si>
    <t xml:space="preserve">Av. Ecologica </t>
  </si>
  <si>
    <t>Boca Chica Ándres</t>
  </si>
  <si>
    <t>La Barranquita</t>
  </si>
  <si>
    <t>La Zurza</t>
  </si>
  <si>
    <t>Los Praditos</t>
  </si>
  <si>
    <t>Brisa Oriental</t>
  </si>
  <si>
    <t>Carretera Sánchez</t>
  </si>
  <si>
    <t>Loma de Chivo</t>
  </si>
  <si>
    <t>La Barquita</t>
  </si>
  <si>
    <t>Padro Oriental</t>
  </si>
  <si>
    <t>Invimosa</t>
  </si>
  <si>
    <t>Las Toronjas</t>
  </si>
  <si>
    <t>Villa Olimpica</t>
  </si>
  <si>
    <t>Los Farallones</t>
  </si>
  <si>
    <t>Jardines del Rey</t>
  </si>
  <si>
    <t>Ciruelitos</t>
  </si>
  <si>
    <t>Pontezuela al medio</t>
  </si>
  <si>
    <t>Sabaneta</t>
  </si>
  <si>
    <t>Zamarilla</t>
  </si>
  <si>
    <t>"Año del Fortalecimiento de Estado Social y Democratico de Derecho"</t>
  </si>
  <si>
    <t>AÑO 2012</t>
  </si>
  <si>
    <t>COMPARACIÓN DEL AÑO 2011 ENTRE EL AÑO 2012 EN LA REP. DOM.</t>
  </si>
  <si>
    <t>HOMBRE MUERTO POR SU PAREJA</t>
  </si>
  <si>
    <t>RIÑA EN TRANSITO</t>
  </si>
  <si>
    <t>Corona Plaza</t>
  </si>
  <si>
    <t>El Jarro</t>
  </si>
  <si>
    <t>Hoyo Cayena</t>
  </si>
  <si>
    <t>Reparto de Villa Jagua</t>
  </si>
  <si>
    <t>HOMICIDIOS NO RELACIONADOS DIRECTAMENTE CON LA DELINCUENCIA</t>
  </si>
  <si>
    <t>Cruce la gina,Hacienda est.</t>
  </si>
  <si>
    <t>Sector italia</t>
  </si>
  <si>
    <t>La Victoria</t>
  </si>
  <si>
    <t>Carretera Mella</t>
  </si>
  <si>
    <t>Canabacoa</t>
  </si>
  <si>
    <t>Cruce de Quinigua</t>
  </si>
  <si>
    <t>Gurabo</t>
  </si>
  <si>
    <t>Pueblo Nuevo</t>
  </si>
  <si>
    <t>Rsc.Elizabeth</t>
  </si>
  <si>
    <t>Yaquita del pastor</t>
  </si>
  <si>
    <t>Los Peralejos</t>
  </si>
  <si>
    <t>Managua</t>
  </si>
  <si>
    <t>Solimar</t>
  </si>
  <si>
    <t>Zona Colonial</t>
  </si>
  <si>
    <t>Brisas del Este</t>
  </si>
  <si>
    <t>Perla Antillana</t>
  </si>
  <si>
    <t>San Isidro</t>
  </si>
  <si>
    <t>La Caleta</t>
  </si>
  <si>
    <t>Paseo del Llano</t>
  </si>
  <si>
    <t>Haras Nacionales</t>
  </si>
  <si>
    <t>El Mamey</t>
  </si>
  <si>
    <t>Estancia del Yaque</t>
  </si>
  <si>
    <t>La Otra Banda</t>
  </si>
  <si>
    <t>Padre Las Casas</t>
  </si>
  <si>
    <t>Colorado</t>
  </si>
  <si>
    <t>Ens. Bermúdez</t>
  </si>
  <si>
    <t>La Jagua</t>
  </si>
  <si>
    <t>Pekin</t>
  </si>
  <si>
    <t>Los Rieles</t>
  </si>
  <si>
    <t>Ens. Paraiso</t>
  </si>
  <si>
    <t>Ens. Piantini</t>
  </si>
  <si>
    <t>Ens. Quisqueya</t>
  </si>
  <si>
    <t>La Esperilla</t>
  </si>
  <si>
    <t>Villa María</t>
  </si>
  <si>
    <t>30 de Marzo</t>
  </si>
  <si>
    <t>Las Cañitas</t>
  </si>
  <si>
    <t>Gascue</t>
  </si>
  <si>
    <t>Departamento de Estadísticas</t>
  </si>
  <si>
    <t>AÑO</t>
  </si>
  <si>
    <t>Lucerna</t>
  </si>
  <si>
    <t>El Rosal</t>
  </si>
  <si>
    <t>La Guayiga</t>
  </si>
  <si>
    <t>Los Guayabos</t>
  </si>
  <si>
    <t>Mar Azul</t>
  </si>
  <si>
    <t>Ens. Serralle</t>
  </si>
  <si>
    <t>27 de Febrero</t>
  </si>
  <si>
    <t>Ens. Espaillat</t>
  </si>
  <si>
    <t>Las Charcas</t>
  </si>
  <si>
    <t>Licey Al Medio</t>
  </si>
  <si>
    <t>La Bendición</t>
  </si>
  <si>
    <t>La Joya</t>
  </si>
  <si>
    <t>Nibaje</t>
  </si>
  <si>
    <t>Invi</t>
  </si>
  <si>
    <t>Ens. Libertad</t>
  </si>
  <si>
    <t>Francisco del Rosario Sánchez</t>
  </si>
  <si>
    <t>La Malena</t>
  </si>
  <si>
    <t>Cancino I</t>
  </si>
  <si>
    <t>Valle del Este</t>
  </si>
  <si>
    <t>Los Tres Ojos</t>
  </si>
  <si>
    <t>La Cienega</t>
  </si>
  <si>
    <t>Los Guandules</t>
  </si>
  <si>
    <t>Ens. Capotillo</t>
  </si>
  <si>
    <t>La Feria</t>
  </si>
  <si>
    <t>Puñal</t>
  </si>
  <si>
    <t>Los Reyes</t>
  </si>
  <si>
    <t>Ingenio Abajo</t>
  </si>
  <si>
    <t>Bayona</t>
  </si>
  <si>
    <t>Hainamosa</t>
  </si>
  <si>
    <t>Mejoramiento Social</t>
  </si>
  <si>
    <t>Mirador Sur</t>
  </si>
  <si>
    <t>Manganagua</t>
  </si>
  <si>
    <t>La Agustinita</t>
  </si>
  <si>
    <t>La Cumbre</t>
  </si>
  <si>
    <t>Presa de Taveras</t>
  </si>
  <si>
    <t>Ensanche Las Américas</t>
  </si>
  <si>
    <t>El Millón</t>
  </si>
  <si>
    <t>Ens. Naco</t>
  </si>
  <si>
    <t>Villa Olga</t>
  </si>
  <si>
    <t>Cienfuegos</t>
  </si>
  <si>
    <t>Hoyo de Bartola</t>
  </si>
  <si>
    <t>La Delgada</t>
  </si>
  <si>
    <t>La Ureña</t>
  </si>
  <si>
    <t>Los Trinitarios</t>
  </si>
  <si>
    <t>Mandinga</t>
  </si>
  <si>
    <t>Altos de Cansino</t>
  </si>
  <si>
    <t>Urb. Fernandez</t>
  </si>
  <si>
    <t>La Puya</t>
  </si>
  <si>
    <t>Villa Marina</t>
  </si>
  <si>
    <t>La Julia</t>
  </si>
  <si>
    <t>Mirador Norte</t>
  </si>
  <si>
    <t>Canal Mayor Ulises Francisco Espaillat</t>
  </si>
  <si>
    <t>El Cerro</t>
  </si>
  <si>
    <t>Carretera Matanza</t>
  </si>
  <si>
    <t>Los Platanitos</t>
  </si>
  <si>
    <t>Cerro Hermoso</t>
  </si>
  <si>
    <t>New York Chiquito</t>
  </si>
  <si>
    <t>La Cuesta</t>
  </si>
  <si>
    <t>Seccion El Rubios</t>
  </si>
  <si>
    <t>Alma Rosa II</t>
  </si>
  <si>
    <t>Valiente</t>
  </si>
  <si>
    <t>Aut. 30 de Mayo</t>
  </si>
  <si>
    <t>Ens. Simón Bolivar</t>
  </si>
  <si>
    <t>Los Cacicazgos</t>
  </si>
  <si>
    <t>Barrio Lindo</t>
  </si>
  <si>
    <t>Barrio Los Santos</t>
  </si>
  <si>
    <t>Barrio Obrero</t>
  </si>
  <si>
    <t>Ens.Simón Bolivar</t>
  </si>
  <si>
    <t>Las Minas</t>
  </si>
  <si>
    <t>Parque Mirador Norte</t>
  </si>
  <si>
    <t>Hacienda Estrella</t>
  </si>
  <si>
    <t>La Virgen</t>
  </si>
  <si>
    <t>Ens. Evaristo Morales</t>
  </si>
  <si>
    <t>El Ejido</t>
  </si>
  <si>
    <t>INFORME ENERO-DICIEMBRE DEL 2012, REPÚBLICA  DOMINICANA</t>
  </si>
  <si>
    <t>INFORME DE HOMICIDIOS DICIEMBRE 2012</t>
  </si>
  <si>
    <t>ENERO-DICIEMBRE DEL 2012</t>
  </si>
  <si>
    <t>ENERO-DICIEMBRE DEL 2012, REPÚBLICA DOMINICANA</t>
  </si>
  <si>
    <t>ENERO-DICIEMBRE DEL 2012, SANTO DOMINGO</t>
  </si>
  <si>
    <t>ENERO-DICIEMBRE DEL 2012, DISTRITO NACIONAL</t>
  </si>
  <si>
    <t>ENERO-DICIEMBRE DEL 2012, SANTIAGO</t>
  </si>
  <si>
    <t>ENERO-DICIEMBRE DEL 2012-2011 REPÚBLICA  DOMINICANA</t>
  </si>
  <si>
    <t>TASA DE HOMICIDIOS POR CADA 100 MIL HAB. ENERO-DICIEMBRE 2012</t>
  </si>
  <si>
    <t>TASA DE HOMICIDIOS POR CADA 100 MIL HAB. ENERO-DICIEMBRE 2011</t>
  </si>
  <si>
    <t>ENERO-DICIEMBRE 2012</t>
  </si>
  <si>
    <t>ENERO-DICIEMBRE 2011</t>
  </si>
  <si>
    <t>ENERO - DICIEMBRE 2012</t>
  </si>
  <si>
    <t>TASA DE ACCIÓN POLICIAL POR CADA 100 MIL HAB. ENERO-DICIEMBRE 2012</t>
  </si>
  <si>
    <t>TASA DE ACCIÓN POLICIAL POR CADA 100 MIL HAB.ENERO-DICIEMBRE 2011</t>
  </si>
  <si>
    <t>ENERO-DICIEMBRE DEL 2012-2011                 REPÚBLICA  DOMINICANA</t>
  </si>
  <si>
    <t xml:space="preserve">TOTAL </t>
  </si>
  <si>
    <t>Villa Carmen</t>
  </si>
  <si>
    <t>Nuevo Amanecer</t>
  </si>
  <si>
    <t>Engombe</t>
  </si>
  <si>
    <t>La Placeta</t>
  </si>
  <si>
    <t>Cancino II</t>
  </si>
  <si>
    <t>Guanuma</t>
  </si>
  <si>
    <t>San Miguel</t>
  </si>
  <si>
    <t>El Milloncito</t>
  </si>
  <si>
    <t>Jardines del Norte</t>
  </si>
  <si>
    <t>Miraflores</t>
  </si>
  <si>
    <t>Ciudad Colonial</t>
  </si>
  <si>
    <t>San Geronimo</t>
  </si>
  <si>
    <t>Los Salados</t>
  </si>
  <si>
    <t>Hato de Raey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</si>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</sst>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0"/>
      <color indexed="4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color indexed="8"/>
      <name val="Book Antiqua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8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8"/>
      <name val="Franklin Gothic Demi"/>
      <family val="2"/>
    </font>
    <font>
      <sz val="10"/>
      <color indexed="10"/>
      <name val="Arial"/>
      <family val="2"/>
    </font>
    <font>
      <b/>
      <u/>
      <sz val="12"/>
      <name val="Book Antiqua"/>
      <family val="1"/>
    </font>
    <font>
      <b/>
      <sz val="12"/>
      <color indexed="10"/>
      <name val="Trebuchet MS"/>
      <family val="2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8"/>
      <name val="Arial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b/>
      <sz val="6"/>
      <color indexed="8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i/>
      <sz val="11"/>
      <name val="Garamond"/>
      <family val="1"/>
    </font>
    <font>
      <b/>
      <sz val="10"/>
      <color indexed="10"/>
      <name val="Garamond"/>
      <family val="1"/>
    </font>
    <font>
      <b/>
      <sz val="12"/>
      <color indexed="12"/>
      <name val="Garamond"/>
      <family val="1"/>
    </font>
    <font>
      <sz val="8"/>
      <name val="Arial"/>
      <family val="2"/>
    </font>
    <font>
      <b/>
      <sz val="10"/>
      <color indexed="8"/>
      <name val="Trebuchet MS"/>
      <family val="2"/>
    </font>
    <font>
      <b/>
      <sz val="14"/>
      <color rgb="FF948B54"/>
      <name val="Trebuchet MS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color rgb="FF00206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0"/>
      <color theme="1"/>
      <name val="Gill Sans MT"/>
      <family val="2"/>
    </font>
    <font>
      <b/>
      <sz val="12"/>
      <name val="Garamond"/>
      <family val="1"/>
    </font>
    <font>
      <sz val="11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Times New Roman"/>
      <family val="1"/>
    </font>
    <font>
      <sz val="10"/>
      <name val="Arial"/>
      <family val="2"/>
    </font>
    <font>
      <b/>
      <sz val="8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3"/>
      </right>
      <top/>
      <bottom style="thin">
        <color indexed="22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3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8"/>
      </right>
      <top/>
      <bottom style="thin">
        <color indexed="23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8">
    <xf numFmtId="0" fontId="0" fillId="0" borderId="0"/>
    <xf numFmtId="0" fontId="28" fillId="0" borderId="0"/>
    <xf numFmtId="9" fontId="63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65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5" fillId="0" borderId="0" xfId="0" applyFont="1"/>
    <xf numFmtId="0" fontId="12" fillId="0" borderId="0" xfId="0" applyFont="1"/>
    <xf numFmtId="0" fontId="14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7" fillId="0" borderId="0" xfId="0" applyFont="1"/>
    <xf numFmtId="0" fontId="20" fillId="0" borderId="0" xfId="0" applyFont="1"/>
    <xf numFmtId="0" fontId="0" fillId="0" borderId="0" xfId="0" applyAlignment="1">
      <alignment vertical="center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9" fillId="0" borderId="0" xfId="0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0" fillId="3" borderId="0" xfId="0" applyFill="1"/>
    <xf numFmtId="0" fontId="19" fillId="0" borderId="5" xfId="0" applyFont="1" applyFill="1" applyBorder="1" applyAlignment="1"/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2" borderId="4" xfId="0" applyFont="1" applyFill="1" applyBorder="1" applyAlignment="1"/>
    <xf numFmtId="0" fontId="17" fillId="0" borderId="0" xfId="0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20" fillId="0" borderId="17" xfId="0" applyFont="1" applyFill="1" applyBorder="1" applyAlignment="1">
      <alignment horizontal="center" vertical="center"/>
    </xf>
    <xf numFmtId="0" fontId="8" fillId="0" borderId="0" xfId="0" applyFont="1"/>
    <xf numFmtId="0" fontId="20" fillId="2" borderId="4" xfId="0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8" fillId="0" borderId="0" xfId="0" applyFont="1"/>
    <xf numFmtId="0" fontId="33" fillId="0" borderId="0" xfId="0" applyFont="1"/>
    <xf numFmtId="0" fontId="6" fillId="0" borderId="0" xfId="0" applyFont="1" applyAlignment="1">
      <alignment horizontal="center"/>
    </xf>
    <xf numFmtId="0" fontId="13" fillId="0" borderId="0" xfId="0" applyFont="1" applyFill="1" applyBorder="1"/>
    <xf numFmtId="1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0" fontId="19" fillId="2" borderId="23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0" borderId="26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/>
    </xf>
    <xf numFmtId="0" fontId="20" fillId="2" borderId="4" xfId="0" applyFont="1" applyFill="1" applyBorder="1" applyAlignment="1"/>
    <xf numFmtId="0" fontId="20" fillId="2" borderId="4" xfId="0" applyFont="1" applyFill="1" applyBorder="1" applyAlignment="1">
      <alignment horizontal="center" textRotation="90"/>
    </xf>
    <xf numFmtId="0" fontId="20" fillId="2" borderId="28" xfId="0" applyFont="1" applyFill="1" applyBorder="1" applyAlignment="1">
      <alignment horizontal="center"/>
    </xf>
    <xf numFmtId="0" fontId="22" fillId="0" borderId="5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2" fontId="20" fillId="4" borderId="4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right" vertical="center"/>
    </xf>
    <xf numFmtId="0" fontId="20" fillId="2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1" xfId="0" applyFont="1" applyFill="1" applyBorder="1"/>
    <xf numFmtId="0" fontId="8" fillId="0" borderId="32" xfId="0" applyFont="1" applyFill="1" applyBorder="1"/>
    <xf numFmtId="0" fontId="20" fillId="2" borderId="38" xfId="0" applyFont="1" applyFill="1" applyBorder="1" applyAlignment="1"/>
    <xf numFmtId="0" fontId="20" fillId="2" borderId="39" xfId="0" applyFont="1" applyFill="1" applyBorder="1" applyAlignment="1">
      <alignment horizontal="center" textRotation="90"/>
    </xf>
    <xf numFmtId="0" fontId="20" fillId="2" borderId="40" xfId="0" applyFont="1" applyFill="1" applyBorder="1" applyAlignment="1">
      <alignment horizontal="center"/>
    </xf>
    <xf numFmtId="0" fontId="17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41" xfId="0" applyFont="1" applyBorder="1"/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38" fillId="2" borderId="4" xfId="0" applyFont="1" applyFill="1" applyBorder="1"/>
    <xf numFmtId="0" fontId="38" fillId="2" borderId="4" xfId="0" applyFont="1" applyFill="1" applyBorder="1" applyAlignment="1">
      <alignment horizontal="center" textRotation="90"/>
    </xf>
    <xf numFmtId="0" fontId="38" fillId="2" borderId="4" xfId="0" applyFont="1" applyFill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9" fillId="0" borderId="3" xfId="0" applyFont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9" fillId="0" borderId="6" xfId="0" applyFont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40" fillId="2" borderId="4" xfId="0" applyFont="1" applyFill="1" applyBorder="1" applyAlignment="1">
      <alignment horizontal="right"/>
    </xf>
    <xf numFmtId="0" fontId="40" fillId="2" borderId="4" xfId="0" applyFont="1" applyFill="1" applyBorder="1" applyAlignment="1">
      <alignment horizontal="center"/>
    </xf>
    <xf numFmtId="0" fontId="38" fillId="2" borderId="23" xfId="0" applyFont="1" applyFill="1" applyBorder="1"/>
    <xf numFmtId="0" fontId="38" fillId="2" borderId="23" xfId="0" applyFont="1" applyFill="1" applyBorder="1" applyAlignment="1">
      <alignment horizontal="center" textRotation="90"/>
    </xf>
    <xf numFmtId="0" fontId="38" fillId="2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4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2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19" fillId="2" borderId="4" xfId="0" applyFont="1" applyFill="1" applyBorder="1" applyAlignment="1">
      <alignment horizontal="center" textRotation="90"/>
    </xf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 textRotation="90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9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7" fillId="0" borderId="0" xfId="0" applyFont="1" applyFill="1"/>
    <xf numFmtId="0" fontId="20" fillId="2" borderId="1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2" fontId="20" fillId="5" borderId="3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2" fontId="20" fillId="4" borderId="3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2" fontId="9" fillId="6" borderId="7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47" fillId="3" borderId="0" xfId="0" applyFont="1" applyFill="1" applyAlignment="1"/>
    <xf numFmtId="0" fontId="48" fillId="3" borderId="0" xfId="0" applyFont="1" applyFill="1" applyAlignment="1"/>
    <xf numFmtId="0" fontId="49" fillId="3" borderId="0" xfId="0" applyFont="1" applyFill="1" applyBorder="1" applyAlignment="1"/>
    <xf numFmtId="0" fontId="50" fillId="3" borderId="0" xfId="0" applyFont="1" applyFill="1" applyAlignment="1"/>
    <xf numFmtId="0" fontId="20" fillId="0" borderId="1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1" fillId="3" borderId="0" xfId="0" applyFont="1" applyFill="1" applyAlignment="1"/>
    <xf numFmtId="0" fontId="48" fillId="0" borderId="0" xfId="0" applyFont="1" applyFill="1" applyAlignment="1"/>
    <xf numFmtId="0" fontId="52" fillId="0" borderId="0" xfId="0" applyFont="1"/>
    <xf numFmtId="2" fontId="20" fillId="0" borderId="7" xfId="0" applyNumberFormat="1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2" fontId="20" fillId="0" borderId="0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8" fillId="0" borderId="0" xfId="1"/>
    <xf numFmtId="0" fontId="28" fillId="0" borderId="0" xfId="1" applyAlignment="1">
      <alignment horizontal="center"/>
    </xf>
    <xf numFmtId="0" fontId="28" fillId="0" borderId="0" xfId="1" applyBorder="1"/>
    <xf numFmtId="0" fontId="28" fillId="3" borderId="0" xfId="1" applyFill="1"/>
    <xf numFmtId="0" fontId="28" fillId="0" borderId="0" xfId="1" applyFill="1" applyBorder="1"/>
    <xf numFmtId="0" fontId="28" fillId="0" borderId="0" xfId="1" applyFill="1"/>
    <xf numFmtId="0" fontId="10" fillId="0" borderId="0" xfId="1" applyFont="1" applyAlignment="1"/>
    <xf numFmtId="0" fontId="20" fillId="0" borderId="0" xfId="1" applyFont="1" applyFill="1" applyBorder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29" fillId="0" borderId="0" xfId="0" applyFont="1" applyAlignment="1"/>
    <xf numFmtId="0" fontId="28" fillId="0" borderId="0" xfId="0" applyFont="1"/>
    <xf numFmtId="0" fontId="36" fillId="0" borderId="0" xfId="0" applyFont="1" applyAlignment="1"/>
    <xf numFmtId="0" fontId="37" fillId="0" borderId="0" xfId="0" applyFont="1" applyAlignment="1"/>
    <xf numFmtId="0" fontId="27" fillId="0" borderId="0" xfId="0" applyFont="1" applyBorder="1" applyAlignment="1"/>
    <xf numFmtId="0" fontId="20" fillId="2" borderId="28" xfId="0" applyFont="1" applyFill="1" applyBorder="1" applyAlignment="1">
      <alignment horizontal="center" textRotation="90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2" fontId="0" fillId="0" borderId="0" xfId="0" applyNumberFormat="1"/>
    <xf numFmtId="3" fontId="20" fillId="5" borderId="3" xfId="0" applyNumberFormat="1" applyFont="1" applyFill="1" applyBorder="1" applyAlignment="1">
      <alignment horizontal="center" vertical="center" wrapText="1"/>
    </xf>
    <xf numFmtId="3" fontId="20" fillId="5" borderId="2" xfId="0" applyNumberFormat="1" applyFont="1" applyFill="1" applyBorder="1" applyAlignment="1">
      <alignment horizontal="center" vertical="center" wrapText="1"/>
    </xf>
    <xf numFmtId="3" fontId="20" fillId="5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 textRotation="90" wrapText="1"/>
    </xf>
    <xf numFmtId="0" fontId="19" fillId="2" borderId="4" xfId="1" applyFont="1" applyFill="1" applyBorder="1" applyAlignment="1" applyProtection="1">
      <alignment horizontal="left"/>
      <protection locked="0"/>
    </xf>
    <xf numFmtId="0" fontId="19" fillId="2" borderId="4" xfId="1" applyFont="1" applyFill="1" applyBorder="1" applyAlignment="1" applyProtection="1">
      <alignment horizontal="center" textRotation="90"/>
      <protection locked="0"/>
    </xf>
    <xf numFmtId="0" fontId="19" fillId="2" borderId="4" xfId="1" applyFont="1" applyFill="1" applyBorder="1" applyAlignment="1" applyProtection="1">
      <alignment horizontal="center"/>
      <protection locked="0"/>
    </xf>
    <xf numFmtId="0" fontId="14" fillId="0" borderId="0" xfId="1" applyFont="1" applyAlignment="1"/>
    <xf numFmtId="0" fontId="19" fillId="2" borderId="4" xfId="1" applyFont="1" applyFill="1" applyBorder="1" applyAlignment="1">
      <alignment horizontal="right" vertical="center"/>
    </xf>
    <xf numFmtId="0" fontId="19" fillId="2" borderId="4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 textRotation="90"/>
    </xf>
    <xf numFmtId="0" fontId="19" fillId="2" borderId="22" xfId="1" applyFont="1" applyFill="1" applyBorder="1" applyAlignment="1">
      <alignment horizontal="center"/>
    </xf>
    <xf numFmtId="0" fontId="19" fillId="2" borderId="22" xfId="1" applyFont="1" applyFill="1" applyBorder="1" applyAlignment="1">
      <alignment horizontal="center" textRotation="90"/>
    </xf>
    <xf numFmtId="0" fontId="19" fillId="2" borderId="4" xfId="1" applyFont="1" applyFill="1" applyBorder="1" applyAlignment="1"/>
    <xf numFmtId="0" fontId="20" fillId="2" borderId="72" xfId="0" applyFont="1" applyFill="1" applyBorder="1" applyAlignment="1">
      <alignment horizontal="center" textRotation="90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2" fontId="20" fillId="4" borderId="44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left" vertical="center" wrapText="1"/>
    </xf>
    <xf numFmtId="0" fontId="20" fillId="0" borderId="68" xfId="0" applyFont="1" applyFill="1" applyBorder="1" applyAlignment="1">
      <alignment horizontal="center" vertical="center" wrapText="1"/>
    </xf>
    <xf numFmtId="3" fontId="17" fillId="0" borderId="68" xfId="0" applyNumberFormat="1" applyFont="1" applyFill="1" applyBorder="1" applyAlignment="1">
      <alignment horizontal="center" vertical="center" wrapText="1"/>
    </xf>
    <xf numFmtId="2" fontId="20" fillId="0" borderId="68" xfId="0" applyNumberFormat="1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center" vertical="center" wrapText="1"/>
    </xf>
    <xf numFmtId="3" fontId="17" fillId="0" borderId="69" xfId="0" applyNumberFormat="1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/>
    </xf>
    <xf numFmtId="3" fontId="20" fillId="2" borderId="77" xfId="0" applyNumberFormat="1" applyFont="1" applyFill="1" applyBorder="1" applyAlignment="1">
      <alignment horizontal="center" vertical="center" wrapText="1"/>
    </xf>
    <xf numFmtId="2" fontId="20" fillId="2" borderId="77" xfId="0" applyNumberFormat="1" applyFont="1" applyFill="1" applyBorder="1" applyAlignment="1">
      <alignment horizontal="center" vertical="center" wrapText="1"/>
    </xf>
    <xf numFmtId="2" fontId="20" fillId="2" borderId="78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/>
    </xf>
    <xf numFmtId="0" fontId="19" fillId="0" borderId="79" xfId="0" applyFont="1" applyFill="1" applyBorder="1" applyAlignment="1">
      <alignment horizontal="left"/>
    </xf>
    <xf numFmtId="0" fontId="20" fillId="2" borderId="93" xfId="0" applyFont="1" applyFill="1" applyBorder="1" applyAlignment="1">
      <alignment horizontal="center" vertical="center"/>
    </xf>
    <xf numFmtId="0" fontId="20" fillId="5" borderId="94" xfId="0" applyFont="1" applyFill="1" applyBorder="1" applyAlignment="1">
      <alignment horizontal="center" vertical="center"/>
    </xf>
    <xf numFmtId="2" fontId="20" fillId="5" borderId="94" xfId="0" applyNumberFormat="1" applyFont="1" applyFill="1" applyBorder="1" applyAlignment="1">
      <alignment horizontal="center" vertical="center"/>
    </xf>
    <xf numFmtId="2" fontId="20" fillId="4" borderId="94" xfId="0" applyNumberFormat="1" applyFont="1" applyFill="1" applyBorder="1" applyAlignment="1">
      <alignment horizontal="center" vertical="center"/>
    </xf>
    <xf numFmtId="0" fontId="20" fillId="6" borderId="94" xfId="0" applyFont="1" applyFill="1" applyBorder="1" applyAlignment="1">
      <alignment horizontal="center" vertical="center"/>
    </xf>
    <xf numFmtId="2" fontId="9" fillId="6" borderId="95" xfId="0" applyNumberFormat="1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20" fillId="5" borderId="97" xfId="0" applyFont="1" applyFill="1" applyBorder="1" applyAlignment="1">
      <alignment horizontal="center" vertical="center"/>
    </xf>
    <xf numFmtId="2" fontId="20" fillId="5" borderId="97" xfId="0" applyNumberFormat="1" applyFont="1" applyFill="1" applyBorder="1" applyAlignment="1">
      <alignment horizontal="center" vertical="center"/>
    </xf>
    <xf numFmtId="2" fontId="20" fillId="4" borderId="97" xfId="0" applyNumberFormat="1" applyFont="1" applyFill="1" applyBorder="1" applyAlignment="1">
      <alignment horizontal="center" vertical="center"/>
    </xf>
    <xf numFmtId="0" fontId="20" fillId="6" borderId="97" xfId="0" applyFont="1" applyFill="1" applyBorder="1" applyAlignment="1">
      <alignment horizontal="center" vertical="center"/>
    </xf>
    <xf numFmtId="2" fontId="9" fillId="6" borderId="98" xfId="0" applyNumberFormat="1" applyFont="1" applyFill="1" applyBorder="1" applyAlignment="1">
      <alignment horizontal="center" vertical="center"/>
    </xf>
    <xf numFmtId="0" fontId="19" fillId="2" borderId="44" xfId="1" applyFont="1" applyFill="1" applyBorder="1" applyAlignment="1">
      <alignment horizontal="center" textRotation="90"/>
    </xf>
    <xf numFmtId="49" fontId="25" fillId="2" borderId="4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99" xfId="0" applyFont="1" applyBorder="1" applyAlignment="1">
      <alignment vertical="center"/>
    </xf>
    <xf numFmtId="0" fontId="20" fillId="0" borderId="100" xfId="0" applyFont="1" applyBorder="1" applyAlignment="1">
      <alignment horizontal="center" vertical="center"/>
    </xf>
    <xf numFmtId="0" fontId="20" fillId="0" borderId="100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54" fillId="0" borderId="2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2" borderId="36" xfId="1" applyFont="1" applyFill="1" applyBorder="1" applyAlignment="1">
      <alignment horizontal="right" vertical="center"/>
    </xf>
    <xf numFmtId="0" fontId="19" fillId="2" borderId="36" xfId="1" applyFont="1" applyFill="1" applyBorder="1" applyAlignment="1">
      <alignment horizontal="center" vertical="center"/>
    </xf>
    <xf numFmtId="1" fontId="19" fillId="2" borderId="3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8" fillId="0" borderId="0" xfId="0" applyFont="1"/>
    <xf numFmtId="17" fontId="60" fillId="0" borderId="0" xfId="0" applyNumberFormat="1" applyFont="1" applyBorder="1" applyAlignment="1">
      <alignment horizontal="center"/>
    </xf>
    <xf numFmtId="0" fontId="25" fillId="2" borderId="44" xfId="0" applyFont="1" applyFill="1" applyBorder="1" applyAlignment="1">
      <alignment horizontal="center" wrapText="1"/>
    </xf>
    <xf numFmtId="0" fontId="40" fillId="0" borderId="102" xfId="0" applyFont="1" applyFill="1" applyBorder="1" applyAlignment="1">
      <alignment horizontal="left" vertical="center" wrapText="1"/>
    </xf>
    <xf numFmtId="3" fontId="40" fillId="0" borderId="10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wrapText="1"/>
    </xf>
    <xf numFmtId="0" fontId="40" fillId="2" borderId="4" xfId="0" applyFont="1" applyFill="1" applyBorder="1" applyAlignment="1">
      <alignment horizontal="center" textRotation="90"/>
    </xf>
    <xf numFmtId="0" fontId="40" fillId="2" borderId="4" xfId="0" applyFont="1" applyFill="1" applyBorder="1" applyAlignment="1">
      <alignment horizontal="center" wrapText="1"/>
    </xf>
    <xf numFmtId="9" fontId="0" fillId="0" borderId="0" xfId="2" applyFont="1"/>
    <xf numFmtId="2" fontId="0" fillId="3" borderId="0" xfId="0" applyNumberFormat="1" applyFill="1"/>
    <xf numFmtId="0" fontId="28" fillId="0" borderId="0" xfId="1" applyNumberFormat="1" applyAlignment="1">
      <alignment horizontal="center"/>
    </xf>
    <xf numFmtId="0" fontId="14" fillId="0" borderId="0" xfId="1" applyNumberFormat="1" applyFont="1" applyAlignment="1"/>
    <xf numFmtId="0" fontId="16" fillId="0" borderId="0" xfId="1" applyNumberFormat="1" applyFont="1" applyBorder="1" applyAlignment="1">
      <alignment horizontal="center"/>
    </xf>
    <xf numFmtId="0" fontId="19" fillId="2" borderId="4" xfId="1" applyNumberFormat="1" applyFont="1" applyFill="1" applyBorder="1" applyAlignment="1" applyProtection="1">
      <alignment horizontal="center" textRotation="90"/>
      <protection locked="0"/>
    </xf>
    <xf numFmtId="1" fontId="19" fillId="2" borderId="4" xfId="1" applyNumberFormat="1" applyFont="1" applyFill="1" applyBorder="1" applyAlignment="1">
      <alignment horizontal="center"/>
    </xf>
    <xf numFmtId="0" fontId="14" fillId="0" borderId="0" xfId="1" applyNumberFormat="1" applyFont="1" applyAlignment="1">
      <alignment horizontal="center"/>
    </xf>
    <xf numFmtId="0" fontId="19" fillId="2" borderId="4" xfId="1" applyNumberFormat="1" applyFont="1" applyFill="1" applyBorder="1" applyAlignment="1">
      <alignment horizontal="center" textRotation="90"/>
    </xf>
    <xf numFmtId="0" fontId="19" fillId="2" borderId="4" xfId="1" applyNumberFormat="1" applyFont="1" applyFill="1" applyBorder="1" applyAlignment="1">
      <alignment horizontal="center"/>
    </xf>
    <xf numFmtId="0" fontId="28" fillId="0" borderId="0" xfId="1" applyNumberFormat="1"/>
    <xf numFmtId="0" fontId="19" fillId="0" borderId="66" xfId="1" applyFont="1" applyFill="1" applyBorder="1" applyAlignment="1">
      <alignment vertical="center"/>
    </xf>
    <xf numFmtId="0" fontId="15" fillId="0" borderId="66" xfId="1" applyFont="1" applyFill="1" applyBorder="1" applyAlignment="1">
      <alignment horizontal="center"/>
    </xf>
    <xf numFmtId="0" fontId="28" fillId="0" borderId="66" xfId="1" applyFont="1" applyFill="1" applyBorder="1" applyAlignment="1">
      <alignment horizontal="center"/>
    </xf>
    <xf numFmtId="0" fontId="28" fillId="0" borderId="66" xfId="1" applyFill="1" applyBorder="1" applyAlignment="1">
      <alignment horizontal="center"/>
    </xf>
    <xf numFmtId="0" fontId="28" fillId="0" borderId="66" xfId="1" applyNumberFormat="1" applyFill="1" applyBorder="1" applyAlignment="1">
      <alignment horizontal="center"/>
    </xf>
    <xf numFmtId="1" fontId="28" fillId="0" borderId="66" xfId="1" applyNumberFormat="1" applyFill="1" applyBorder="1" applyAlignment="1">
      <alignment horizontal="center"/>
    </xf>
    <xf numFmtId="0" fontId="19" fillId="0" borderId="66" xfId="1" applyFont="1" applyFill="1" applyBorder="1" applyAlignment="1">
      <alignment horizontal="center"/>
    </xf>
    <xf numFmtId="0" fontId="19" fillId="0" borderId="66" xfId="1" applyFont="1" applyFill="1" applyBorder="1" applyAlignment="1" applyProtection="1">
      <alignment vertical="center"/>
      <protection locked="0"/>
    </xf>
    <xf numFmtId="0" fontId="15" fillId="0" borderId="66" xfId="1" applyFont="1" applyFill="1" applyBorder="1" applyAlignment="1" applyProtection="1">
      <alignment horizontal="center" vertical="center"/>
      <protection locked="0"/>
    </xf>
    <xf numFmtId="0" fontId="28" fillId="0" borderId="66" xfId="1" applyFont="1" applyFill="1" applyBorder="1" applyAlignment="1" applyProtection="1">
      <alignment horizontal="center"/>
      <protection locked="0"/>
    </xf>
    <xf numFmtId="0" fontId="28" fillId="0" borderId="66" xfId="1" applyFill="1" applyBorder="1" applyAlignment="1" applyProtection="1">
      <alignment horizontal="center"/>
      <protection locked="0"/>
    </xf>
    <xf numFmtId="0" fontId="28" fillId="0" borderId="66" xfId="1" applyNumberFormat="1" applyFill="1" applyBorder="1" applyAlignment="1" applyProtection="1">
      <alignment horizontal="center"/>
      <protection locked="0"/>
    </xf>
    <xf numFmtId="1" fontId="28" fillId="0" borderId="66" xfId="1" applyNumberFormat="1" applyFill="1" applyBorder="1" applyAlignment="1" applyProtection="1">
      <alignment horizontal="center"/>
      <protection locked="0"/>
    </xf>
    <xf numFmtId="0" fontId="6" fillId="0" borderId="66" xfId="1" applyFont="1" applyFill="1" applyBorder="1" applyAlignment="1" applyProtection="1">
      <alignment horizontal="center"/>
    </xf>
    <xf numFmtId="0" fontId="19" fillId="0" borderId="31" xfId="1" applyFont="1" applyFill="1" applyBorder="1" applyAlignment="1" applyProtection="1">
      <alignment vertical="center"/>
      <protection locked="0"/>
    </xf>
    <xf numFmtId="0" fontId="15" fillId="0" borderId="31" xfId="1" applyFont="1" applyFill="1" applyBorder="1" applyAlignment="1" applyProtection="1">
      <alignment horizontal="center" vertical="center"/>
      <protection locked="0"/>
    </xf>
    <xf numFmtId="0" fontId="28" fillId="0" borderId="31" xfId="1" applyFont="1" applyFill="1" applyBorder="1" applyAlignment="1" applyProtection="1">
      <alignment horizontal="center"/>
      <protection locked="0"/>
    </xf>
    <xf numFmtId="0" fontId="28" fillId="0" borderId="31" xfId="1" applyFill="1" applyBorder="1" applyAlignment="1" applyProtection="1">
      <alignment horizontal="center"/>
      <protection locked="0"/>
    </xf>
    <xf numFmtId="0" fontId="28" fillId="0" borderId="31" xfId="1" applyNumberFormat="1" applyFill="1" applyBorder="1" applyAlignment="1" applyProtection="1">
      <alignment horizontal="center"/>
      <protection locked="0"/>
    </xf>
    <xf numFmtId="1" fontId="28" fillId="0" borderId="31" xfId="1" applyNumberFormat="1" applyFill="1" applyBorder="1" applyAlignment="1" applyProtection="1">
      <alignment horizontal="center"/>
      <protection locked="0"/>
    </xf>
    <xf numFmtId="0" fontId="6" fillId="0" borderId="31" xfId="1" applyFont="1" applyFill="1" applyBorder="1" applyAlignment="1" applyProtection="1">
      <alignment horizontal="center"/>
    </xf>
    <xf numFmtId="0" fontId="19" fillId="0" borderId="105" xfId="1" applyFont="1" applyFill="1" applyBorder="1" applyAlignment="1">
      <alignment vertical="center"/>
    </xf>
    <xf numFmtId="0" fontId="15" fillId="0" borderId="105" xfId="1" applyNumberFormat="1" applyFont="1" applyFill="1" applyBorder="1" applyAlignment="1">
      <alignment horizontal="center"/>
    </xf>
    <xf numFmtId="0" fontId="28" fillId="0" borderId="105" xfId="1" applyNumberFormat="1" applyFont="1" applyFill="1" applyBorder="1" applyAlignment="1">
      <alignment horizontal="center"/>
    </xf>
    <xf numFmtId="0" fontId="28" fillId="0" borderId="105" xfId="1" applyNumberFormat="1" applyFill="1" applyBorder="1" applyAlignment="1">
      <alignment horizontal="center"/>
    </xf>
    <xf numFmtId="1" fontId="28" fillId="0" borderId="105" xfId="1" applyNumberFormat="1" applyFill="1" applyBorder="1" applyAlignment="1">
      <alignment horizontal="center"/>
    </xf>
    <xf numFmtId="0" fontId="6" fillId="0" borderId="105" xfId="1" applyNumberFormat="1" applyFont="1" applyFill="1" applyBorder="1" applyAlignment="1">
      <alignment horizontal="center"/>
    </xf>
    <xf numFmtId="0" fontId="19" fillId="0" borderId="106" xfId="1" applyFont="1" applyFill="1" applyBorder="1" applyAlignment="1">
      <alignment vertical="center"/>
    </xf>
    <xf numFmtId="0" fontId="15" fillId="0" borderId="106" xfId="1" applyNumberFormat="1" applyFont="1" applyFill="1" applyBorder="1" applyAlignment="1">
      <alignment horizontal="center"/>
    </xf>
    <xf numFmtId="0" fontId="28" fillId="0" borderId="106" xfId="1" applyNumberFormat="1" applyFont="1" applyFill="1" applyBorder="1" applyAlignment="1">
      <alignment horizontal="center"/>
    </xf>
    <xf numFmtId="0" fontId="28" fillId="0" borderId="106" xfId="1" applyNumberFormat="1" applyFill="1" applyBorder="1" applyAlignment="1">
      <alignment horizontal="center"/>
    </xf>
    <xf numFmtId="1" fontId="28" fillId="0" borderId="106" xfId="1" applyNumberFormat="1" applyFill="1" applyBorder="1" applyAlignment="1">
      <alignment horizontal="center"/>
    </xf>
    <xf numFmtId="0" fontId="6" fillId="0" borderId="106" xfId="1" applyNumberFormat="1" applyFont="1" applyFill="1" applyBorder="1" applyAlignment="1">
      <alignment horizontal="center"/>
    </xf>
    <xf numFmtId="0" fontId="19" fillId="0" borderId="31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/>
    </xf>
    <xf numFmtId="0" fontId="28" fillId="0" borderId="31" xfId="1" applyFont="1" applyFill="1" applyBorder="1" applyAlignment="1">
      <alignment horizontal="center"/>
    </xf>
    <xf numFmtId="0" fontId="28" fillId="0" borderId="31" xfId="1" applyFill="1" applyBorder="1" applyAlignment="1">
      <alignment horizontal="center"/>
    </xf>
    <xf numFmtId="0" fontId="28" fillId="0" borderId="31" xfId="1" applyNumberFormat="1" applyFill="1" applyBorder="1" applyAlignment="1">
      <alignment horizontal="center"/>
    </xf>
    <xf numFmtId="1" fontId="28" fillId="0" borderId="31" xfId="1" applyNumberFormat="1" applyFill="1" applyBorder="1" applyAlignment="1">
      <alignment horizontal="center"/>
    </xf>
    <xf numFmtId="0" fontId="19" fillId="0" borderId="31" xfId="1" applyFont="1" applyFill="1" applyBorder="1" applyAlignment="1">
      <alignment horizontal="center"/>
    </xf>
    <xf numFmtId="3" fontId="65" fillId="0" borderId="103" xfId="0" applyNumberFormat="1" applyFont="1" applyFill="1" applyBorder="1" applyAlignment="1">
      <alignment horizontal="center" vertical="center" wrapText="1"/>
    </xf>
    <xf numFmtId="0" fontId="66" fillId="3" borderId="0" xfId="0" applyFont="1" applyFill="1" applyAlignment="1"/>
    <xf numFmtId="0" fontId="67" fillId="0" borderId="0" xfId="1" applyFont="1" applyAlignment="1">
      <alignment horizontal="center"/>
    </xf>
    <xf numFmtId="0" fontId="19" fillId="0" borderId="107" xfId="1" applyFont="1" applyFill="1" applyBorder="1" applyAlignment="1" applyProtection="1">
      <alignment vertical="center"/>
      <protection locked="0"/>
    </xf>
    <xf numFmtId="0" fontId="15" fillId="0" borderId="108" xfId="1" applyFont="1" applyFill="1" applyBorder="1" applyAlignment="1" applyProtection="1">
      <alignment horizontal="center" vertical="center"/>
      <protection locked="0"/>
    </xf>
    <xf numFmtId="0" fontId="28" fillId="0" borderId="108" xfId="1" applyFont="1" applyFill="1" applyBorder="1" applyAlignment="1" applyProtection="1">
      <alignment horizontal="center"/>
      <protection locked="0"/>
    </xf>
    <xf numFmtId="0" fontId="28" fillId="0" borderId="108" xfId="1" applyFill="1" applyBorder="1" applyAlignment="1" applyProtection="1">
      <alignment horizontal="center"/>
      <protection locked="0"/>
    </xf>
    <xf numFmtId="0" fontId="28" fillId="0" borderId="108" xfId="1" applyNumberFormat="1" applyFill="1" applyBorder="1" applyAlignment="1" applyProtection="1">
      <alignment horizontal="center"/>
      <protection locked="0"/>
    </xf>
    <xf numFmtId="1" fontId="28" fillId="0" borderId="108" xfId="1" applyNumberFormat="1" applyFill="1" applyBorder="1" applyAlignment="1" applyProtection="1">
      <alignment horizontal="center"/>
      <protection locked="0"/>
    </xf>
    <xf numFmtId="0" fontId="6" fillId="0" borderId="109" xfId="1" applyFont="1" applyFill="1" applyBorder="1" applyAlignment="1" applyProtection="1">
      <alignment horizontal="center"/>
    </xf>
    <xf numFmtId="0" fontId="19" fillId="0" borderId="110" xfId="1" applyFont="1" applyFill="1" applyBorder="1" applyAlignment="1" applyProtection="1">
      <alignment vertical="center"/>
      <protection locked="0"/>
    </xf>
    <xf numFmtId="0" fontId="15" fillId="0" borderId="111" xfId="1" applyFont="1" applyFill="1" applyBorder="1" applyAlignment="1" applyProtection="1">
      <alignment horizontal="center" vertical="center"/>
      <protection locked="0"/>
    </xf>
    <xf numFmtId="0" fontId="28" fillId="0" borderId="111" xfId="1" applyFont="1" applyFill="1" applyBorder="1" applyAlignment="1" applyProtection="1">
      <alignment horizontal="center"/>
      <protection locked="0"/>
    </xf>
    <xf numFmtId="0" fontId="28" fillId="0" borderId="111" xfId="1" applyFill="1" applyBorder="1" applyAlignment="1" applyProtection="1">
      <alignment horizontal="center"/>
      <protection locked="0"/>
    </xf>
    <xf numFmtId="0" fontId="28" fillId="0" borderId="111" xfId="1" applyNumberFormat="1" applyFill="1" applyBorder="1" applyAlignment="1" applyProtection="1">
      <alignment horizontal="center"/>
      <protection locked="0"/>
    </xf>
    <xf numFmtId="1" fontId="28" fillId="0" borderId="111" xfId="1" applyNumberFormat="1" applyFill="1" applyBorder="1" applyAlignment="1" applyProtection="1">
      <alignment horizontal="center"/>
      <protection locked="0"/>
    </xf>
    <xf numFmtId="0" fontId="6" fillId="0" borderId="112" xfId="1" applyFont="1" applyFill="1" applyBorder="1" applyAlignment="1" applyProtection="1">
      <alignment horizontal="center"/>
    </xf>
    <xf numFmtId="0" fontId="19" fillId="0" borderId="102" xfId="1" applyFont="1" applyFill="1" applyBorder="1" applyAlignment="1" applyProtection="1">
      <alignment vertical="center"/>
      <protection locked="0"/>
    </xf>
    <xf numFmtId="0" fontId="15" fillId="0" borderId="103" xfId="1" applyFont="1" applyFill="1" applyBorder="1" applyAlignment="1" applyProtection="1">
      <alignment horizontal="center" vertical="center"/>
      <protection locked="0"/>
    </xf>
    <xf numFmtId="0" fontId="28" fillId="0" borderId="103" xfId="1" applyFont="1" applyFill="1" applyBorder="1" applyAlignment="1" applyProtection="1">
      <alignment horizontal="center"/>
      <protection locked="0"/>
    </xf>
    <xf numFmtId="0" fontId="28" fillId="0" borderId="103" xfId="1" applyFill="1" applyBorder="1" applyAlignment="1" applyProtection="1">
      <alignment horizontal="center"/>
      <protection locked="0"/>
    </xf>
    <xf numFmtId="0" fontId="28" fillId="0" borderId="103" xfId="1" applyNumberFormat="1" applyFill="1" applyBorder="1" applyAlignment="1" applyProtection="1">
      <alignment horizontal="center"/>
      <protection locked="0"/>
    </xf>
    <xf numFmtId="1" fontId="28" fillId="0" borderId="103" xfId="1" applyNumberFormat="1" applyFill="1" applyBorder="1" applyAlignment="1" applyProtection="1">
      <alignment horizontal="center"/>
      <protection locked="0"/>
    </xf>
    <xf numFmtId="0" fontId="6" fillId="0" borderId="104" xfId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68" fillId="0" borderId="0" xfId="0" applyFont="1" applyAlignment="1">
      <alignment horizontal="left"/>
    </xf>
    <xf numFmtId="0" fontId="68" fillId="0" borderId="0" xfId="0" applyFont="1"/>
    <xf numFmtId="0" fontId="68" fillId="0" borderId="0" xfId="0" applyFont="1" applyFill="1"/>
    <xf numFmtId="0" fontId="69" fillId="0" borderId="0" xfId="0" applyFont="1" applyFill="1"/>
    <xf numFmtId="0" fontId="40" fillId="0" borderId="107" xfId="0" applyFont="1" applyFill="1" applyBorder="1" applyAlignment="1">
      <alignment horizontal="left" vertical="center" wrapText="1"/>
    </xf>
    <xf numFmtId="3" fontId="40" fillId="0" borderId="108" xfId="0" applyNumberFormat="1" applyFont="1" applyFill="1" applyBorder="1" applyAlignment="1">
      <alignment horizontal="center" vertical="center" wrapText="1"/>
    </xf>
    <xf numFmtId="2" fontId="40" fillId="0" borderId="108" xfId="0" applyNumberFormat="1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3" fontId="6" fillId="0" borderId="108" xfId="0" applyNumberFormat="1" applyFont="1" applyFill="1" applyBorder="1" applyAlignment="1">
      <alignment horizontal="center" vertical="center" wrapText="1"/>
    </xf>
    <xf numFmtId="2" fontId="6" fillId="0" borderId="109" xfId="0" applyNumberFormat="1" applyFont="1" applyFill="1" applyBorder="1" applyAlignment="1">
      <alignment horizontal="center" vertical="center" wrapText="1"/>
    </xf>
    <xf numFmtId="2" fontId="40" fillId="0" borderId="103" xfId="0" applyNumberFormat="1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3" fontId="6" fillId="0" borderId="103" xfId="0" applyNumberFormat="1" applyFont="1" applyFill="1" applyBorder="1" applyAlignment="1">
      <alignment horizontal="center" vertical="center" wrapText="1"/>
    </xf>
    <xf numFmtId="2" fontId="6" fillId="0" borderId="104" xfId="0" applyNumberFormat="1" applyFont="1" applyFill="1" applyBorder="1" applyAlignment="1">
      <alignment horizontal="center" vertical="center" wrapText="1"/>
    </xf>
    <xf numFmtId="0" fontId="19" fillId="0" borderId="113" xfId="1" applyFont="1" applyFill="1" applyBorder="1" applyAlignment="1" applyProtection="1">
      <alignment vertical="center"/>
      <protection locked="0"/>
    </xf>
    <xf numFmtId="0" fontId="15" fillId="0" borderId="114" xfId="1" applyFont="1" applyFill="1" applyBorder="1" applyAlignment="1" applyProtection="1">
      <alignment horizontal="center" vertical="center"/>
      <protection locked="0"/>
    </xf>
    <xf numFmtId="0" fontId="28" fillId="0" borderId="114" xfId="1" applyFont="1" applyFill="1" applyBorder="1" applyAlignment="1" applyProtection="1">
      <alignment horizontal="center"/>
      <protection locked="0"/>
    </xf>
    <xf numFmtId="0" fontId="28" fillId="0" borderId="114" xfId="1" applyFill="1" applyBorder="1" applyAlignment="1" applyProtection="1">
      <alignment horizontal="center"/>
      <protection locked="0"/>
    </xf>
    <xf numFmtId="0" fontId="28" fillId="0" borderId="114" xfId="1" applyNumberFormat="1" applyFill="1" applyBorder="1" applyAlignment="1" applyProtection="1">
      <alignment horizontal="center"/>
      <protection locked="0"/>
    </xf>
    <xf numFmtId="1" fontId="28" fillId="0" borderId="114" xfId="1" applyNumberFormat="1" applyFill="1" applyBorder="1" applyAlignment="1" applyProtection="1">
      <alignment horizontal="center"/>
      <protection locked="0"/>
    </xf>
    <xf numFmtId="0" fontId="6" fillId="0" borderId="115" xfId="1" applyFont="1" applyFill="1" applyBorder="1" applyAlignment="1" applyProtection="1">
      <alignment horizontal="center"/>
    </xf>
    <xf numFmtId="1" fontId="19" fillId="2" borderId="4" xfId="1" applyNumberFormat="1" applyFont="1" applyFill="1" applyBorder="1" applyAlignment="1" applyProtection="1">
      <alignment horizontal="center" vertical="center"/>
    </xf>
    <xf numFmtId="0" fontId="19" fillId="0" borderId="116" xfId="1" applyFont="1" applyFill="1" applyBorder="1" applyAlignment="1" applyProtection="1">
      <alignment vertical="center"/>
      <protection locked="0"/>
    </xf>
    <xf numFmtId="0" fontId="15" fillId="0" borderId="117" xfId="1" applyFont="1" applyFill="1" applyBorder="1" applyAlignment="1" applyProtection="1">
      <alignment horizontal="center" vertical="center"/>
      <protection locked="0"/>
    </xf>
    <xf numFmtId="0" fontId="28" fillId="0" borderId="117" xfId="1" applyFont="1" applyFill="1" applyBorder="1" applyAlignment="1" applyProtection="1">
      <alignment horizontal="center"/>
      <protection locked="0"/>
    </xf>
    <xf numFmtId="0" fontId="28" fillId="0" borderId="117" xfId="1" applyFill="1" applyBorder="1" applyAlignment="1" applyProtection="1">
      <alignment horizontal="center"/>
      <protection locked="0"/>
    </xf>
    <xf numFmtId="0" fontId="28" fillId="0" borderId="117" xfId="1" applyNumberFormat="1" applyFill="1" applyBorder="1" applyAlignment="1" applyProtection="1">
      <alignment horizontal="center"/>
      <protection locked="0"/>
    </xf>
    <xf numFmtId="1" fontId="28" fillId="0" borderId="117" xfId="1" applyNumberFormat="1" applyFill="1" applyBorder="1" applyAlignment="1" applyProtection="1">
      <alignment horizontal="center"/>
      <protection locked="0"/>
    </xf>
    <xf numFmtId="0" fontId="6" fillId="0" borderId="118" xfId="1" applyFont="1" applyFill="1" applyBorder="1" applyAlignment="1" applyProtection="1">
      <alignment horizontal="center"/>
    </xf>
    <xf numFmtId="0" fontId="19" fillId="0" borderId="107" xfId="1" applyFont="1" applyFill="1" applyBorder="1" applyAlignment="1">
      <alignment vertical="center"/>
    </xf>
    <xf numFmtId="0" fontId="15" fillId="0" borderId="108" xfId="1" applyFont="1" applyFill="1" applyBorder="1" applyAlignment="1">
      <alignment horizontal="center"/>
    </xf>
    <xf numFmtId="0" fontId="28" fillId="0" borderId="108" xfId="1" applyFont="1" applyFill="1" applyBorder="1" applyAlignment="1">
      <alignment horizontal="center"/>
    </xf>
    <xf numFmtId="0" fontId="28" fillId="0" borderId="108" xfId="1" applyFill="1" applyBorder="1" applyAlignment="1">
      <alignment horizontal="center"/>
    </xf>
    <xf numFmtId="0" fontId="28" fillId="0" borderId="108" xfId="1" applyNumberFormat="1" applyFill="1" applyBorder="1" applyAlignment="1">
      <alignment horizontal="center"/>
    </xf>
    <xf numFmtId="1" fontId="28" fillId="0" borderId="108" xfId="1" applyNumberFormat="1" applyFill="1" applyBorder="1" applyAlignment="1">
      <alignment horizontal="center"/>
    </xf>
    <xf numFmtId="0" fontId="19" fillId="0" borderId="109" xfId="1" applyFont="1" applyFill="1" applyBorder="1" applyAlignment="1">
      <alignment horizontal="center"/>
    </xf>
    <xf numFmtId="0" fontId="19" fillId="0" borderId="110" xfId="1" applyFont="1" applyFill="1" applyBorder="1" applyAlignment="1">
      <alignment vertical="center"/>
    </xf>
    <xf numFmtId="0" fontId="15" fillId="0" borderId="111" xfId="1" applyFont="1" applyFill="1" applyBorder="1" applyAlignment="1">
      <alignment horizontal="center"/>
    </xf>
    <xf numFmtId="0" fontId="28" fillId="0" borderId="111" xfId="1" applyFont="1" applyFill="1" applyBorder="1" applyAlignment="1">
      <alignment horizontal="center"/>
    </xf>
    <xf numFmtId="0" fontId="28" fillId="0" borderId="111" xfId="1" applyFill="1" applyBorder="1" applyAlignment="1">
      <alignment horizontal="center"/>
    </xf>
    <xf numFmtId="0" fontId="28" fillId="0" borderId="111" xfId="1" applyNumberFormat="1" applyFill="1" applyBorder="1" applyAlignment="1">
      <alignment horizontal="center"/>
    </xf>
    <xf numFmtId="1" fontId="28" fillId="0" borderId="111" xfId="1" applyNumberFormat="1" applyFill="1" applyBorder="1" applyAlignment="1">
      <alignment horizontal="center"/>
    </xf>
    <xf numFmtId="0" fontId="19" fillId="0" borderId="112" xfId="1" applyFont="1" applyFill="1" applyBorder="1" applyAlignment="1">
      <alignment horizontal="center"/>
    </xf>
    <xf numFmtId="0" fontId="19" fillId="0" borderId="102" xfId="1" applyFont="1" applyFill="1" applyBorder="1" applyAlignment="1">
      <alignment vertical="center"/>
    </xf>
    <xf numFmtId="0" fontId="15" fillId="0" borderId="103" xfId="1" applyFont="1" applyFill="1" applyBorder="1" applyAlignment="1">
      <alignment horizontal="center"/>
    </xf>
    <xf numFmtId="0" fontId="28" fillId="0" borderId="103" xfId="1" applyFont="1" applyFill="1" applyBorder="1" applyAlignment="1">
      <alignment horizontal="center"/>
    </xf>
    <xf numFmtId="0" fontId="28" fillId="0" borderId="103" xfId="1" applyFill="1" applyBorder="1" applyAlignment="1">
      <alignment horizontal="center"/>
    </xf>
    <xf numFmtId="0" fontId="28" fillId="0" borderId="103" xfId="1" applyNumberFormat="1" applyFill="1" applyBorder="1" applyAlignment="1">
      <alignment horizontal="center"/>
    </xf>
    <xf numFmtId="1" fontId="28" fillId="0" borderId="103" xfId="1" applyNumberFormat="1" applyFill="1" applyBorder="1" applyAlignment="1">
      <alignment horizontal="center"/>
    </xf>
    <xf numFmtId="0" fontId="19" fillId="0" borderId="104" xfId="1" applyFont="1" applyFill="1" applyBorder="1" applyAlignment="1">
      <alignment horizontal="center"/>
    </xf>
    <xf numFmtId="0" fontId="19" fillId="0" borderId="116" xfId="1" applyFont="1" applyFill="1" applyBorder="1" applyAlignment="1">
      <alignment vertical="center"/>
    </xf>
    <xf numFmtId="0" fontId="15" fillId="0" borderId="117" xfId="1" applyFont="1" applyFill="1" applyBorder="1" applyAlignment="1">
      <alignment horizontal="center"/>
    </xf>
    <xf numFmtId="0" fontId="28" fillId="0" borderId="117" xfId="1" applyFont="1" applyFill="1" applyBorder="1" applyAlignment="1">
      <alignment horizontal="center"/>
    </xf>
    <xf numFmtId="0" fontId="28" fillId="0" borderId="117" xfId="1" applyFill="1" applyBorder="1" applyAlignment="1">
      <alignment horizontal="center"/>
    </xf>
    <xf numFmtId="0" fontId="28" fillId="0" borderId="117" xfId="1" applyNumberFormat="1" applyFill="1" applyBorder="1" applyAlignment="1">
      <alignment horizontal="center"/>
    </xf>
    <xf numFmtId="1" fontId="28" fillId="0" borderId="117" xfId="1" applyNumberFormat="1" applyFill="1" applyBorder="1" applyAlignment="1">
      <alignment horizontal="center"/>
    </xf>
    <xf numFmtId="0" fontId="19" fillId="0" borderId="118" xfId="1" applyFont="1" applyFill="1" applyBorder="1" applyAlignment="1">
      <alignment horizontal="center"/>
    </xf>
    <xf numFmtId="0" fontId="19" fillId="0" borderId="113" xfId="1" applyFont="1" applyFill="1" applyBorder="1" applyAlignment="1">
      <alignment vertical="center"/>
    </xf>
    <xf numFmtId="0" fontId="15" fillId="0" borderId="114" xfId="1" applyFont="1" applyFill="1" applyBorder="1" applyAlignment="1">
      <alignment horizontal="center"/>
    </xf>
    <xf numFmtId="0" fontId="28" fillId="0" borderId="114" xfId="1" applyFont="1" applyFill="1" applyBorder="1" applyAlignment="1">
      <alignment horizontal="center"/>
    </xf>
    <xf numFmtId="0" fontId="28" fillId="0" borderId="114" xfId="1" applyFill="1" applyBorder="1" applyAlignment="1">
      <alignment horizontal="center"/>
    </xf>
    <xf numFmtId="0" fontId="28" fillId="0" borderId="114" xfId="1" applyNumberFormat="1" applyFill="1" applyBorder="1" applyAlignment="1">
      <alignment horizontal="center"/>
    </xf>
    <xf numFmtId="1" fontId="28" fillId="0" borderId="114" xfId="1" applyNumberFormat="1" applyFill="1" applyBorder="1" applyAlignment="1">
      <alignment horizontal="center"/>
    </xf>
    <xf numFmtId="0" fontId="19" fillId="0" borderId="115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71" fillId="0" borderId="119" xfId="10" applyFont="1" applyBorder="1" applyAlignment="1">
      <alignment horizontal="center" vertical="center"/>
    </xf>
    <xf numFmtId="0" fontId="71" fillId="0" borderId="1" xfId="10" applyFont="1" applyBorder="1" applyAlignment="1">
      <alignment horizontal="center" vertical="center"/>
    </xf>
    <xf numFmtId="0" fontId="71" fillId="0" borderId="120" xfId="1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19" fillId="2" borderId="4" xfId="1" applyFont="1" applyFill="1" applyBorder="1" applyAlignment="1" applyProtection="1">
      <alignment horizontal="right" vertical="center"/>
      <protection locked="0"/>
    </xf>
    <xf numFmtId="0" fontId="19" fillId="2" borderId="4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Border="1" applyAlignment="1" applyProtection="1">
      <alignment horizontal="center"/>
      <protection locked="0"/>
    </xf>
    <xf numFmtId="0" fontId="28" fillId="0" borderId="0" xfId="1" applyFill="1" applyBorder="1" applyAlignment="1" applyProtection="1">
      <alignment horizontal="center"/>
      <protection locked="0"/>
    </xf>
    <xf numFmtId="0" fontId="28" fillId="0" borderId="0" xfId="1" applyNumberFormat="1" applyFill="1" applyBorder="1" applyAlignment="1" applyProtection="1">
      <alignment horizontal="center"/>
      <protection locked="0"/>
    </xf>
    <xf numFmtId="1" fontId="28" fillId="0" borderId="0" xfId="1" applyNumberForma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19" fillId="0" borderId="121" xfId="1" applyFont="1" applyFill="1" applyBorder="1" applyAlignment="1">
      <alignment vertical="center"/>
    </xf>
    <xf numFmtId="0" fontId="15" fillId="0" borderId="122" xfId="1" applyNumberFormat="1" applyFont="1" applyFill="1" applyBorder="1" applyAlignment="1">
      <alignment horizontal="center"/>
    </xf>
    <xf numFmtId="0" fontId="28" fillId="0" borderId="122" xfId="1" applyNumberFormat="1" applyFont="1" applyFill="1" applyBorder="1" applyAlignment="1">
      <alignment horizontal="center"/>
    </xf>
    <xf numFmtId="0" fontId="28" fillId="0" borderId="122" xfId="1" applyNumberFormat="1" applyFill="1" applyBorder="1" applyAlignment="1">
      <alignment horizontal="center"/>
    </xf>
    <xf numFmtId="1" fontId="28" fillId="0" borderId="122" xfId="1" applyNumberFormat="1" applyFill="1" applyBorder="1" applyAlignment="1">
      <alignment horizontal="center"/>
    </xf>
    <xf numFmtId="0" fontId="6" fillId="0" borderId="123" xfId="1" applyNumberFormat="1" applyFont="1" applyFill="1" applyBorder="1" applyAlignment="1">
      <alignment horizontal="center"/>
    </xf>
    <xf numFmtId="0" fontId="19" fillId="0" borderId="124" xfId="1" applyFont="1" applyFill="1" applyBorder="1" applyAlignment="1">
      <alignment vertical="center"/>
    </xf>
    <xf numFmtId="0" fontId="15" fillId="0" borderId="125" xfId="1" applyNumberFormat="1" applyFont="1" applyFill="1" applyBorder="1" applyAlignment="1">
      <alignment horizontal="center"/>
    </xf>
    <xf numFmtId="0" fontId="28" fillId="0" borderId="125" xfId="1" applyNumberFormat="1" applyFont="1" applyFill="1" applyBorder="1" applyAlignment="1">
      <alignment horizontal="center"/>
    </xf>
    <xf numFmtId="0" fontId="28" fillId="0" borderId="125" xfId="1" applyNumberFormat="1" applyFill="1" applyBorder="1" applyAlignment="1">
      <alignment horizontal="center"/>
    </xf>
    <xf numFmtId="1" fontId="28" fillId="0" borderId="125" xfId="1" applyNumberFormat="1" applyFill="1" applyBorder="1" applyAlignment="1">
      <alignment horizontal="center"/>
    </xf>
    <xf numFmtId="0" fontId="6" fillId="0" borderId="126" xfId="1" applyNumberFormat="1" applyFont="1" applyFill="1" applyBorder="1" applyAlignment="1">
      <alignment horizontal="center"/>
    </xf>
    <xf numFmtId="0" fontId="19" fillId="0" borderId="127" xfId="1" applyFont="1" applyFill="1" applyBorder="1" applyAlignment="1">
      <alignment vertical="center"/>
    </xf>
    <xf numFmtId="0" fontId="15" fillId="0" borderId="128" xfId="1" applyNumberFormat="1" applyFont="1" applyFill="1" applyBorder="1" applyAlignment="1">
      <alignment horizontal="center"/>
    </xf>
    <xf numFmtId="0" fontId="28" fillId="0" borderId="128" xfId="1" applyNumberFormat="1" applyFont="1" applyFill="1" applyBorder="1" applyAlignment="1">
      <alignment horizontal="center"/>
    </xf>
    <xf numFmtId="0" fontId="28" fillId="0" borderId="128" xfId="1" applyNumberFormat="1" applyFill="1" applyBorder="1" applyAlignment="1">
      <alignment horizontal="center"/>
    </xf>
    <xf numFmtId="1" fontId="28" fillId="0" borderId="128" xfId="1" applyNumberFormat="1" applyFill="1" applyBorder="1" applyAlignment="1">
      <alignment horizontal="center"/>
    </xf>
    <xf numFmtId="0" fontId="6" fillId="0" borderId="129" xfId="1" applyNumberFormat="1" applyFont="1" applyFill="1" applyBorder="1" applyAlignment="1">
      <alignment horizontal="center"/>
    </xf>
    <xf numFmtId="0" fontId="19" fillId="0" borderId="130" xfId="1" applyFont="1" applyFill="1" applyBorder="1" applyAlignment="1">
      <alignment vertical="center"/>
    </xf>
    <xf numFmtId="0" fontId="15" fillId="0" borderId="131" xfId="1" applyNumberFormat="1" applyFont="1" applyFill="1" applyBorder="1" applyAlignment="1">
      <alignment horizontal="center"/>
    </xf>
    <xf numFmtId="0" fontId="28" fillId="0" borderId="131" xfId="1" applyNumberFormat="1" applyFont="1" applyFill="1" applyBorder="1" applyAlignment="1">
      <alignment horizontal="center"/>
    </xf>
    <xf numFmtId="0" fontId="28" fillId="0" borderId="131" xfId="1" applyNumberFormat="1" applyFill="1" applyBorder="1" applyAlignment="1">
      <alignment horizontal="center"/>
    </xf>
    <xf numFmtId="1" fontId="28" fillId="0" borderId="131" xfId="1" applyNumberFormat="1" applyFill="1" applyBorder="1" applyAlignment="1">
      <alignment horizontal="center"/>
    </xf>
    <xf numFmtId="0" fontId="6" fillId="0" borderId="132" xfId="1" applyNumberFormat="1" applyFont="1" applyFill="1" applyBorder="1" applyAlignment="1">
      <alignment horizontal="center"/>
    </xf>
    <xf numFmtId="0" fontId="19" fillId="0" borderId="133" xfId="1" applyFont="1" applyFill="1" applyBorder="1" applyAlignment="1">
      <alignment vertical="center"/>
    </xf>
    <xf numFmtId="0" fontId="15" fillId="0" borderId="134" xfId="1" applyNumberFormat="1" applyFont="1" applyFill="1" applyBorder="1" applyAlignment="1">
      <alignment horizontal="center"/>
    </xf>
    <xf numFmtId="0" fontId="28" fillId="0" borderId="134" xfId="1" applyNumberFormat="1" applyFont="1" applyFill="1" applyBorder="1" applyAlignment="1">
      <alignment horizontal="center"/>
    </xf>
    <xf numFmtId="0" fontId="28" fillId="0" borderId="134" xfId="1" applyNumberFormat="1" applyFill="1" applyBorder="1" applyAlignment="1">
      <alignment horizontal="center"/>
    </xf>
    <xf numFmtId="1" fontId="28" fillId="0" borderId="134" xfId="1" applyNumberFormat="1" applyFill="1" applyBorder="1" applyAlignment="1">
      <alignment horizontal="center"/>
    </xf>
    <xf numFmtId="0" fontId="6" fillId="0" borderId="135" xfId="1" applyNumberFormat="1" applyFont="1" applyFill="1" applyBorder="1" applyAlignment="1">
      <alignment horizontal="center"/>
    </xf>
    <xf numFmtId="0" fontId="20" fillId="0" borderId="136" xfId="0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/>
    </xf>
    <xf numFmtId="0" fontId="20" fillId="0" borderId="138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5" fillId="2" borderId="139" xfId="0" applyFont="1" applyFill="1" applyBorder="1" applyAlignment="1">
      <alignment horizontal="center"/>
    </xf>
    <xf numFmtId="0" fontId="25" fillId="2" borderId="140" xfId="0" applyFont="1" applyFill="1" applyBorder="1" applyAlignment="1">
      <alignment horizontal="center"/>
    </xf>
    <xf numFmtId="0" fontId="25" fillId="2" borderId="140" xfId="0" applyFont="1" applyFill="1" applyBorder="1" applyAlignment="1">
      <alignment horizontal="center" textRotation="90"/>
    </xf>
    <xf numFmtId="0" fontId="20" fillId="2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19" fillId="0" borderId="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/>
    <xf numFmtId="0" fontId="19" fillId="0" borderId="8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0" fillId="4" borderId="4" xfId="0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2" fontId="20" fillId="4" borderId="83" xfId="0" applyNumberFormat="1" applyFont="1" applyFill="1" applyBorder="1" applyAlignment="1">
      <alignment horizontal="center" vertical="center" wrapText="1"/>
    </xf>
    <xf numFmtId="2" fontId="20" fillId="4" borderId="84" xfId="0" applyNumberFormat="1" applyFont="1" applyFill="1" applyBorder="1" applyAlignment="1">
      <alignment horizontal="center" vertical="center" wrapText="1"/>
    </xf>
    <xf numFmtId="2" fontId="20" fillId="4" borderId="85" xfId="0" applyNumberFormat="1" applyFont="1" applyFill="1" applyBorder="1" applyAlignment="1">
      <alignment horizontal="center" vertical="center" wrapText="1"/>
    </xf>
    <xf numFmtId="2" fontId="20" fillId="4" borderId="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2" fontId="20" fillId="4" borderId="80" xfId="0" applyNumberFormat="1" applyFont="1" applyFill="1" applyBorder="1" applyAlignment="1">
      <alignment horizontal="center" vertical="center" wrapText="1"/>
    </xf>
    <xf numFmtId="2" fontId="20" fillId="4" borderId="81" xfId="0" applyNumberFormat="1" applyFont="1" applyFill="1" applyBorder="1" applyAlignment="1">
      <alignment horizontal="center" vertical="center" wrapText="1"/>
    </xf>
    <xf numFmtId="2" fontId="20" fillId="4" borderId="8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2" fontId="20" fillId="4" borderId="67" xfId="0" applyNumberFormat="1" applyFont="1" applyFill="1" applyBorder="1" applyAlignment="1">
      <alignment horizontal="center" vertical="center" wrapText="1"/>
    </xf>
    <xf numFmtId="0" fontId="0" fillId="0" borderId="87" xfId="0" applyBorder="1"/>
    <xf numFmtId="0" fontId="0" fillId="0" borderId="88" xfId="0" applyBorder="1"/>
    <xf numFmtId="0" fontId="20" fillId="0" borderId="7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right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/>
    </xf>
    <xf numFmtId="0" fontId="45" fillId="2" borderId="89" xfId="0" applyFont="1" applyFill="1" applyBorder="1" applyAlignment="1">
      <alignment horizontal="center" wrapText="1"/>
    </xf>
    <xf numFmtId="0" fontId="45" fillId="2" borderId="90" xfId="0" applyFont="1" applyFill="1" applyBorder="1" applyAlignment="1">
      <alignment horizontal="center" wrapText="1"/>
    </xf>
    <xf numFmtId="0" fontId="20" fillId="2" borderId="89" xfId="0" applyFont="1" applyFill="1" applyBorder="1" applyAlignment="1">
      <alignment horizontal="center"/>
    </xf>
    <xf numFmtId="0" fontId="20" fillId="2" borderId="90" xfId="0" applyFont="1" applyFill="1" applyBorder="1" applyAlignment="1">
      <alignment horizontal="center"/>
    </xf>
    <xf numFmtId="0" fontId="44" fillId="2" borderId="89" xfId="0" applyFont="1" applyFill="1" applyBorder="1" applyAlignment="1">
      <alignment horizontal="center" wrapText="1"/>
    </xf>
    <xf numFmtId="0" fontId="44" fillId="2" borderId="90" xfId="0" applyFont="1" applyFill="1" applyBorder="1" applyAlignment="1">
      <alignment horizontal="center" wrapText="1"/>
    </xf>
    <xf numFmtId="0" fontId="24" fillId="2" borderId="89" xfId="0" applyFont="1" applyFill="1" applyBorder="1" applyAlignment="1">
      <alignment horizontal="center" wrapText="1"/>
    </xf>
    <xf numFmtId="0" fontId="24" fillId="2" borderId="90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0" fillId="2" borderId="91" xfId="0" applyFont="1" applyFill="1" applyBorder="1" applyAlignment="1">
      <alignment horizontal="center"/>
    </xf>
    <xf numFmtId="0" fontId="20" fillId="2" borderId="92" xfId="0" applyFont="1" applyFill="1" applyBorder="1" applyAlignment="1">
      <alignment horizontal="center"/>
    </xf>
    <xf numFmtId="0" fontId="20" fillId="2" borderId="91" xfId="0" applyFont="1" applyFill="1" applyBorder="1" applyAlignment="1">
      <alignment horizontal="center" wrapText="1"/>
    </xf>
    <xf numFmtId="0" fontId="20" fillId="2" borderId="92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17" fontId="64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wrapText="1"/>
    </xf>
    <xf numFmtId="0" fontId="49" fillId="3" borderId="0" xfId="0" applyFont="1" applyFill="1" applyBorder="1" applyAlignment="1">
      <alignment horizontal="left" wrapText="1"/>
    </xf>
    <xf numFmtId="0" fontId="49" fillId="3" borderId="66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</cellXfs>
  <cellStyles count="18">
    <cellStyle name="Normal" xfId="0" builtinId="0"/>
    <cellStyle name="Normal 2" xfId="1"/>
    <cellStyle name="Normal 2 2" xfId="4"/>
    <cellStyle name="Normal 2 3" xfId="7"/>
    <cellStyle name="Normal 2 4" xfId="11"/>
    <cellStyle name="Normal 2 4 2" xfId="17"/>
    <cellStyle name="Normal 3" xfId="3"/>
    <cellStyle name="Normal 3 2" xfId="6"/>
    <cellStyle name="Normal 3 2 2" xfId="8"/>
    <cellStyle name="Normal 3 2 2 2" xfId="15"/>
    <cellStyle name="Normal 3 3" xfId="12"/>
    <cellStyle name="Normal 4" xfId="5"/>
    <cellStyle name="Normal 4 2" xfId="9"/>
    <cellStyle name="Normal 4 2 2" xfId="16"/>
    <cellStyle name="Normal 4 3" xfId="14"/>
    <cellStyle name="Normal 5" xfId="10"/>
    <cellStyle name="Normal 5 2" xfId="13"/>
    <cellStyle name="Porcentaje" xfId="2" builtinId="5"/>
  </cellStyles>
  <dxfs count="2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23"/>
        </right>
        <top style="thin">
          <color indexed="23"/>
        </top>
        <bottom/>
        <vertical/>
        <horizontal/>
      </border>
    </dxf>
    <dxf>
      <border outline="0">
        <left style="medium">
          <color indexed="8"/>
        </left>
        <top style="medium">
          <color indexed="8"/>
        </top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border outline="0"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rebuchet MS"/>
        <scheme val="none"/>
      </font>
      <fill>
        <patternFill patternType="solid">
          <fgColor indexed="64"/>
          <bgColor indexed="47"/>
        </patternFill>
      </fill>
      <alignment horizontal="center" vertical="bottom" textRotation="90" wrapText="0" relative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5538486961591"/>
          <c:y val="3.499085482643953E-2"/>
          <c:w val="0.85468531037633722"/>
          <c:h val="0.84714701158751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'43'!$C$16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68532040569498E-3"/>
                  <c:y val="-2.90181406882162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'43'!$D$16:$E$16</c:f>
              <c:numCache>
                <c:formatCode>General</c:formatCode>
                <c:ptCount val="2"/>
                <c:pt idx="0">
                  <c:v>2258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'43'!$C$17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'43'!$D$17:$E$17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'43'!$C$17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726928"/>
        <c:axId val="383727488"/>
      </c:barChart>
      <c:catAx>
        <c:axId val="38372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383727488"/>
        <c:crosses val="autoZero"/>
        <c:auto val="1"/>
        <c:lblAlgn val="ctr"/>
        <c:lblOffset val="100"/>
        <c:noMultiLvlLbl val="0"/>
      </c:catAx>
      <c:valAx>
        <c:axId val="383727488"/>
        <c:scaling>
          <c:orientation val="minMax"/>
          <c:max val="2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72692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1664433438598"/>
          <c:y val="0.9263369150679116"/>
          <c:w val="0.19120478964985968"/>
          <c:h val="4.4198895027624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31527490211266479"/>
          <c:y val="5.5668000516328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6306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331397099952717E-2"/>
                  <c:y val="0.129140742653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536078481994297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'53'!$D$16:$E$21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'53'!$R$16:$R$21</c:f>
              <c:numCache>
                <c:formatCode>General</c:formatCode>
                <c:ptCount val="6"/>
                <c:pt idx="0">
                  <c:v>103</c:v>
                </c:pt>
                <c:pt idx="1">
                  <c:v>1252</c:v>
                </c:pt>
                <c:pt idx="2">
                  <c:v>537</c:v>
                </c:pt>
                <c:pt idx="3">
                  <c:v>177</c:v>
                </c:pt>
                <c:pt idx="4">
                  <c:v>55</c:v>
                </c:pt>
                <c:pt idx="5">
                  <c:v>134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'54'!$C$14:$C$15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7064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9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'54'!$C$16:$C$27</c:f>
              <c:numCache>
                <c:formatCode>General</c:formatCode>
                <c:ptCount val="12"/>
                <c:pt idx="0">
                  <c:v>179</c:v>
                </c:pt>
                <c:pt idx="1">
                  <c:v>118</c:v>
                </c:pt>
                <c:pt idx="2">
                  <c:v>158</c:v>
                </c:pt>
                <c:pt idx="3">
                  <c:v>168</c:v>
                </c:pt>
                <c:pt idx="4">
                  <c:v>168</c:v>
                </c:pt>
                <c:pt idx="5">
                  <c:v>162</c:v>
                </c:pt>
                <c:pt idx="6">
                  <c:v>188</c:v>
                </c:pt>
                <c:pt idx="7">
                  <c:v>155</c:v>
                </c:pt>
                <c:pt idx="8">
                  <c:v>175</c:v>
                </c:pt>
                <c:pt idx="9">
                  <c:v>180</c:v>
                </c:pt>
                <c:pt idx="10">
                  <c:v>158</c:v>
                </c:pt>
                <c:pt idx="11">
                  <c:v>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'54'!$D$14:$D$15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191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5436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70635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5592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'54'!$D$16:$D$27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15</c:v>
                </c:pt>
                <c:pt idx="3">
                  <c:v>12</c:v>
                </c:pt>
                <c:pt idx="4">
                  <c:v>11</c:v>
                </c:pt>
                <c:pt idx="5">
                  <c:v>30</c:v>
                </c:pt>
                <c:pt idx="6">
                  <c:v>16</c:v>
                </c:pt>
                <c:pt idx="7">
                  <c:v>14</c:v>
                </c:pt>
                <c:pt idx="8">
                  <c:v>24</c:v>
                </c:pt>
                <c:pt idx="9">
                  <c:v>29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'54'!$E$14:$E$15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'54'!$E$16:$E$27</c:f>
              <c:numCache>
                <c:formatCode>General</c:formatCode>
                <c:ptCount val="12"/>
                <c:pt idx="0">
                  <c:v>196</c:v>
                </c:pt>
                <c:pt idx="1">
                  <c:v>139</c:v>
                </c:pt>
                <c:pt idx="2">
                  <c:v>173</c:v>
                </c:pt>
                <c:pt idx="3">
                  <c:v>180</c:v>
                </c:pt>
                <c:pt idx="4">
                  <c:v>179</c:v>
                </c:pt>
                <c:pt idx="5">
                  <c:v>192</c:v>
                </c:pt>
                <c:pt idx="6">
                  <c:v>204</c:v>
                </c:pt>
                <c:pt idx="7">
                  <c:v>169</c:v>
                </c:pt>
                <c:pt idx="8">
                  <c:v>199</c:v>
                </c:pt>
                <c:pt idx="9">
                  <c:v>209</c:v>
                </c:pt>
                <c:pt idx="10">
                  <c:v>181</c:v>
                </c:pt>
                <c:pt idx="11">
                  <c:v>237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5152160"/>
        <c:axId val="385152720"/>
      </c:lineChart>
      <c:catAx>
        <c:axId val="3851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15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152720"/>
        <c:scaling>
          <c:orientation val="minMax"/>
          <c:max val="2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3851521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3041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HOMICIDIOS ENERO-DICIEMBRE DE 2012-2011</a:t>
            </a:r>
          </a:p>
        </c:rich>
      </c:tx>
      <c:layout>
        <c:manualLayout>
          <c:xMode val="edge"/>
          <c:yMode val="edge"/>
          <c:x val="0.15463925342665499"/>
          <c:y val="3.2337398154448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78476157944"/>
          <c:y val="0.11266092960873778"/>
          <c:w val="0.78497847318157099"/>
          <c:h val="0.81514762516046213"/>
        </c:manualLayout>
      </c:layout>
      <c:barChart>
        <c:barDir val="bar"/>
        <c:grouping val="clustered"/>
        <c:varyColors val="0"/>
        <c:ser>
          <c:idx val="11"/>
          <c:order val="0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'58'!$D$6:$D$37</c:f>
            </c:numRef>
          </c:val>
        </c:ser>
        <c:ser>
          <c:idx val="12"/>
          <c:order val="1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'58'!$E$6:$E$37</c:f>
            </c:numRef>
          </c:val>
        </c:ser>
        <c:ser>
          <c:idx val="0"/>
          <c:order val="2"/>
          <c:tx>
            <c:strRef>
              <c:f>'58'!$F$5</c:f>
              <c:strCache>
                <c:ptCount val="1"/>
                <c:pt idx="0">
                  <c:v>TASA DE HOMICIDIOS POR CADA 100 MIL HAB. ENERO-DICIEMBRE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'58'!$F$6:$F$37</c:f>
              <c:numCache>
                <c:formatCode>0.00</c:formatCode>
                <c:ptCount val="32"/>
                <c:pt idx="0">
                  <c:v>22.531901929239307</c:v>
                </c:pt>
                <c:pt idx="1">
                  <c:v>28.890423066606278</c:v>
                </c:pt>
                <c:pt idx="2">
                  <c:v>12.932689393173964</c:v>
                </c:pt>
                <c:pt idx="3">
                  <c:v>27.99243356038307</c:v>
                </c:pt>
                <c:pt idx="4">
                  <c:v>23.054924679070542</c:v>
                </c:pt>
                <c:pt idx="5">
                  <c:v>16.233287093061008</c:v>
                </c:pt>
                <c:pt idx="6">
                  <c:v>26.123906681437145</c:v>
                </c:pt>
                <c:pt idx="7">
                  <c:v>18.434538952180809</c:v>
                </c:pt>
                <c:pt idx="8">
                  <c:v>17.723003094709</c:v>
                </c:pt>
                <c:pt idx="9">
                  <c:v>17.471681316532788</c:v>
                </c:pt>
                <c:pt idx="10">
                  <c:v>15.264179332301186</c:v>
                </c:pt>
                <c:pt idx="11">
                  <c:v>28.151171792525865</c:v>
                </c:pt>
                <c:pt idx="12">
                  <c:v>35.40073633531577</c:v>
                </c:pt>
                <c:pt idx="13">
                  <c:v>20.589329975688749</c:v>
                </c:pt>
                <c:pt idx="14">
                  <c:v>20.790923276923674</c:v>
                </c:pt>
                <c:pt idx="15">
                  <c:v>20.278585813381071</c:v>
                </c:pt>
                <c:pt idx="16">
                  <c:v>26.07758080288859</c:v>
                </c:pt>
                <c:pt idx="17">
                  <c:v>21.933387489845654</c:v>
                </c:pt>
                <c:pt idx="18">
                  <c:v>17.181651853296554</c:v>
                </c:pt>
                <c:pt idx="19">
                  <c:v>19.05560425321087</c:v>
                </c:pt>
                <c:pt idx="20">
                  <c:v>20.663043426028707</c:v>
                </c:pt>
                <c:pt idx="21">
                  <c:v>20.463744564317849</c:v>
                </c:pt>
                <c:pt idx="22">
                  <c:v>17.345218019754277</c:v>
                </c:pt>
                <c:pt idx="23">
                  <c:v>13.904061972390505</c:v>
                </c:pt>
                <c:pt idx="24">
                  <c:v>17.936095005891207</c:v>
                </c:pt>
                <c:pt idx="25">
                  <c:v>8.6565096952908593</c:v>
                </c:pt>
                <c:pt idx="26">
                  <c:v>15.539443606132354</c:v>
                </c:pt>
                <c:pt idx="27">
                  <c:v>21.067030674173836</c:v>
                </c:pt>
                <c:pt idx="28">
                  <c:v>14.646043339552595</c:v>
                </c:pt>
                <c:pt idx="29">
                  <c:v>19.25670961440067</c:v>
                </c:pt>
                <c:pt idx="30">
                  <c:v>18.323072412782174</c:v>
                </c:pt>
                <c:pt idx="31">
                  <c:v>18.438938941502464</c:v>
                </c:pt>
              </c:numCache>
            </c:numRef>
          </c:val>
        </c:ser>
        <c:ser>
          <c:idx val="13"/>
          <c:order val="3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'58'!$G$6:$G$37</c:f>
            </c:numRef>
          </c:val>
        </c:ser>
        <c:ser>
          <c:idx val="14"/>
          <c:order val="4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'58'!$H$6:$H$37</c:f>
            </c:numRef>
          </c:val>
        </c:ser>
        <c:ser>
          <c:idx val="1"/>
          <c:order val="5"/>
          <c:tx>
            <c:strRef>
              <c:f>'58'!$I$5</c:f>
              <c:strCache>
                <c:ptCount val="1"/>
                <c:pt idx="0">
                  <c:v>TASA DE HOMICIDIOS POR CADA 100 MIL HAB. ENERO-DICIEMBRE 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'58'!$I$6:$I$37</c:f>
              <c:numCache>
                <c:formatCode>0.00</c:formatCode>
                <c:ptCount val="32"/>
                <c:pt idx="0">
                  <c:v>29.121748441364957</c:v>
                </c:pt>
                <c:pt idx="1">
                  <c:v>35.055870293279909</c:v>
                </c:pt>
                <c:pt idx="2">
                  <c:v>15.11518177027375</c:v>
                </c:pt>
                <c:pt idx="3">
                  <c:v>20.612358826813242</c:v>
                </c:pt>
                <c:pt idx="4">
                  <c:v>15.82255010062153</c:v>
                </c:pt>
                <c:pt idx="5">
                  <c:v>31.175771971496438</c:v>
                </c:pt>
                <c:pt idx="6">
                  <c:v>25.26318588718658</c:v>
                </c:pt>
                <c:pt idx="7">
                  <c:v>30.768943879311148</c:v>
                </c:pt>
                <c:pt idx="8">
                  <c:v>23.36834002309342</c:v>
                </c:pt>
                <c:pt idx="9">
                  <c:v>21.359288358769035</c:v>
                </c:pt>
                <c:pt idx="10">
                  <c:v>26.299928771026245</c:v>
                </c:pt>
                <c:pt idx="11">
                  <c:v>26.77185029181317</c:v>
                </c:pt>
                <c:pt idx="12">
                  <c:v>38.333759263991823</c:v>
                </c:pt>
                <c:pt idx="13">
                  <c:v>26.059310991817377</c:v>
                </c:pt>
                <c:pt idx="14">
                  <c:v>21.905552481092052</c:v>
                </c:pt>
                <c:pt idx="15">
                  <c:v>14.75133464456308</c:v>
                </c:pt>
                <c:pt idx="16">
                  <c:v>20.815246914520415</c:v>
                </c:pt>
                <c:pt idx="17">
                  <c:v>22.954394536854103</c:v>
                </c:pt>
                <c:pt idx="18">
                  <c:v>19.731278774781547</c:v>
                </c:pt>
                <c:pt idx="19">
                  <c:v>11.60227404571296</c:v>
                </c:pt>
                <c:pt idx="20">
                  <c:v>27.291512339662361</c:v>
                </c:pt>
                <c:pt idx="21">
                  <c:v>18.488546194087302</c:v>
                </c:pt>
                <c:pt idx="22">
                  <c:v>22.223081085259334</c:v>
                </c:pt>
                <c:pt idx="23">
                  <c:v>26.06202762574928</c:v>
                </c:pt>
                <c:pt idx="24">
                  <c:v>19.021775474689893</c:v>
                </c:pt>
                <c:pt idx="25">
                  <c:v>8.6620084310215404</c:v>
                </c:pt>
                <c:pt idx="26">
                  <c:v>22.858355749488751</c:v>
                </c:pt>
                <c:pt idx="27">
                  <c:v>19.307108818960753</c:v>
                </c:pt>
                <c:pt idx="28">
                  <c:v>16.596133100987469</c:v>
                </c:pt>
                <c:pt idx="29">
                  <c:v>19.327351596580662</c:v>
                </c:pt>
                <c:pt idx="30">
                  <c:v>3.6545032616441606</c:v>
                </c:pt>
                <c:pt idx="31">
                  <c:v>16.081924435706025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863056"/>
        <c:axId val="386863616"/>
      </c:barChart>
      <c:catAx>
        <c:axId val="38686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863616"/>
        <c:scaling>
          <c:orientation val="minMax"/>
          <c:max val="7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86305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569071040712514E-2"/>
          <c:y val="0.95067399021221977"/>
          <c:w val="0.92141986920493058"/>
          <c:h val="4.122732529204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HOMICIDIOS ENERO-DICIEMBRE 2012-2011</a:t>
            </a:r>
          </a:p>
        </c:rich>
      </c:tx>
      <c:layout>
        <c:manualLayout>
          <c:xMode val="edge"/>
          <c:yMode val="edge"/>
          <c:x val="0.16365637864496088"/>
          <c:y val="5.1561423649322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85798987625"/>
          <c:y val="0.13222079589217592"/>
          <c:w val="0.76849209150248265"/>
          <c:h val="0.77786398537732659"/>
        </c:manualLayout>
      </c:layout>
      <c:barChart>
        <c:barDir val="bar"/>
        <c:grouping val="clustered"/>
        <c:varyColors val="0"/>
        <c:ser>
          <c:idx val="11"/>
          <c:order val="0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'58'!$D$6:$D$37</c:f>
            </c:numRef>
          </c:val>
        </c:ser>
        <c:ser>
          <c:idx val="12"/>
          <c:order val="1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'58'!$E$6:$E$37</c:f>
            </c:numRef>
          </c:val>
        </c:ser>
        <c:ser>
          <c:idx val="0"/>
          <c:order val="2"/>
          <c:tx>
            <c:strRef>
              <c:f>'59'!$F$5</c:f>
              <c:strCache>
                <c:ptCount val="1"/>
                <c:pt idx="0">
                  <c:v>TASA DE ACCIÓN POLICIAL POR CADA 100 MIL HAB. ENERO-DICIEMBRE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'59'!$F$6:$F$37</c:f>
              <c:numCache>
                <c:formatCode>0.00</c:formatCode>
                <c:ptCount val="32"/>
                <c:pt idx="0">
                  <c:v>3.7699291165653319</c:v>
                </c:pt>
                <c:pt idx="1">
                  <c:v>2.4625018138964254</c:v>
                </c:pt>
                <c:pt idx="2">
                  <c:v>0.40414654353668639</c:v>
                </c:pt>
                <c:pt idx="3">
                  <c:v>1.6965111248717011</c:v>
                </c:pt>
                <c:pt idx="4">
                  <c:v>0.98106062464129962</c:v>
                </c:pt>
                <c:pt idx="5">
                  <c:v>1.4757533720964553</c:v>
                </c:pt>
                <c:pt idx="6">
                  <c:v>3.3068236305616643</c:v>
                </c:pt>
                <c:pt idx="7">
                  <c:v>0</c:v>
                </c:pt>
                <c:pt idx="8">
                  <c:v>1.3633079303622309</c:v>
                </c:pt>
                <c:pt idx="9">
                  <c:v>0</c:v>
                </c:pt>
                <c:pt idx="10">
                  <c:v>1.0902985237357989</c:v>
                </c:pt>
                <c:pt idx="11">
                  <c:v>1.7594482370328666</c:v>
                </c:pt>
                <c:pt idx="12">
                  <c:v>4.9977510120445796</c:v>
                </c:pt>
                <c:pt idx="13">
                  <c:v>2.7716405736504091</c:v>
                </c:pt>
                <c:pt idx="14">
                  <c:v>2.2847168436179861</c:v>
                </c:pt>
                <c:pt idx="15">
                  <c:v>2.0977847393152831</c:v>
                </c:pt>
                <c:pt idx="16">
                  <c:v>3.5104435696196186</c:v>
                </c:pt>
                <c:pt idx="17">
                  <c:v>0.81234768480909814</c:v>
                </c:pt>
                <c:pt idx="18">
                  <c:v>0.92873793801603</c:v>
                </c:pt>
                <c:pt idx="19">
                  <c:v>0</c:v>
                </c:pt>
                <c:pt idx="20">
                  <c:v>2.4026794681428729</c:v>
                </c:pt>
                <c:pt idx="21">
                  <c:v>3.6112490407619733</c:v>
                </c:pt>
                <c:pt idx="22">
                  <c:v>1.927246446639364</c:v>
                </c:pt>
                <c:pt idx="23">
                  <c:v>1.9862945674843577</c:v>
                </c:pt>
                <c:pt idx="24">
                  <c:v>2.9164382123400334</c:v>
                </c:pt>
                <c:pt idx="25">
                  <c:v>0</c:v>
                </c:pt>
                <c:pt idx="26">
                  <c:v>1.2267981794315017</c:v>
                </c:pt>
                <c:pt idx="27">
                  <c:v>2.0201262290303683</c:v>
                </c:pt>
                <c:pt idx="28">
                  <c:v>0.63678449302402584</c:v>
                </c:pt>
                <c:pt idx="29">
                  <c:v>2.2326619842783386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3"/>
          <c:order val="3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'58'!$G$6:$G$37</c:f>
            </c:numRef>
          </c:val>
        </c:ser>
        <c:ser>
          <c:idx val="14"/>
          <c:order val="4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'58'!$H$6:$H$37</c:f>
            </c:numRef>
          </c:val>
        </c:ser>
        <c:ser>
          <c:idx val="1"/>
          <c:order val="5"/>
          <c:tx>
            <c:strRef>
              <c:f>'59'!$I$5</c:f>
              <c:strCache>
                <c:ptCount val="1"/>
                <c:pt idx="0">
                  <c:v>TASA DE ACCIÓN POLICIAL POR CADA 100 MIL HAB.ENERO-DICIEMBRE 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'59'!$I$6:$I$37</c:f>
              <c:numCache>
                <c:formatCode>0.00</c:formatCode>
                <c:ptCount val="32"/>
                <c:pt idx="0">
                  <c:v>2.3972170973074811</c:v>
                </c:pt>
                <c:pt idx="1">
                  <c:v>4.8738391096524376</c:v>
                </c:pt>
                <c:pt idx="2">
                  <c:v>0.40851842622361478</c:v>
                </c:pt>
                <c:pt idx="3">
                  <c:v>0.85884828445055184</c:v>
                </c:pt>
                <c:pt idx="4">
                  <c:v>0.49445469064442282</c:v>
                </c:pt>
                <c:pt idx="5">
                  <c:v>2.9691211401425179</c:v>
                </c:pt>
                <c:pt idx="6">
                  <c:v>3.6565137468296363</c:v>
                </c:pt>
                <c:pt idx="7">
                  <c:v>0</c:v>
                </c:pt>
                <c:pt idx="8">
                  <c:v>4.1238247099576624</c:v>
                </c:pt>
                <c:pt idx="9">
                  <c:v>2.5128574539728277</c:v>
                </c:pt>
                <c:pt idx="10">
                  <c:v>5.4791518272971338</c:v>
                </c:pt>
                <c:pt idx="11">
                  <c:v>3.5695800389084225</c:v>
                </c:pt>
                <c:pt idx="12">
                  <c:v>5.5370985603543739</c:v>
                </c:pt>
                <c:pt idx="13">
                  <c:v>2.806387337580333</c:v>
                </c:pt>
                <c:pt idx="14">
                  <c:v>4.1505257332595464</c:v>
                </c:pt>
                <c:pt idx="15">
                  <c:v>2.1073335206518689</c:v>
                </c:pt>
                <c:pt idx="16">
                  <c:v>3.0461336948078657</c:v>
                </c:pt>
                <c:pt idx="17">
                  <c:v>0.81979980488764637</c:v>
                </c:pt>
                <c:pt idx="18">
                  <c:v>1.409377055341539</c:v>
                </c:pt>
                <c:pt idx="19">
                  <c:v>3.8674246819043194</c:v>
                </c:pt>
                <c:pt idx="20">
                  <c:v>0</c:v>
                </c:pt>
                <c:pt idx="21">
                  <c:v>3.6370910545745514</c:v>
                </c:pt>
                <c:pt idx="22">
                  <c:v>3.8648836670016227</c:v>
                </c:pt>
                <c:pt idx="23">
                  <c:v>1.0023856779134337</c:v>
                </c:pt>
                <c:pt idx="24">
                  <c:v>2.5263295552322513</c:v>
                </c:pt>
                <c:pt idx="25">
                  <c:v>1.4436680718369233</c:v>
                </c:pt>
                <c:pt idx="26">
                  <c:v>2.4491095445880804</c:v>
                </c:pt>
                <c:pt idx="27">
                  <c:v>1.1701278072097425</c:v>
                </c:pt>
                <c:pt idx="28">
                  <c:v>1.2766256231528823</c:v>
                </c:pt>
                <c:pt idx="29">
                  <c:v>1.7913155138294274</c:v>
                </c:pt>
                <c:pt idx="30">
                  <c:v>1.8272516308220803</c:v>
                </c:pt>
                <c:pt idx="31">
                  <c:v>1.0375435119810335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869216"/>
        <c:axId val="386869776"/>
      </c:barChart>
      <c:catAx>
        <c:axId val="3868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86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869776"/>
        <c:scaling>
          <c:orientation val="minMax"/>
          <c:max val="1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86921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7.1212238797245322E-2"/>
          <c:y val="0.93079808014239063"/>
          <c:w val="0.89170107711335123"/>
          <c:h val="4.7421766134254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</a:t>
            </a:r>
            <a:r>
              <a:rPr lang="es-ES" baseline="0"/>
              <a:t> AÑO 2011</a:t>
            </a:r>
            <a:endParaRPr lang="es-ES"/>
          </a:p>
        </c:rich>
      </c:tx>
      <c:layout>
        <c:manualLayout>
          <c:xMode val="edge"/>
          <c:yMode val="edge"/>
          <c:x val="0.28879310344827575"/>
          <c:y val="6.644518272425227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2758620689671"/>
          <c:y val="0.19601360700919948"/>
          <c:w val="0.73491379310344862"/>
          <c:h val="0.5415291176695185"/>
        </c:manualLayout>
      </c:layout>
      <c:pie3DChart>
        <c:varyColors val="1"/>
        <c:ser>
          <c:idx val="0"/>
          <c:order val="0"/>
          <c:tx>
            <c:strRef>
              <c:f>'44'!$D$17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346049416236784E-2"/>
                  <c:y val="-7.7611191889676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426282921534546E-2"/>
                  <c:y val="0.122441313420810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'44'!$D$18:$D$19</c:f>
              <c:numCache>
                <c:formatCode>General</c:formatCode>
                <c:ptCount val="2"/>
                <c:pt idx="0">
                  <c:v>2280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</a:t>
            </a:r>
            <a:r>
              <a:rPr lang="es-ES" baseline="0"/>
              <a:t> AÑO 2012</a:t>
            </a:r>
            <a:endParaRPr lang="es-ES"/>
          </a:p>
        </c:rich>
      </c:tx>
      <c:layout>
        <c:manualLayout>
          <c:xMode val="edge"/>
          <c:yMode val="edge"/>
          <c:x val="0.28879310344827575"/>
          <c:y val="6.644518272425227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2758620689671"/>
          <c:y val="0.19601360700919948"/>
          <c:w val="0.73491379310344862"/>
          <c:h val="0.54152911766951872"/>
        </c:manualLayout>
      </c:layout>
      <c:pie3DChart>
        <c:varyColors val="1"/>
        <c:ser>
          <c:idx val="0"/>
          <c:order val="0"/>
          <c:tx>
            <c:strRef>
              <c:f>'44'!$E$17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346049416236784E-2"/>
                  <c:y val="-7.7611191889676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42628292153456E-2"/>
                  <c:y val="0.122441313420810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'44'!$E$18:$E$19</c:f>
              <c:numCache>
                <c:formatCode>General</c:formatCode>
                <c:ptCount val="2"/>
                <c:pt idx="0">
                  <c:v>2064</c:v>
                </c:pt>
                <c:pt idx="1">
                  <c:v>194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419025083664204"/>
          <c:y val="1.3035328548533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9354838709678E-2"/>
          <c:y val="0.14705910512237769"/>
          <c:w val="0.95322580645164001"/>
          <c:h val="0.61176587730908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675675675675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14%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401472311717499E-5"/>
                  <c:y val="-1.1605695305786125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261261261261873E-2"/>
                  <c:y val="-2.917578409919714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s-ES"/>
                      <a:t>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625661181147023E-3"/>
                  <c:y val="-1.151859336167050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'46'!$P$14:$P$20</c:f>
              <c:numCache>
                <c:formatCode>General</c:formatCode>
                <c:ptCount val="7"/>
                <c:pt idx="0">
                  <c:v>317</c:v>
                </c:pt>
                <c:pt idx="1">
                  <c:v>246</c:v>
                </c:pt>
                <c:pt idx="2">
                  <c:v>249</c:v>
                </c:pt>
                <c:pt idx="3">
                  <c:v>262</c:v>
                </c:pt>
                <c:pt idx="4">
                  <c:v>279</c:v>
                </c:pt>
                <c:pt idx="5">
                  <c:v>348</c:v>
                </c:pt>
                <c:pt idx="6">
                  <c:v>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541200"/>
        <c:axId val="383541760"/>
      </c:barChart>
      <c:catAx>
        <c:axId val="3835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5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54176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354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542003558280752"/>
          <c:y val="1.1320490278521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509843031688867E-2"/>
          <c:y val="0.15195087103647731"/>
          <c:w val="0.95261589916499922"/>
          <c:h val="0.595483143251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'47'!$C$14:$C$19</c:f>
              <c:strCache>
                <c:ptCount val="6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944287624424823E-3"/>
                  <c:y val="1.4159167604050041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136101499423404E-3"/>
                  <c:y val="-5.93304904451561E-17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10%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603496596823724E-3"/>
                  <c:y val="-1.294498381877022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10%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488095238095238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3931905546403084E-3"/>
                  <c:y val="-9.7087378640776708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068050749711637E-3"/>
                  <c:y val="-1.294498381877022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'47'!$P$14:$P$20</c:f>
              <c:numCache>
                <c:formatCode>General</c:formatCode>
                <c:ptCount val="7"/>
                <c:pt idx="0">
                  <c:v>77</c:v>
                </c:pt>
                <c:pt idx="1">
                  <c:v>63</c:v>
                </c:pt>
                <c:pt idx="2">
                  <c:v>69</c:v>
                </c:pt>
                <c:pt idx="3">
                  <c:v>73</c:v>
                </c:pt>
                <c:pt idx="4">
                  <c:v>96</c:v>
                </c:pt>
                <c:pt idx="5">
                  <c:v>101</c:v>
                </c:pt>
                <c:pt idx="6">
                  <c:v>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4282128"/>
        <c:axId val="384282688"/>
      </c:barChart>
      <c:catAx>
        <c:axId val="38428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2826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428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22226090159783357"/>
          <c:y val="4.74229042537575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2892"/>
          <c:w val="0.95299837925445763"/>
          <c:h val="0.635338928992634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0175438596491333E-3"/>
                  <c:y val="-2.5952960259529652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s-ES"/>
                      <a:t>21%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s-E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12865497076E-3"/>
                  <c:y val="-2.9197080291970798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768989696138812E-17"/>
                  <c:y val="-1.9464720194647504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6410185568909754E-3"/>
                  <c:y val="3.818099379913277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19% 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770236174780012E-3"/>
                  <c:y val="1.1909208737156261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'48'!$P$14:$P$20</c:f>
              <c:numCache>
                <c:formatCode>General</c:formatCode>
                <c:ptCount val="7"/>
                <c:pt idx="0">
                  <c:v>37</c:v>
                </c:pt>
                <c:pt idx="1">
                  <c:v>31</c:v>
                </c:pt>
                <c:pt idx="2">
                  <c:v>25</c:v>
                </c:pt>
                <c:pt idx="3">
                  <c:v>31</c:v>
                </c:pt>
                <c:pt idx="4">
                  <c:v>31</c:v>
                </c:pt>
                <c:pt idx="5">
                  <c:v>48</c:v>
                </c:pt>
                <c:pt idx="6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4284928"/>
        <c:axId val="384285488"/>
      </c:barChart>
      <c:catAx>
        <c:axId val="3842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28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428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22190048999293663"/>
          <c:y val="3.5520400858983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2898"/>
          <c:w val="0.95299837925445763"/>
          <c:h val="0.635338928992634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127435492364399E-3"/>
                  <c:y val="-2.424242424242427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212743549236439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692739236979301E-3"/>
                  <c:y val="-1.7821522309711464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13% 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3050632602813534E-3"/>
                  <c:y val="-1.8394178000477627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'49'!$C$14:$C$20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'49'!$P$14:$P$20</c:f>
              <c:numCache>
                <c:formatCode>General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29</c:v>
                </c:pt>
                <c:pt idx="3">
                  <c:v>26</c:v>
                </c:pt>
                <c:pt idx="4">
                  <c:v>18</c:v>
                </c:pt>
                <c:pt idx="5">
                  <c:v>28</c:v>
                </c:pt>
                <c:pt idx="6">
                  <c:v>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4287728"/>
        <c:axId val="384288288"/>
      </c:barChart>
      <c:catAx>
        <c:axId val="38428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28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2882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428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6158E-2"/>
          <c:w val="0.44021817010970432"/>
          <c:h val="0.729520865533230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'50'!$D$16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'50'!$Q$16</c:f>
              <c:numCache>
                <c:formatCode>General</c:formatCode>
                <c:ptCount val="1"/>
                <c:pt idx="0">
                  <c:v>1450</c:v>
                </c:pt>
              </c:numCache>
            </c:numRef>
          </c:val>
        </c:ser>
        <c:ser>
          <c:idx val="0"/>
          <c:order val="1"/>
          <c:tx>
            <c:strRef>
              <c:f>'50'!$D$17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'50'!$Q$17</c:f>
              <c:numCache>
                <c:formatCode>General</c:formatCode>
                <c:ptCount val="1"/>
                <c:pt idx="0">
                  <c:v>556</c:v>
                </c:pt>
              </c:numCache>
            </c:numRef>
          </c:val>
        </c:ser>
        <c:ser>
          <c:idx val="2"/>
          <c:order val="2"/>
          <c:tx>
            <c:strRef>
              <c:f>'50'!$D$18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'50'!$Q$18</c:f>
              <c:numCache>
                <c:formatCode>General</c:formatCode>
                <c:ptCount val="1"/>
                <c:pt idx="0">
                  <c:v>252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85420096"/>
        <c:axId val="385420656"/>
      </c:barChart>
      <c:catAx>
        <c:axId val="385420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5420656"/>
        <c:crosses val="autoZero"/>
        <c:auto val="1"/>
        <c:lblAlgn val="ctr"/>
        <c:lblOffset val="100"/>
        <c:noMultiLvlLbl val="0"/>
      </c:catAx>
      <c:valAx>
        <c:axId val="385420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38542009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78319065257041"/>
          <c:y val="0.81916516359625657"/>
          <c:w val="0.56626536168960329"/>
          <c:h val="3.40029771160120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939039596795106"/>
          <c:y val="1.0246036318630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4861"/>
          <c:y val="0.24224852048608694"/>
          <c:w val="0.47163383646810447"/>
          <c:h val="0.577080425922352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93649574291023"/>
                  <c:y val="-0.141323953358289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'51'!$B$16:$C$18</c:f>
              <c:strCache>
                <c:ptCount val="2"/>
                <c:pt idx="0">
                  <c:v>6:00am - 5:59pm</c:v>
                </c:pt>
                <c:pt idx="1">
                  <c:v>6:00pm - 5:59am</c:v>
                </c:pt>
              </c:strCache>
            </c:strRef>
          </c:cat>
          <c:val>
            <c:numRef>
              <c:f>'51'!$P$16:$P$18</c:f>
              <c:numCache>
                <c:formatCode>General</c:formatCode>
                <c:ptCount val="2"/>
                <c:pt idx="0">
                  <c:v>763</c:v>
                </c:pt>
                <c:pt idx="1">
                  <c:v>1495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38100</xdr:rowOff>
    </xdr:from>
    <xdr:to>
      <xdr:col>3</xdr:col>
      <xdr:colOff>828675</xdr:colOff>
      <xdr:row>3</xdr:row>
      <xdr:rowOff>104775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38100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21</xdr:row>
      <xdr:rowOff>142875</xdr:rowOff>
    </xdr:from>
    <xdr:to>
      <xdr:col>7</xdr:col>
      <xdr:colOff>123825</xdr:colOff>
      <xdr:row>53</xdr:row>
      <xdr:rowOff>104775</xdr:rowOff>
    </xdr:to>
    <xdr:graphicFrame macro="">
      <xdr:nvGraphicFramePr>
        <xdr:cNvPr id="204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0</xdr:row>
      <xdr:rowOff>57150</xdr:rowOff>
    </xdr:from>
    <xdr:to>
      <xdr:col>9</xdr:col>
      <xdr:colOff>323850</xdr:colOff>
      <xdr:row>3</xdr:row>
      <xdr:rowOff>142875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57150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22</xdr:row>
      <xdr:rowOff>19050</xdr:rowOff>
    </xdr:from>
    <xdr:to>
      <xdr:col>15</xdr:col>
      <xdr:colOff>638175</xdr:colOff>
      <xdr:row>51</xdr:row>
      <xdr:rowOff>9525</xdr:rowOff>
    </xdr:to>
    <xdr:graphicFrame macro="">
      <xdr:nvGraphicFramePr>
        <xdr:cNvPr id="37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95250</xdr:rowOff>
    </xdr:from>
    <xdr:to>
      <xdr:col>11</xdr:col>
      <xdr:colOff>190500</xdr:colOff>
      <xdr:row>4</xdr:row>
      <xdr:rowOff>19050</xdr:rowOff>
    </xdr:to>
    <xdr:pic>
      <xdr:nvPicPr>
        <xdr:cNvPr id="39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952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85725</xdr:rowOff>
    </xdr:from>
    <xdr:to>
      <xdr:col>18</xdr:col>
      <xdr:colOff>0</xdr:colOff>
      <xdr:row>52</xdr:row>
      <xdr:rowOff>9525</xdr:rowOff>
    </xdr:to>
    <xdr:graphicFrame macro="">
      <xdr:nvGraphicFramePr>
        <xdr:cNvPr id="399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0</xdr:row>
      <xdr:rowOff>47625</xdr:rowOff>
    </xdr:from>
    <xdr:to>
      <xdr:col>3</xdr:col>
      <xdr:colOff>542925</xdr:colOff>
      <xdr:row>3</xdr:row>
      <xdr:rowOff>133350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7625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27</xdr:row>
      <xdr:rowOff>190500</xdr:rowOff>
    </xdr:from>
    <xdr:to>
      <xdr:col>6</xdr:col>
      <xdr:colOff>200025</xdr:colOff>
      <xdr:row>54</xdr:row>
      <xdr:rowOff>161925</xdr:rowOff>
    </xdr:to>
    <xdr:graphicFrame macro="">
      <xdr:nvGraphicFramePr>
        <xdr:cNvPr id="419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0</xdr:row>
      <xdr:rowOff>66675</xdr:rowOff>
    </xdr:from>
    <xdr:to>
      <xdr:col>5</xdr:col>
      <xdr:colOff>333376</xdr:colOff>
      <xdr:row>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6" y="666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0</xdr:row>
      <xdr:rowOff>0</xdr:rowOff>
    </xdr:from>
    <xdr:to>
      <xdr:col>16</xdr:col>
      <xdr:colOff>428626</xdr:colOff>
      <xdr:row>4</xdr:row>
      <xdr:rowOff>9939</xdr:rowOff>
    </xdr:to>
    <xdr:pic>
      <xdr:nvPicPr>
        <xdr:cNvPr id="44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0" y="0"/>
          <a:ext cx="885826" cy="657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5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2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57149</xdr:colOff>
      <xdr:row>0</xdr:row>
      <xdr:rowOff>133350</xdr:rowOff>
    </xdr:from>
    <xdr:to>
      <xdr:col>17</xdr:col>
      <xdr:colOff>342900</xdr:colOff>
      <xdr:row>38</xdr:row>
      <xdr:rowOff>95249</xdr:rowOff>
    </xdr:to>
    <xdr:graphicFrame macro="">
      <xdr:nvGraphicFramePr>
        <xdr:cNvPr id="460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32303</xdr:colOff>
      <xdr:row>0</xdr:row>
      <xdr:rowOff>106846</xdr:rowOff>
    </xdr:from>
    <xdr:to>
      <xdr:col>17</xdr:col>
      <xdr:colOff>346628</xdr:colOff>
      <xdr:row>38</xdr:row>
      <xdr:rowOff>101048</xdr:rowOff>
    </xdr:to>
    <xdr:graphicFrame macro="">
      <xdr:nvGraphicFramePr>
        <xdr:cNvPr id="481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83776</xdr:colOff>
      <xdr:row>0</xdr:row>
      <xdr:rowOff>0</xdr:rowOff>
    </xdr:from>
    <xdr:to>
      <xdr:col>7</xdr:col>
      <xdr:colOff>1778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0801" y="0"/>
          <a:ext cx="622852" cy="609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21531</xdr:colOff>
      <xdr:row>0</xdr:row>
      <xdr:rowOff>0</xdr:rowOff>
    </xdr:from>
    <xdr:to>
      <xdr:col>9</xdr:col>
      <xdr:colOff>289894</xdr:colOff>
      <xdr:row>2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6401" y="0"/>
          <a:ext cx="583102" cy="559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20</xdr:row>
      <xdr:rowOff>152400</xdr:rowOff>
    </xdr:from>
    <xdr:to>
      <xdr:col>5</xdr:col>
      <xdr:colOff>552450</xdr:colOff>
      <xdr:row>38</xdr:row>
      <xdr:rowOff>104775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0</xdr:row>
      <xdr:rowOff>19050</xdr:rowOff>
    </xdr:from>
    <xdr:to>
      <xdr:col>3</xdr:col>
      <xdr:colOff>1104900</xdr:colOff>
      <xdr:row>3</xdr:row>
      <xdr:rowOff>133350</xdr:rowOff>
    </xdr:to>
    <xdr:pic>
      <xdr:nvPicPr>
        <xdr:cNvPr id="225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47975" y="190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38</xdr:row>
      <xdr:rowOff>9525</xdr:rowOff>
    </xdr:from>
    <xdr:to>
      <xdr:col>5</xdr:col>
      <xdr:colOff>561975</xdr:colOff>
      <xdr:row>55</xdr:row>
      <xdr:rowOff>123825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165652</xdr:colOff>
      <xdr:row>0</xdr:row>
      <xdr:rowOff>8283</xdr:rowOff>
    </xdr:from>
    <xdr:to>
      <xdr:col>6</xdr:col>
      <xdr:colOff>99390</xdr:colOff>
      <xdr:row>2</xdr:row>
      <xdr:rowOff>223821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5782" y="8283"/>
          <a:ext cx="521804" cy="546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25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38101</xdr:colOff>
      <xdr:row>0</xdr:row>
      <xdr:rowOff>142875</xdr:rowOff>
    </xdr:from>
    <xdr:to>
      <xdr:col>8</xdr:col>
      <xdr:colOff>114301</xdr:colOff>
      <xdr:row>3</xdr:row>
      <xdr:rowOff>114628</xdr:rowOff>
    </xdr:to>
    <xdr:pic>
      <xdr:nvPicPr>
        <xdr:cNvPr id="266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6" y="142875"/>
          <a:ext cx="704850" cy="48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57150</xdr:rowOff>
    </xdr:from>
    <xdr:to>
      <xdr:col>9</xdr:col>
      <xdr:colOff>180975</xdr:colOff>
      <xdr:row>3</xdr:row>
      <xdr:rowOff>142875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57150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23</xdr:row>
      <xdr:rowOff>9525</xdr:rowOff>
    </xdr:from>
    <xdr:to>
      <xdr:col>16</xdr:col>
      <xdr:colOff>28575</xdr:colOff>
      <xdr:row>49</xdr:row>
      <xdr:rowOff>104775</xdr:rowOff>
    </xdr:to>
    <xdr:graphicFrame macro="">
      <xdr:nvGraphicFramePr>
        <xdr:cNvPr id="276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0</xdr:rowOff>
    </xdr:from>
    <xdr:to>
      <xdr:col>10</xdr:col>
      <xdr:colOff>19050</xdr:colOff>
      <xdr:row>3</xdr:row>
      <xdr:rowOff>133350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22</xdr:row>
      <xdr:rowOff>57150</xdr:rowOff>
    </xdr:from>
    <xdr:to>
      <xdr:col>16</xdr:col>
      <xdr:colOff>219075</xdr:colOff>
      <xdr:row>48</xdr:row>
      <xdr:rowOff>114300</xdr:rowOff>
    </xdr:to>
    <xdr:graphicFrame macro="">
      <xdr:nvGraphicFramePr>
        <xdr:cNvPr id="29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28575</xdr:rowOff>
    </xdr:from>
    <xdr:to>
      <xdr:col>10</xdr:col>
      <xdr:colOff>95250</xdr:colOff>
      <xdr:row>3</xdr:row>
      <xdr:rowOff>123825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28575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22</xdr:row>
      <xdr:rowOff>123825</xdr:rowOff>
    </xdr:from>
    <xdr:to>
      <xdr:col>16</xdr:col>
      <xdr:colOff>180975</xdr:colOff>
      <xdr:row>46</xdr:row>
      <xdr:rowOff>152400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0</xdr:row>
      <xdr:rowOff>19050</xdr:rowOff>
    </xdr:from>
    <xdr:to>
      <xdr:col>9</xdr:col>
      <xdr:colOff>171450</xdr:colOff>
      <xdr:row>3</xdr:row>
      <xdr:rowOff>93540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9050"/>
          <a:ext cx="704850" cy="560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</xdr:row>
      <xdr:rowOff>57150</xdr:rowOff>
    </xdr:from>
    <xdr:to>
      <xdr:col>16</xdr:col>
      <xdr:colOff>47625</xdr:colOff>
      <xdr:row>49</xdr:row>
      <xdr:rowOff>38100</xdr:rowOff>
    </xdr:to>
    <xdr:graphicFrame macro="">
      <xdr:nvGraphicFramePr>
        <xdr:cNvPr id="337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0</xdr:row>
      <xdr:rowOff>76200</xdr:rowOff>
    </xdr:from>
    <xdr:to>
      <xdr:col>10</xdr:col>
      <xdr:colOff>238125</xdr:colOff>
      <xdr:row>4</xdr:row>
      <xdr:rowOff>9525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4" y="76200"/>
          <a:ext cx="66675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18</xdr:col>
      <xdr:colOff>114300</xdr:colOff>
      <xdr:row>55</xdr:row>
      <xdr:rowOff>152400</xdr:rowOff>
    </xdr:to>
    <xdr:graphicFrame macro="">
      <xdr:nvGraphicFramePr>
        <xdr:cNvPr id="358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37</xdr:row>
      <xdr:rowOff>95250</xdr:rowOff>
    </xdr:from>
    <xdr:to>
      <xdr:col>10</xdr:col>
      <xdr:colOff>95250</xdr:colOff>
      <xdr:row>38</xdr:row>
      <xdr:rowOff>104775</xdr:rowOff>
    </xdr:to>
    <xdr:sp macro="" textlink="">
      <xdr:nvSpPr>
        <xdr:cNvPr id="35843" name="Text Box 3"/>
        <xdr:cNvSpPr txBox="1">
          <a:spLocks noChangeArrowheads="1"/>
        </xdr:cNvSpPr>
      </xdr:nvSpPr>
      <xdr:spPr bwMode="auto">
        <a:xfrm>
          <a:off x="284797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22</xdr:row>
      <xdr:rowOff>152400</xdr:rowOff>
    </xdr:from>
    <xdr:to>
      <xdr:col>10</xdr:col>
      <xdr:colOff>142875</xdr:colOff>
      <xdr:row>24</xdr:row>
      <xdr:rowOff>0</xdr:rowOff>
    </xdr:to>
    <xdr:sp macro="" textlink="">
      <xdr:nvSpPr>
        <xdr:cNvPr id="35844" name="Text Box 4"/>
        <xdr:cNvSpPr txBox="1">
          <a:spLocks noChangeArrowheads="1"/>
        </xdr:cNvSpPr>
      </xdr:nvSpPr>
      <xdr:spPr bwMode="auto">
        <a:xfrm>
          <a:off x="2924175" y="5343525"/>
          <a:ext cx="4381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27</xdr:row>
      <xdr:rowOff>104775</xdr:rowOff>
    </xdr:from>
    <xdr:to>
      <xdr:col>10</xdr:col>
      <xdr:colOff>123825</xdr:colOff>
      <xdr:row>28</xdr:row>
      <xdr:rowOff>114300</xdr:rowOff>
    </xdr:to>
    <xdr:sp macro="" textlink="">
      <xdr:nvSpPr>
        <xdr:cNvPr id="35845" name="Text Box 5"/>
        <xdr:cNvSpPr txBox="1">
          <a:spLocks noChangeArrowheads="1"/>
        </xdr:cNvSpPr>
      </xdr:nvSpPr>
      <xdr:spPr bwMode="auto">
        <a:xfrm>
          <a:off x="291465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205885</xdr:colOff>
      <xdr:row>38</xdr:row>
      <xdr:rowOff>152400</xdr:rowOff>
    </xdr:from>
    <xdr:ext cx="432290" cy="175176"/>
    <xdr:sp macro="" textlink="">
      <xdr:nvSpPr>
        <xdr:cNvPr id="468055" name="Text Box 87"/>
        <xdr:cNvSpPr txBox="1">
          <a:spLocks noChangeArrowheads="1"/>
        </xdr:cNvSpPr>
      </xdr:nvSpPr>
      <xdr:spPr bwMode="auto">
        <a:xfrm>
          <a:off x="3520585" y="7934325"/>
          <a:ext cx="432290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64 %</a:t>
          </a:r>
        </a:p>
      </xdr:txBody>
    </xdr:sp>
    <xdr:clientData/>
  </xdr:oneCellAnchor>
  <xdr:oneCellAnchor>
    <xdr:from>
      <xdr:col>10</xdr:col>
      <xdr:colOff>219075</xdr:colOff>
      <xdr:row>26</xdr:row>
      <xdr:rowOff>143608</xdr:rowOff>
    </xdr:from>
    <xdr:ext cx="319959" cy="175176"/>
    <xdr:sp macro="" textlink="">
      <xdr:nvSpPr>
        <xdr:cNvPr id="468056" name="Text Box 88"/>
        <xdr:cNvSpPr txBox="1">
          <a:spLocks noChangeArrowheads="1"/>
        </xdr:cNvSpPr>
      </xdr:nvSpPr>
      <xdr:spPr bwMode="auto">
        <a:xfrm>
          <a:off x="3533775" y="5982433"/>
          <a:ext cx="319959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25 %</a:t>
          </a:r>
        </a:p>
      </xdr:txBody>
    </xdr:sp>
    <xdr:clientData/>
  </xdr:oneCellAnchor>
  <xdr:oneCellAnchor>
    <xdr:from>
      <xdr:col>10</xdr:col>
      <xdr:colOff>190500</xdr:colOff>
      <xdr:row>22</xdr:row>
      <xdr:rowOff>46892</xdr:rowOff>
    </xdr:from>
    <xdr:ext cx="284309" cy="175176"/>
    <xdr:sp macro="" textlink="">
      <xdr:nvSpPr>
        <xdr:cNvPr id="468057" name="Text Box 89"/>
        <xdr:cNvSpPr txBox="1">
          <a:spLocks noChangeArrowheads="1"/>
        </xdr:cNvSpPr>
      </xdr:nvSpPr>
      <xdr:spPr bwMode="auto">
        <a:xfrm>
          <a:off x="3505200" y="5238017"/>
          <a:ext cx="284309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11%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a2" displayName="Tabla2" ref="A7:O40" totalsRowShown="0" headerRowDxfId="20" dataDxfId="18" headerRowBorderDxfId="19" tableBorderDxfId="17">
  <autoFilter ref="A7:O40"/>
  <sortState ref="A8:O40">
    <sortCondition ref="B7:B40"/>
  </sortState>
  <tableColumns count="15">
    <tableColumn id="1" name="MES" dataDxfId="16"/>
    <tableColumn id="2" name="Columna1" dataDxfId="15"/>
    <tableColumn id="3" name="ENERO" dataDxfId="14"/>
    <tableColumn id="4" name="FEBRERO" dataDxfId="13"/>
    <tableColumn id="5" name="MARZO" dataDxfId="12"/>
    <tableColumn id="6" name="ABRIL" dataDxfId="11"/>
    <tableColumn id="7" name="MAYO" dataDxfId="10"/>
    <tableColumn id="8" name="JUNIO" dataDxfId="9"/>
    <tableColumn id="9" name="JULIO" dataDxfId="8"/>
    <tableColumn id="10" name="AGOSTO" dataDxfId="7"/>
    <tableColumn id="11" name="SEPTIEMBRE" dataDxfId="6"/>
    <tableColumn id="12" name="OCTUBRE" dataDxfId="5"/>
    <tableColumn id="13" name="NOVIEMBRE" dataDxfId="4"/>
    <tableColumn id="14" name="DICIEMBRE" dataDxfId="3"/>
    <tableColumn id="15" name="CANTIDAD" dataDxfId="2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7"/>
  <sheetViews>
    <sheetView topLeftCell="A10" workbookViewId="0">
      <selection activeCell="I24" sqref="I24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5" spans="1:8" ht="12.75" customHeight="1" x14ac:dyDescent="0.25">
      <c r="A5" s="554" t="s">
        <v>25</v>
      </c>
      <c r="B5" s="554"/>
      <c r="C5" s="554"/>
      <c r="D5" s="554"/>
      <c r="E5" s="554"/>
      <c r="F5" s="554"/>
      <c r="G5" s="554"/>
    </row>
    <row r="6" spans="1:8" ht="21" customHeight="1" x14ac:dyDescent="0.3">
      <c r="A6" s="564" t="s">
        <v>30</v>
      </c>
      <c r="B6" s="564"/>
      <c r="C6" s="564"/>
      <c r="D6" s="564"/>
      <c r="E6" s="564"/>
      <c r="F6" s="564"/>
      <c r="G6" s="564"/>
    </row>
    <row r="7" spans="1:8" ht="16.5" customHeight="1" x14ac:dyDescent="0.25">
      <c r="A7" s="560" t="s">
        <v>282</v>
      </c>
      <c r="B7" s="560"/>
      <c r="C7" s="560"/>
      <c r="D7" s="560"/>
      <c r="E7" s="560"/>
      <c r="F7" s="560"/>
      <c r="G7" s="560"/>
    </row>
    <row r="8" spans="1:8" ht="15.75" x14ac:dyDescent="0.25">
      <c r="D8" s="1"/>
    </row>
    <row r="10" spans="1:8" ht="15" x14ac:dyDescent="0.25">
      <c r="A10" s="559"/>
      <c r="B10" s="559"/>
      <c r="C10" s="559"/>
      <c r="D10" s="559"/>
      <c r="E10" s="559"/>
      <c r="F10" s="559"/>
      <c r="G10" s="559"/>
    </row>
    <row r="11" spans="1:8" ht="15" x14ac:dyDescent="0.3">
      <c r="C11" s="93"/>
      <c r="D11" s="84" t="s">
        <v>89</v>
      </c>
      <c r="E11" s="93"/>
      <c r="F11" s="14"/>
    </row>
    <row r="12" spans="1:8" ht="15" x14ac:dyDescent="0.2">
      <c r="C12" s="553" t="s">
        <v>407</v>
      </c>
      <c r="D12" s="553"/>
      <c r="E12" s="553"/>
      <c r="F12" s="14"/>
    </row>
    <row r="13" spans="1:8" ht="15" x14ac:dyDescent="0.3">
      <c r="C13" s="556" t="s">
        <v>24</v>
      </c>
      <c r="D13" s="556"/>
      <c r="E13" s="556"/>
      <c r="F13" s="2"/>
    </row>
    <row r="14" spans="1:8" ht="15.75" thickBot="1" x14ac:dyDescent="0.35">
      <c r="C14" s="20"/>
      <c r="D14" s="20"/>
      <c r="E14" s="20"/>
      <c r="F14" s="2"/>
    </row>
    <row r="15" spans="1:8" ht="17.100000000000001" customHeight="1" thickBot="1" x14ac:dyDescent="0.35">
      <c r="C15" s="85" t="s">
        <v>28</v>
      </c>
      <c r="D15" s="567" t="s">
        <v>18</v>
      </c>
      <c r="E15" s="568"/>
    </row>
    <row r="16" spans="1:8" ht="20.25" customHeight="1" thickBot="1" x14ac:dyDescent="0.35">
      <c r="C16" s="317" t="s">
        <v>82</v>
      </c>
      <c r="D16" s="569">
        <v>2258</v>
      </c>
      <c r="E16" s="570"/>
      <c r="F16" s="94"/>
      <c r="G16" s="95"/>
      <c r="H16" s="9"/>
    </row>
    <row r="17" spans="1:9" ht="15.75" hidden="1" thickBot="1" x14ac:dyDescent="0.35">
      <c r="C17" s="316" t="s">
        <v>19</v>
      </c>
      <c r="D17" s="565">
        <v>1024</v>
      </c>
      <c r="E17" s="566"/>
      <c r="F17" s="94"/>
      <c r="G17" s="95"/>
      <c r="H17" s="9"/>
    </row>
    <row r="20" spans="1:9" x14ac:dyDescent="0.2">
      <c r="A20" s="7"/>
    </row>
    <row r="23" spans="1:9" x14ac:dyDescent="0.2">
      <c r="I23">
        <v>2258</v>
      </c>
    </row>
    <row r="26" spans="1:9" x14ac:dyDescent="0.2">
      <c r="A26" s="7"/>
    </row>
    <row r="27" spans="1:9" x14ac:dyDescent="0.2">
      <c r="A27" s="8"/>
    </row>
    <row r="28" spans="1:9" x14ac:dyDescent="0.2">
      <c r="A28" s="8"/>
    </row>
    <row r="46" spans="3:4" ht="15" x14ac:dyDescent="0.3">
      <c r="C46" s="15"/>
      <c r="D46" s="15"/>
    </row>
    <row r="57" spans="1:1" ht="14.25" x14ac:dyDescent="0.3">
      <c r="A57" s="26"/>
    </row>
  </sheetData>
  <mergeCells count="9">
    <mergeCell ref="A6:G6"/>
    <mergeCell ref="A5:G5"/>
    <mergeCell ref="A7:G7"/>
    <mergeCell ref="D17:E17"/>
    <mergeCell ref="D15:E15"/>
    <mergeCell ref="D16:E16"/>
    <mergeCell ref="A10:G10"/>
    <mergeCell ref="C13:E13"/>
    <mergeCell ref="C12:E12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E57"/>
  <sheetViews>
    <sheetView topLeftCell="A16" workbookViewId="0">
      <selection activeCell="AH30" sqref="AH30"/>
    </sheetView>
  </sheetViews>
  <sheetFormatPr baseColWidth="10" defaultColWidth="11.42578125" defaultRowHeight="12.75" x14ac:dyDescent="0.2"/>
  <cols>
    <col min="1" max="1" width="3.2851562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2.42578125" customWidth="1"/>
    <col min="18" max="29" width="11.42578125" hidden="1" customWidth="1"/>
    <col min="30" max="30" width="3.7109375" customWidth="1"/>
    <col min="31" max="31" width="11.42578125" hidden="1" customWidth="1"/>
  </cols>
  <sheetData>
    <row r="5" spans="1:31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</row>
    <row r="6" spans="1:31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</row>
    <row r="7" spans="1:31" ht="12.7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</row>
    <row r="8" spans="1:31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31" ht="15" x14ac:dyDescent="0.25"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</row>
    <row r="10" spans="1:31" ht="15" x14ac:dyDescent="0.2">
      <c r="A10" s="558" t="s">
        <v>89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</row>
    <row r="11" spans="1:31" ht="15" x14ac:dyDescent="0.3">
      <c r="A11" s="557" t="s">
        <v>31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</row>
    <row r="12" spans="1:31" ht="15" x14ac:dyDescent="0.2">
      <c r="A12" s="553" t="s">
        <v>407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</row>
    <row r="13" spans="1:31" ht="15" x14ac:dyDescent="0.3">
      <c r="A13" s="556" t="s">
        <v>25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</row>
    <row r="14" spans="1:31" ht="15.75" thickBot="1" x14ac:dyDescent="0.3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31" ht="87" customHeight="1" thickBot="1" x14ac:dyDescent="0.35">
      <c r="B15" s="618" t="s">
        <v>23</v>
      </c>
      <c r="C15" s="618"/>
      <c r="D15" s="185" t="s">
        <v>127</v>
      </c>
      <c r="E15" s="185" t="s">
        <v>125</v>
      </c>
      <c r="F15" s="185" t="s">
        <v>145</v>
      </c>
      <c r="G15" s="185" t="s">
        <v>156</v>
      </c>
      <c r="H15" s="185" t="s">
        <v>160</v>
      </c>
      <c r="I15" s="185" t="s">
        <v>186</v>
      </c>
      <c r="J15" s="185" t="s">
        <v>187</v>
      </c>
      <c r="K15" s="185" t="s">
        <v>188</v>
      </c>
      <c r="L15" s="185" t="s">
        <v>189</v>
      </c>
      <c r="M15" s="185" t="s">
        <v>190</v>
      </c>
      <c r="N15" s="185" t="s">
        <v>191</v>
      </c>
      <c r="O15" s="185" t="s">
        <v>192</v>
      </c>
      <c r="P15" s="87" t="s">
        <v>18</v>
      </c>
    </row>
    <row r="16" spans="1:31" ht="20.100000000000001" customHeight="1" x14ac:dyDescent="0.2">
      <c r="B16" s="621" t="s">
        <v>195</v>
      </c>
      <c r="C16" s="552"/>
      <c r="D16" s="54">
        <v>71</v>
      </c>
      <c r="E16" s="54">
        <v>46</v>
      </c>
      <c r="F16" s="54">
        <v>71</v>
      </c>
      <c r="G16" s="54">
        <v>65</v>
      </c>
      <c r="H16" s="54">
        <v>68</v>
      </c>
      <c r="I16" s="54">
        <v>76</v>
      </c>
      <c r="J16" s="54">
        <v>68</v>
      </c>
      <c r="K16" s="54">
        <v>24</v>
      </c>
      <c r="L16" s="54">
        <v>71</v>
      </c>
      <c r="M16" s="54">
        <v>69</v>
      </c>
      <c r="N16" s="54">
        <v>54</v>
      </c>
      <c r="O16" s="501">
        <v>80</v>
      </c>
      <c r="P16" s="191">
        <f>SUM(D16:O16)</f>
        <v>763</v>
      </c>
    </row>
    <row r="17" spans="2:16" ht="20.100000000000001" customHeight="1" thickBot="1" x14ac:dyDescent="0.25">
      <c r="B17" s="619" t="s">
        <v>196</v>
      </c>
      <c r="C17" s="620"/>
      <c r="D17" s="21">
        <v>125</v>
      </c>
      <c r="E17" s="21">
        <v>93</v>
      </c>
      <c r="F17" s="21">
        <v>102</v>
      </c>
      <c r="G17" s="21">
        <v>115</v>
      </c>
      <c r="H17" s="21">
        <v>111</v>
      </c>
      <c r="I17" s="21">
        <v>116</v>
      </c>
      <c r="J17" s="21">
        <v>136</v>
      </c>
      <c r="K17" s="21">
        <v>145</v>
      </c>
      <c r="L17" s="21">
        <v>128</v>
      </c>
      <c r="M17" s="21">
        <v>140</v>
      </c>
      <c r="N17" s="21">
        <v>127</v>
      </c>
      <c r="O17" s="502">
        <v>157</v>
      </c>
      <c r="P17" s="192">
        <f>SUM(D17:O17)</f>
        <v>1495</v>
      </c>
    </row>
    <row r="18" spans="2:16" ht="20.100000000000001" hidden="1" customHeight="1" thickBot="1" x14ac:dyDescent="0.25">
      <c r="B18" s="616" t="s">
        <v>197</v>
      </c>
      <c r="C18" s="617"/>
      <c r="D18" s="64">
        <v>0</v>
      </c>
      <c r="E18" s="64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93">
        <f>SUM(D18:O18)</f>
        <v>0</v>
      </c>
    </row>
    <row r="19" spans="2:16" ht="20.100000000000001" customHeight="1" thickBot="1" x14ac:dyDescent="0.25">
      <c r="B19" s="615" t="s">
        <v>1</v>
      </c>
      <c r="C19" s="615"/>
      <c r="D19" s="189">
        <f>SUM(D16:D18)</f>
        <v>196</v>
      </c>
      <c r="E19" s="189">
        <f>SUM(E16:E18)</f>
        <v>139</v>
      </c>
      <c r="F19" s="189">
        <f>SUM(F16:F18)</f>
        <v>173</v>
      </c>
      <c r="G19" s="189">
        <f t="shared" ref="G19:P19" si="0">SUM(G16:G18)</f>
        <v>180</v>
      </c>
      <c r="H19" s="189">
        <f t="shared" si="0"/>
        <v>179</v>
      </c>
      <c r="I19" s="189">
        <f t="shared" si="0"/>
        <v>192</v>
      </c>
      <c r="J19" s="189">
        <f t="shared" si="0"/>
        <v>204</v>
      </c>
      <c r="K19" s="189">
        <f t="shared" si="0"/>
        <v>169</v>
      </c>
      <c r="L19" s="189">
        <f t="shared" si="0"/>
        <v>199</v>
      </c>
      <c r="M19" s="189">
        <f t="shared" si="0"/>
        <v>209</v>
      </c>
      <c r="N19" s="189">
        <f t="shared" si="0"/>
        <v>181</v>
      </c>
      <c r="O19" s="189">
        <f t="shared" si="0"/>
        <v>237</v>
      </c>
      <c r="P19" s="189">
        <f t="shared" si="0"/>
        <v>2258</v>
      </c>
    </row>
    <row r="57" spans="1:1" ht="14.25" x14ac:dyDescent="0.3">
      <c r="A57" s="24"/>
    </row>
  </sheetData>
  <mergeCells count="13">
    <mergeCell ref="A11:AE11"/>
    <mergeCell ref="A12:AE12"/>
    <mergeCell ref="A13:AE13"/>
    <mergeCell ref="B9:P9"/>
    <mergeCell ref="A5:AE5"/>
    <mergeCell ref="A6:AE6"/>
    <mergeCell ref="A7:AE7"/>
    <mergeCell ref="A10:AE10"/>
    <mergeCell ref="B19:C19"/>
    <mergeCell ref="B18:C18"/>
    <mergeCell ref="B15:C15"/>
    <mergeCell ref="B17:C17"/>
    <mergeCell ref="B16:C16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52"/>
  <sheetViews>
    <sheetView topLeftCell="C22" zoomScaleSheetLayoutView="55" workbookViewId="0">
      <selection activeCell="AG32" sqref="AG32"/>
    </sheetView>
  </sheetViews>
  <sheetFormatPr baseColWidth="10" defaultColWidth="11.42578125" defaultRowHeight="12.75" x14ac:dyDescent="0.2"/>
  <cols>
    <col min="1" max="1" width="3.42578125" hidden="1" customWidth="1"/>
    <col min="2" max="2" width="1.85546875" hidden="1" customWidth="1"/>
    <col min="3" max="3" width="7" customWidth="1"/>
    <col min="4" max="4" width="10.7109375" customWidth="1"/>
    <col min="5" max="5" width="4.140625" customWidth="1"/>
    <col min="6" max="6" width="4.42578125" customWidth="1"/>
    <col min="7" max="8" width="4.140625" customWidth="1"/>
    <col min="9" max="9" width="4.28515625" customWidth="1"/>
    <col min="10" max="10" width="5" customWidth="1"/>
    <col min="11" max="11" width="4.28515625" customWidth="1"/>
    <col min="12" max="12" width="4.140625" customWidth="1"/>
    <col min="13" max="13" width="4.5703125" customWidth="1"/>
    <col min="14" max="17" width="4.85546875" customWidth="1"/>
    <col min="18" max="18" width="9.85546875" customWidth="1"/>
    <col min="19" max="19" width="11.85546875" hidden="1" customWidth="1"/>
    <col min="20" max="30" width="11.42578125" hidden="1" customWidth="1"/>
    <col min="31" max="31" width="7.5703125" hidden="1" customWidth="1"/>
    <col min="32" max="32" width="6" customWidth="1"/>
  </cols>
  <sheetData>
    <row r="5" spans="1:32" ht="15" customHeight="1" x14ac:dyDescent="0.25">
      <c r="A5" s="554" t="s">
        <v>25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</row>
    <row r="6" spans="1:32" ht="18.75" customHeight="1" x14ac:dyDescent="0.3">
      <c r="A6" s="555" t="s">
        <v>110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</row>
    <row r="7" spans="1:32" ht="1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</row>
    <row r="8" spans="1:32" ht="15.75" x14ac:dyDescent="0.25">
      <c r="E8" s="1"/>
    </row>
    <row r="9" spans="1:32" ht="15.75" customHeight="1" x14ac:dyDescent="0.25">
      <c r="A9" s="559" t="s">
        <v>193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</row>
    <row r="10" spans="1:32" ht="12.75" customHeight="1" x14ac:dyDescent="0.2">
      <c r="A10" s="558" t="s">
        <v>194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ht="12.75" customHeight="1" x14ac:dyDescent="0.3">
      <c r="A11" s="557" t="s">
        <v>111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</row>
    <row r="12" spans="1:32" ht="15" x14ac:dyDescent="0.2">
      <c r="A12" s="553" t="s">
        <v>407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</row>
    <row r="13" spans="1:32" ht="15" x14ac:dyDescent="0.3">
      <c r="A13" s="556" t="s">
        <v>25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</row>
    <row r="14" spans="1:32" ht="15.75" thickBot="1" x14ac:dyDescent="0.35">
      <c r="D14" s="20"/>
      <c r="E14" s="20"/>
      <c r="F14" s="20"/>
    </row>
    <row r="15" spans="1:32" ht="66" customHeight="1" thickBot="1" x14ac:dyDescent="0.35">
      <c r="D15" s="622" t="s">
        <v>118</v>
      </c>
      <c r="E15" s="622"/>
      <c r="F15" s="185" t="s">
        <v>127</v>
      </c>
      <c r="G15" s="185" t="s">
        <v>125</v>
      </c>
      <c r="H15" s="185" t="s">
        <v>145</v>
      </c>
      <c r="I15" s="185" t="s">
        <v>156</v>
      </c>
      <c r="J15" s="185" t="s">
        <v>160</v>
      </c>
      <c r="K15" s="185" t="s">
        <v>186</v>
      </c>
      <c r="L15" s="185" t="s">
        <v>187</v>
      </c>
      <c r="M15" s="185" t="s">
        <v>188</v>
      </c>
      <c r="N15" s="185" t="s">
        <v>189</v>
      </c>
      <c r="O15" s="185" t="s">
        <v>190</v>
      </c>
      <c r="P15" s="185" t="s">
        <v>191</v>
      </c>
      <c r="Q15" s="185" t="s">
        <v>192</v>
      </c>
      <c r="R15" s="87" t="s">
        <v>1</v>
      </c>
    </row>
    <row r="16" spans="1:32" ht="17.100000000000001" customHeight="1" x14ac:dyDescent="0.2">
      <c r="D16" s="621" t="s">
        <v>119</v>
      </c>
      <c r="E16" s="552"/>
      <c r="F16" s="54">
        <v>6</v>
      </c>
      <c r="G16" s="54">
        <v>5</v>
      </c>
      <c r="H16" s="54">
        <v>7</v>
      </c>
      <c r="I16" s="54">
        <v>6</v>
      </c>
      <c r="J16" s="54">
        <v>5</v>
      </c>
      <c r="K16" s="54">
        <v>14</v>
      </c>
      <c r="L16" s="54">
        <v>12</v>
      </c>
      <c r="M16" s="54">
        <v>8</v>
      </c>
      <c r="N16" s="54">
        <v>10</v>
      </c>
      <c r="O16" s="54">
        <v>13</v>
      </c>
      <c r="P16" s="54">
        <v>6</v>
      </c>
      <c r="Q16" s="54">
        <v>11</v>
      </c>
      <c r="R16" s="186">
        <f t="shared" ref="R16:R21" si="0">SUM(F16:Q16)</f>
        <v>103</v>
      </c>
    </row>
    <row r="17" spans="4:18" ht="17.100000000000001" customHeight="1" x14ac:dyDescent="0.2">
      <c r="D17" s="619" t="s">
        <v>120</v>
      </c>
      <c r="E17" s="620"/>
      <c r="F17" s="21">
        <v>114</v>
      </c>
      <c r="G17" s="21">
        <v>82</v>
      </c>
      <c r="H17" s="21">
        <v>96</v>
      </c>
      <c r="I17" s="21">
        <v>94</v>
      </c>
      <c r="J17" s="21">
        <v>100</v>
      </c>
      <c r="K17" s="21">
        <v>107</v>
      </c>
      <c r="L17" s="21">
        <v>116</v>
      </c>
      <c r="M17" s="21">
        <v>97</v>
      </c>
      <c r="N17" s="21">
        <v>106</v>
      </c>
      <c r="O17" s="21">
        <v>110</v>
      </c>
      <c r="P17" s="21">
        <v>105</v>
      </c>
      <c r="Q17" s="21">
        <v>125</v>
      </c>
      <c r="R17" s="187">
        <f t="shared" si="0"/>
        <v>1252</v>
      </c>
    </row>
    <row r="18" spans="4:18" ht="17.100000000000001" customHeight="1" x14ac:dyDescent="0.2">
      <c r="D18" s="619" t="s">
        <v>121</v>
      </c>
      <c r="E18" s="620"/>
      <c r="F18" s="21">
        <v>47</v>
      </c>
      <c r="G18" s="21">
        <v>26</v>
      </c>
      <c r="H18" s="21">
        <v>47</v>
      </c>
      <c r="I18" s="21">
        <v>50</v>
      </c>
      <c r="J18" s="21">
        <v>47</v>
      </c>
      <c r="K18" s="21">
        <v>47</v>
      </c>
      <c r="L18" s="21">
        <v>53</v>
      </c>
      <c r="M18" s="21">
        <v>31</v>
      </c>
      <c r="N18" s="21">
        <v>45</v>
      </c>
      <c r="O18" s="21">
        <v>51</v>
      </c>
      <c r="P18" s="21">
        <v>40</v>
      </c>
      <c r="Q18" s="21">
        <v>53</v>
      </c>
      <c r="R18" s="187">
        <f>SUM(F18:Q18)</f>
        <v>537</v>
      </c>
    </row>
    <row r="19" spans="4:18" ht="17.100000000000001" customHeight="1" x14ac:dyDescent="0.2">
      <c r="D19" s="619" t="s">
        <v>122</v>
      </c>
      <c r="E19" s="620"/>
      <c r="F19" s="21">
        <v>16</v>
      </c>
      <c r="G19" s="21">
        <v>12</v>
      </c>
      <c r="H19" s="21">
        <v>11</v>
      </c>
      <c r="I19" s="21">
        <v>13</v>
      </c>
      <c r="J19" s="21">
        <v>12</v>
      </c>
      <c r="K19" s="21">
        <v>13</v>
      </c>
      <c r="L19" s="21">
        <v>14</v>
      </c>
      <c r="M19" s="21">
        <v>15</v>
      </c>
      <c r="N19" s="21">
        <v>22</v>
      </c>
      <c r="O19" s="21">
        <v>20</v>
      </c>
      <c r="P19" s="21">
        <v>10</v>
      </c>
      <c r="Q19" s="21">
        <v>19</v>
      </c>
      <c r="R19" s="187">
        <f t="shared" si="0"/>
        <v>177</v>
      </c>
    </row>
    <row r="20" spans="4:18" ht="17.100000000000001" customHeight="1" x14ac:dyDescent="0.2">
      <c r="D20" s="619" t="s">
        <v>123</v>
      </c>
      <c r="E20" s="620"/>
      <c r="F20" s="21">
        <v>4</v>
      </c>
      <c r="G20" s="21">
        <v>2</v>
      </c>
      <c r="H20" s="21">
        <v>5</v>
      </c>
      <c r="I20" s="21">
        <v>6</v>
      </c>
      <c r="J20" s="21">
        <v>5</v>
      </c>
      <c r="K20" s="21">
        <v>8</v>
      </c>
      <c r="L20" s="21">
        <v>3</v>
      </c>
      <c r="M20" s="21">
        <v>2</v>
      </c>
      <c r="N20" s="21">
        <v>3</v>
      </c>
      <c r="O20" s="21">
        <v>5</v>
      </c>
      <c r="P20" s="21">
        <v>3</v>
      </c>
      <c r="Q20" s="21">
        <v>9</v>
      </c>
      <c r="R20" s="187">
        <f t="shared" si="0"/>
        <v>55</v>
      </c>
    </row>
    <row r="21" spans="4:18" ht="17.100000000000001" customHeight="1" thickBot="1" x14ac:dyDescent="0.25">
      <c r="D21" s="616" t="s">
        <v>124</v>
      </c>
      <c r="E21" s="617"/>
      <c r="F21" s="64">
        <v>9</v>
      </c>
      <c r="G21" s="64">
        <v>12</v>
      </c>
      <c r="H21" s="64">
        <v>7</v>
      </c>
      <c r="I21" s="64">
        <v>11</v>
      </c>
      <c r="J21" s="64">
        <v>10</v>
      </c>
      <c r="K21" s="64">
        <v>3</v>
      </c>
      <c r="L21" s="64">
        <v>6</v>
      </c>
      <c r="M21" s="64">
        <v>16</v>
      </c>
      <c r="N21" s="64">
        <v>13</v>
      </c>
      <c r="O21" s="64">
        <v>10</v>
      </c>
      <c r="P21" s="64">
        <v>17</v>
      </c>
      <c r="Q21" s="64">
        <v>20</v>
      </c>
      <c r="R21" s="188">
        <f t="shared" si="0"/>
        <v>134</v>
      </c>
    </row>
    <row r="22" spans="4:18" ht="22.5" customHeight="1" thickBot="1" x14ac:dyDescent="0.25">
      <c r="D22" s="615" t="s">
        <v>1</v>
      </c>
      <c r="E22" s="615"/>
      <c r="F22" s="189">
        <f>SUM(F16:F21)</f>
        <v>196</v>
      </c>
      <c r="G22" s="189">
        <f t="shared" ref="G22:Q22" si="1">SUM(G16:G21)</f>
        <v>139</v>
      </c>
      <c r="H22" s="189">
        <f t="shared" si="1"/>
        <v>173</v>
      </c>
      <c r="I22" s="189">
        <f t="shared" si="1"/>
        <v>180</v>
      </c>
      <c r="J22" s="189">
        <f t="shared" si="1"/>
        <v>179</v>
      </c>
      <c r="K22" s="189">
        <f t="shared" si="1"/>
        <v>192</v>
      </c>
      <c r="L22" s="189">
        <f t="shared" si="1"/>
        <v>204</v>
      </c>
      <c r="M22" s="189">
        <f t="shared" si="1"/>
        <v>169</v>
      </c>
      <c r="N22" s="189">
        <f t="shared" si="1"/>
        <v>199</v>
      </c>
      <c r="O22" s="189">
        <f t="shared" si="1"/>
        <v>209</v>
      </c>
      <c r="P22" s="189">
        <f t="shared" si="1"/>
        <v>181</v>
      </c>
      <c r="Q22" s="189">
        <f t="shared" si="1"/>
        <v>237</v>
      </c>
      <c r="R22" s="190">
        <f>SUM(R16:R21)</f>
        <v>2258</v>
      </c>
    </row>
    <row r="50" spans="1:5" ht="15" x14ac:dyDescent="0.3">
      <c r="D50" s="16"/>
      <c r="E50" s="16"/>
    </row>
    <row r="52" spans="1:5" x14ac:dyDescent="0.2">
      <c r="A52" s="28"/>
    </row>
  </sheetData>
  <mergeCells count="16">
    <mergeCell ref="D16:E16"/>
    <mergeCell ref="D15:E15"/>
    <mergeCell ref="D22:E22"/>
    <mergeCell ref="D19:E19"/>
    <mergeCell ref="D21:E21"/>
    <mergeCell ref="D17:E17"/>
    <mergeCell ref="D20:E20"/>
    <mergeCell ref="D18:E18"/>
    <mergeCell ref="A11:AF11"/>
    <mergeCell ref="A12:AF12"/>
    <mergeCell ref="A13:AF13"/>
    <mergeCell ref="A5:AF5"/>
    <mergeCell ref="A6:AF6"/>
    <mergeCell ref="A7:AF7"/>
    <mergeCell ref="A9:AF9"/>
    <mergeCell ref="A10:AF10"/>
  </mergeCells>
  <phoneticPr fontId="0" type="noConversion"/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R55"/>
  <sheetViews>
    <sheetView topLeftCell="A31" workbookViewId="0">
      <selection activeCell="K40" sqref="K40"/>
    </sheetView>
  </sheetViews>
  <sheetFormatPr baseColWidth="10" defaultColWidth="11.42578125" defaultRowHeight="12.75" x14ac:dyDescent="0.2"/>
  <cols>
    <col min="1" max="1" width="10" customWidth="1"/>
    <col min="2" max="2" width="16.85546875" customWidth="1"/>
    <col min="3" max="3" width="16.42578125" customWidth="1"/>
    <col min="4" max="4" width="18" customWidth="1"/>
    <col min="5" max="5" width="16.140625" customWidth="1"/>
    <col min="6" max="6" width="11.42578125" customWidth="1"/>
    <col min="7" max="7" width="4.42578125" customWidth="1"/>
    <col min="8" max="8" width="3" customWidth="1"/>
  </cols>
  <sheetData>
    <row r="5" spans="1:18" ht="12.75" customHeight="1" x14ac:dyDescent="0.25">
      <c r="A5" s="554" t="s">
        <v>25</v>
      </c>
      <c r="B5" s="554"/>
      <c r="C5" s="554"/>
      <c r="D5" s="554"/>
      <c r="E5" s="554"/>
      <c r="F5" s="554"/>
      <c r="G5" s="554"/>
      <c r="H5" s="554"/>
    </row>
    <row r="6" spans="1:18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</row>
    <row r="7" spans="1:18" ht="12.7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</row>
    <row r="8" spans="1:18" ht="12.75" customHeight="1" x14ac:dyDescent="0.25">
      <c r="A8" s="1"/>
      <c r="B8" s="1"/>
      <c r="C8" s="1"/>
      <c r="D8" s="1"/>
      <c r="E8" s="1"/>
      <c r="F8" s="1"/>
    </row>
    <row r="9" spans="1:18" ht="18" customHeight="1" x14ac:dyDescent="0.3">
      <c r="A9" s="631"/>
      <c r="B9" s="631"/>
      <c r="C9" s="631"/>
      <c r="D9" s="631"/>
      <c r="E9" s="631"/>
      <c r="F9" s="631"/>
    </row>
    <row r="10" spans="1:18" ht="12.75" customHeight="1" x14ac:dyDescent="0.3">
      <c r="A10" s="632" t="s">
        <v>89</v>
      </c>
      <c r="B10" s="632"/>
      <c r="C10" s="632"/>
      <c r="D10" s="632"/>
      <c r="E10" s="632"/>
      <c r="F10" s="632"/>
      <c r="G10" s="632"/>
      <c r="H10" s="632"/>
    </row>
    <row r="11" spans="1:18" ht="12.75" customHeight="1" x14ac:dyDescent="0.2">
      <c r="A11" s="553" t="s">
        <v>407</v>
      </c>
      <c r="B11" s="553"/>
      <c r="C11" s="553"/>
      <c r="D11" s="553"/>
      <c r="E11" s="553"/>
      <c r="F11" s="553"/>
      <c r="G11" s="553"/>
      <c r="H11" s="553"/>
    </row>
    <row r="12" spans="1:18" ht="12.75" customHeight="1" x14ac:dyDescent="0.3">
      <c r="A12" s="556" t="s">
        <v>25</v>
      </c>
      <c r="B12" s="556"/>
      <c r="C12" s="556"/>
      <c r="D12" s="556"/>
      <c r="E12" s="556"/>
      <c r="F12" s="556"/>
      <c r="G12" s="556"/>
      <c r="H12" s="556"/>
    </row>
    <row r="13" spans="1:18" ht="15" customHeight="1" thickBot="1" x14ac:dyDescent="0.35">
      <c r="A13" s="194"/>
      <c r="B13" s="20"/>
      <c r="C13" s="20"/>
      <c r="D13" s="20"/>
      <c r="E13" s="20"/>
      <c r="F13" s="194"/>
    </row>
    <row r="14" spans="1:18" ht="18.75" customHeight="1" x14ac:dyDescent="0.2">
      <c r="B14" s="625" t="s">
        <v>8</v>
      </c>
      <c r="C14" s="627" t="s">
        <v>198</v>
      </c>
      <c r="D14" s="629" t="s">
        <v>199</v>
      </c>
      <c r="E14" s="623" t="s">
        <v>62</v>
      </c>
    </row>
    <row r="15" spans="1:18" ht="25.5" customHeight="1" thickBot="1" x14ac:dyDescent="0.3">
      <c r="B15" s="626"/>
      <c r="C15" s="628"/>
      <c r="D15" s="630"/>
      <c r="E15" s="624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 x14ac:dyDescent="0.2">
      <c r="B16" s="195" t="s">
        <v>200</v>
      </c>
      <c r="C16" s="54">
        <v>179</v>
      </c>
      <c r="D16" s="54">
        <v>17</v>
      </c>
      <c r="E16" s="191">
        <f t="shared" ref="E16:E27" si="0">SUM(C16:D16)</f>
        <v>196</v>
      </c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0.100000000000001" customHeight="1" x14ac:dyDescent="0.2">
      <c r="B17" s="196" t="s">
        <v>201</v>
      </c>
      <c r="C17" s="21">
        <v>118</v>
      </c>
      <c r="D17" s="21">
        <v>21</v>
      </c>
      <c r="E17" s="192">
        <f>SUM(C17:D17)</f>
        <v>139</v>
      </c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9.5" customHeight="1" x14ac:dyDescent="0.2">
      <c r="B18" s="196" t="s">
        <v>202</v>
      </c>
      <c r="C18" s="197">
        <v>158</v>
      </c>
      <c r="D18" s="197">
        <v>15</v>
      </c>
      <c r="E18" s="192">
        <f t="shared" si="0"/>
        <v>173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0.100000000000001" customHeight="1" x14ac:dyDescent="0.3">
      <c r="B19" s="196" t="s">
        <v>203</v>
      </c>
      <c r="C19" s="21">
        <v>168</v>
      </c>
      <c r="D19" s="21">
        <v>12</v>
      </c>
      <c r="E19" s="192">
        <f t="shared" si="0"/>
        <v>180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9.5" customHeight="1" x14ac:dyDescent="0.2">
      <c r="B20" s="196" t="s">
        <v>204</v>
      </c>
      <c r="C20" s="197">
        <v>168</v>
      </c>
      <c r="D20" s="197">
        <v>11</v>
      </c>
      <c r="E20" s="198">
        <f t="shared" si="0"/>
        <v>179</v>
      </c>
    </row>
    <row r="21" spans="1:18" ht="20.100000000000001" customHeight="1" x14ac:dyDescent="0.2">
      <c r="B21" s="196" t="s">
        <v>205</v>
      </c>
      <c r="C21" s="21">
        <v>162</v>
      </c>
      <c r="D21" s="21">
        <v>30</v>
      </c>
      <c r="E21" s="192">
        <f t="shared" si="0"/>
        <v>192</v>
      </c>
    </row>
    <row r="22" spans="1:18" ht="20.100000000000001" customHeight="1" x14ac:dyDescent="0.2">
      <c r="B22" s="196" t="s">
        <v>206</v>
      </c>
      <c r="C22" s="197">
        <v>188</v>
      </c>
      <c r="D22" s="197">
        <v>16</v>
      </c>
      <c r="E22" s="192">
        <f t="shared" si="0"/>
        <v>204</v>
      </c>
    </row>
    <row r="23" spans="1:18" ht="20.100000000000001" customHeight="1" x14ac:dyDescent="0.2">
      <c r="B23" s="196" t="s">
        <v>207</v>
      </c>
      <c r="C23" s="21">
        <v>155</v>
      </c>
      <c r="D23" s="21">
        <v>14</v>
      </c>
      <c r="E23" s="192">
        <f t="shared" si="0"/>
        <v>169</v>
      </c>
    </row>
    <row r="24" spans="1:18" ht="20.100000000000001" customHeight="1" x14ac:dyDescent="0.2">
      <c r="B24" s="196" t="s">
        <v>208</v>
      </c>
      <c r="C24" s="197">
        <v>175</v>
      </c>
      <c r="D24" s="197">
        <v>24</v>
      </c>
      <c r="E24" s="192">
        <f t="shared" si="0"/>
        <v>199</v>
      </c>
    </row>
    <row r="25" spans="1:18" ht="20.100000000000001" customHeight="1" x14ac:dyDescent="0.2">
      <c r="B25" s="196" t="s">
        <v>209</v>
      </c>
      <c r="C25" s="21">
        <v>180</v>
      </c>
      <c r="D25" s="21">
        <v>29</v>
      </c>
      <c r="E25" s="192">
        <f t="shared" si="0"/>
        <v>209</v>
      </c>
    </row>
    <row r="26" spans="1:18" ht="20.100000000000001" customHeight="1" x14ac:dyDescent="0.2">
      <c r="B26" s="196" t="s">
        <v>210</v>
      </c>
      <c r="C26" s="197">
        <v>158</v>
      </c>
      <c r="D26" s="197">
        <v>23</v>
      </c>
      <c r="E26" s="198">
        <f t="shared" si="0"/>
        <v>181</v>
      </c>
    </row>
    <row r="27" spans="1:18" ht="20.100000000000001" customHeight="1" thickBot="1" x14ac:dyDescent="0.25">
      <c r="B27" s="199" t="s">
        <v>211</v>
      </c>
      <c r="C27" s="200">
        <v>213</v>
      </c>
      <c r="D27" s="200">
        <v>24</v>
      </c>
      <c r="E27" s="201">
        <f t="shared" si="0"/>
        <v>237</v>
      </c>
    </row>
    <row r="28" spans="1:18" ht="20.100000000000001" customHeight="1" thickBot="1" x14ac:dyDescent="0.25">
      <c r="B28" s="50" t="s">
        <v>1</v>
      </c>
      <c r="C28" s="44">
        <f>SUM(C16:C27)</f>
        <v>2022</v>
      </c>
      <c r="D28" s="44">
        <f>SUM(D16:D27)</f>
        <v>236</v>
      </c>
      <c r="E28" s="44">
        <f>SUM(E16:E27)</f>
        <v>2258</v>
      </c>
    </row>
    <row r="29" spans="1:18" ht="14.25" x14ac:dyDescent="0.3">
      <c r="B29" s="23"/>
      <c r="C29" s="202"/>
      <c r="D29" s="202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 ht="14.25" x14ac:dyDescent="0.3">
      <c r="B30" s="23"/>
      <c r="C30" s="202"/>
      <c r="D30" s="202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8" ht="14.25" x14ac:dyDescent="0.3">
      <c r="B31" s="23"/>
      <c r="C31" s="202"/>
      <c r="D31" s="202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8" ht="14.25" x14ac:dyDescent="0.3">
      <c r="A32" s="23"/>
      <c r="B32" s="23"/>
      <c r="C32" s="23"/>
      <c r="D32" s="23"/>
    </row>
    <row r="55" spans="1:1" ht="14.25" x14ac:dyDescent="0.3">
      <c r="A55" s="24"/>
    </row>
  </sheetData>
  <mergeCells count="11">
    <mergeCell ref="A5:H5"/>
    <mergeCell ref="A6:H6"/>
    <mergeCell ref="A7:H7"/>
    <mergeCell ref="E14:E15"/>
    <mergeCell ref="B14:B15"/>
    <mergeCell ref="C14:C15"/>
    <mergeCell ref="D14:D15"/>
    <mergeCell ref="A9:F9"/>
    <mergeCell ref="A10:H10"/>
    <mergeCell ref="A11:H11"/>
    <mergeCell ref="A12:H12"/>
  </mergeCells>
  <phoneticPr fontId="0" type="noConversion"/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4"/>
  <sheetViews>
    <sheetView topLeftCell="A10" workbookViewId="0">
      <selection activeCell="E25" sqref="E25"/>
    </sheetView>
  </sheetViews>
  <sheetFormatPr baseColWidth="10" defaultColWidth="11.42578125" defaultRowHeight="12.75" x14ac:dyDescent="0.2"/>
  <cols>
    <col min="1" max="1" width="15.425781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11.42578125" customWidth="1"/>
    <col min="10" max="10" width="7.5703125" customWidth="1"/>
  </cols>
  <sheetData>
    <row r="5" spans="1:20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258"/>
    </row>
    <row r="6" spans="1:20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259"/>
    </row>
    <row r="7" spans="1:20" ht="15.7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  <c r="I7" s="560"/>
      <c r="J7" s="560"/>
      <c r="K7" s="260"/>
    </row>
    <row r="8" spans="1:20" ht="12.75" customHeight="1" x14ac:dyDescent="0.25">
      <c r="B8" s="1"/>
      <c r="C8" s="1"/>
      <c r="D8" s="1"/>
      <c r="E8" s="1"/>
      <c r="F8" s="1"/>
      <c r="G8" s="1"/>
      <c r="H8" s="1"/>
    </row>
    <row r="9" spans="1:20" ht="18" customHeight="1" x14ac:dyDescent="0.3">
      <c r="A9" s="606"/>
      <c r="B9" s="606"/>
      <c r="C9" s="606"/>
      <c r="D9" s="606"/>
      <c r="E9" s="606"/>
      <c r="F9" s="606"/>
      <c r="G9" s="606"/>
      <c r="H9" s="606"/>
      <c r="I9" s="606"/>
      <c r="J9" s="606"/>
    </row>
    <row r="10" spans="1:20" ht="18.75" customHeight="1" x14ac:dyDescent="0.25">
      <c r="A10" s="607" t="s">
        <v>89</v>
      </c>
      <c r="B10" s="607"/>
      <c r="C10" s="607"/>
      <c r="D10" s="607"/>
      <c r="E10" s="607"/>
      <c r="F10" s="607"/>
      <c r="G10" s="607"/>
      <c r="H10" s="607"/>
      <c r="I10" s="607"/>
      <c r="J10" s="607"/>
      <c r="K10" s="263"/>
    </row>
    <row r="11" spans="1:20" ht="12.75" customHeight="1" x14ac:dyDescent="0.2">
      <c r="A11" s="553" t="s">
        <v>407</v>
      </c>
      <c r="B11" s="553"/>
      <c r="C11" s="553"/>
      <c r="D11" s="553"/>
      <c r="E11" s="553"/>
      <c r="F11" s="553"/>
      <c r="G11" s="553"/>
      <c r="H11" s="553"/>
      <c r="I11" s="553"/>
      <c r="J11" s="553"/>
      <c r="K11" s="18"/>
    </row>
    <row r="12" spans="1:20" ht="12.75" customHeight="1" x14ac:dyDescent="0.3">
      <c r="A12" s="556" t="s">
        <v>25</v>
      </c>
      <c r="B12" s="556"/>
      <c r="C12" s="556"/>
      <c r="D12" s="556"/>
      <c r="E12" s="556"/>
      <c r="F12" s="556"/>
      <c r="G12" s="556"/>
      <c r="H12" s="556"/>
      <c r="I12" s="556"/>
      <c r="J12" s="556"/>
      <c r="K12" s="19"/>
    </row>
    <row r="13" spans="1:20" ht="13.5" customHeight="1" thickBot="1" x14ac:dyDescent="0.35">
      <c r="B13" s="637"/>
      <c r="C13" s="637"/>
      <c r="D13" s="20"/>
      <c r="E13" s="20"/>
      <c r="F13" s="20"/>
      <c r="G13" s="20"/>
      <c r="H13" s="194"/>
    </row>
    <row r="14" spans="1:20" ht="18.75" customHeight="1" x14ac:dyDescent="0.2">
      <c r="B14" s="633" t="s">
        <v>8</v>
      </c>
      <c r="C14" s="635" t="s">
        <v>62</v>
      </c>
      <c r="D14" s="635" t="s">
        <v>87</v>
      </c>
      <c r="E14" s="635" t="s">
        <v>88</v>
      </c>
      <c r="F14" s="635" t="s">
        <v>212</v>
      </c>
      <c r="G14" s="635" t="s">
        <v>199</v>
      </c>
      <c r="H14" s="635" t="s">
        <v>213</v>
      </c>
    </row>
    <row r="15" spans="1:20" ht="37.5" customHeight="1" thickBot="1" x14ac:dyDescent="0.3">
      <c r="B15" s="634"/>
      <c r="C15" s="636"/>
      <c r="D15" s="636"/>
      <c r="E15" s="636"/>
      <c r="F15" s="636"/>
      <c r="G15" s="636"/>
      <c r="H15" s="636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9.5" customHeight="1" x14ac:dyDescent="0.2">
      <c r="B16" s="203" t="s">
        <v>127</v>
      </c>
      <c r="C16" s="204">
        <v>196</v>
      </c>
      <c r="D16" s="205">
        <f xml:space="preserve"> (100000/10135105)*(C16*12)</f>
        <v>23.206469000567825</v>
      </c>
      <c r="E16" s="206">
        <f>C16-G16</f>
        <v>179</v>
      </c>
      <c r="F16" s="207">
        <f xml:space="preserve"> (100000/10135105)*(E16*12)</f>
        <v>21.193663015824701</v>
      </c>
      <c r="G16" s="208">
        <v>17</v>
      </c>
      <c r="H16" s="209">
        <f xml:space="preserve"> (100000/10135105)*(G16*12)</f>
        <v>2.0128059847431277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9.5" customHeight="1" x14ac:dyDescent="0.2">
      <c r="B17" s="210" t="s">
        <v>125</v>
      </c>
      <c r="C17" s="211">
        <v>139</v>
      </c>
      <c r="D17" s="205">
        <f xml:space="preserve"> (100000/10135105)*(C17*12)</f>
        <v>16.457648934076161</v>
      </c>
      <c r="E17" s="206">
        <f>C17-G17</f>
        <v>118</v>
      </c>
      <c r="F17" s="207">
        <f xml:space="preserve"> (100000/10135105)*(E17*12)</f>
        <v>13.971241541158181</v>
      </c>
      <c r="G17" s="212">
        <v>21</v>
      </c>
      <c r="H17" s="209">
        <f xml:space="preserve"> (100000/10135105)*(G17*12)</f>
        <v>2.4864073929179815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20.100000000000001" customHeight="1" x14ac:dyDescent="0.2">
      <c r="B18" s="210" t="s">
        <v>145</v>
      </c>
      <c r="C18" s="211">
        <v>173</v>
      </c>
      <c r="D18" s="205">
        <f t="shared" ref="D18:D27" si="0" xml:space="preserve"> (100000/10010590)*(C18*12)</f>
        <v>20.738038417316062</v>
      </c>
      <c r="E18" s="206">
        <f t="shared" ref="E18:E27" si="1">C18-G18</f>
        <v>158</v>
      </c>
      <c r="F18" s="207">
        <f t="shared" ref="F18:F27" si="2" xml:space="preserve"> (100000/10010590)*(E18*12)</f>
        <v>18.939942600785766</v>
      </c>
      <c r="G18" s="212">
        <v>15</v>
      </c>
      <c r="H18" s="209">
        <f t="shared" ref="H18:H27" si="3" xml:space="preserve"> (100000/10010590)*(G18*12)</f>
        <v>1.7980958165302945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20.100000000000001" customHeight="1" x14ac:dyDescent="0.2">
      <c r="B19" s="210" t="s">
        <v>156</v>
      </c>
      <c r="C19" s="211">
        <v>180</v>
      </c>
      <c r="D19" s="205">
        <f t="shared" si="0"/>
        <v>21.577149798363532</v>
      </c>
      <c r="E19" s="206">
        <f t="shared" si="1"/>
        <v>168</v>
      </c>
      <c r="F19" s="207">
        <f t="shared" si="2"/>
        <v>20.138673145139297</v>
      </c>
      <c r="G19" s="212">
        <v>12</v>
      </c>
      <c r="H19" s="209">
        <f t="shared" si="3"/>
        <v>1.4384766532242355</v>
      </c>
    </row>
    <row r="20" spans="2:20" ht="20.100000000000001" customHeight="1" x14ac:dyDescent="0.2">
      <c r="B20" s="210" t="s">
        <v>160</v>
      </c>
      <c r="C20" s="211">
        <v>179</v>
      </c>
      <c r="D20" s="205">
        <f t="shared" si="0"/>
        <v>21.45727674392818</v>
      </c>
      <c r="E20" s="206">
        <f t="shared" si="1"/>
        <v>168</v>
      </c>
      <c r="F20" s="207">
        <f xml:space="preserve"> (100000/10010590)*(E20*12)</f>
        <v>20.138673145139297</v>
      </c>
      <c r="G20" s="212">
        <v>11</v>
      </c>
      <c r="H20" s="209">
        <f t="shared" si="3"/>
        <v>1.3186035987888827</v>
      </c>
    </row>
    <row r="21" spans="2:20" ht="20.100000000000001" customHeight="1" x14ac:dyDescent="0.2">
      <c r="B21" s="210" t="s">
        <v>186</v>
      </c>
      <c r="C21" s="211">
        <v>192</v>
      </c>
      <c r="D21" s="205">
        <f t="shared" si="0"/>
        <v>23.015626451587767</v>
      </c>
      <c r="E21" s="206">
        <f t="shared" si="1"/>
        <v>162</v>
      </c>
      <c r="F21" s="207">
        <f t="shared" si="2"/>
        <v>19.419434818527179</v>
      </c>
      <c r="G21" s="212">
        <v>30</v>
      </c>
      <c r="H21" s="209">
        <f t="shared" si="3"/>
        <v>3.596191633060589</v>
      </c>
    </row>
    <row r="22" spans="2:20" ht="20.100000000000001" customHeight="1" x14ac:dyDescent="0.2">
      <c r="B22" s="210" t="s">
        <v>187</v>
      </c>
      <c r="C22" s="211">
        <v>204</v>
      </c>
      <c r="D22" s="205">
        <f t="shared" si="0"/>
        <v>24.454103104812003</v>
      </c>
      <c r="E22" s="206">
        <f t="shared" si="1"/>
        <v>188</v>
      </c>
      <c r="F22" s="207">
        <f t="shared" si="2"/>
        <v>22.536134233846358</v>
      </c>
      <c r="G22" s="212">
        <v>16</v>
      </c>
      <c r="H22" s="209">
        <f t="shared" si="3"/>
        <v>1.9179688709656473</v>
      </c>
    </row>
    <row r="23" spans="2:20" ht="20.100000000000001" customHeight="1" x14ac:dyDescent="0.2">
      <c r="B23" s="210" t="s">
        <v>188</v>
      </c>
      <c r="C23" s="211">
        <v>169</v>
      </c>
      <c r="D23" s="205">
        <f t="shared" si="0"/>
        <v>20.258546199574649</v>
      </c>
      <c r="E23" s="206">
        <f t="shared" si="1"/>
        <v>155</v>
      </c>
      <c r="F23" s="207">
        <f t="shared" si="2"/>
        <v>18.580323437479709</v>
      </c>
      <c r="G23" s="212">
        <v>14</v>
      </c>
      <c r="H23" s="209">
        <f t="shared" si="3"/>
        <v>1.6782227620949415</v>
      </c>
    </row>
    <row r="24" spans="2:20" ht="20.100000000000001" customHeight="1" x14ac:dyDescent="0.2">
      <c r="B24" s="210" t="s">
        <v>189</v>
      </c>
      <c r="C24" s="211">
        <v>199</v>
      </c>
      <c r="D24" s="205">
        <f xml:space="preserve"> (100000/10010590)*(C24*12)</f>
        <v>23.854737832635241</v>
      </c>
      <c r="E24" s="206">
        <f t="shared" si="1"/>
        <v>175</v>
      </c>
      <c r="F24" s="207">
        <f t="shared" si="2"/>
        <v>20.977784526186767</v>
      </c>
      <c r="G24" s="212">
        <v>24</v>
      </c>
      <c r="H24" s="209">
        <f t="shared" si="3"/>
        <v>2.8769533064484709</v>
      </c>
    </row>
    <row r="25" spans="2:20" ht="20.100000000000001" customHeight="1" x14ac:dyDescent="0.2">
      <c r="B25" s="210" t="s">
        <v>190</v>
      </c>
      <c r="C25" s="211">
        <v>209</v>
      </c>
      <c r="D25" s="205">
        <f t="shared" si="0"/>
        <v>25.053468376988768</v>
      </c>
      <c r="E25" s="206">
        <f t="shared" si="1"/>
        <v>180</v>
      </c>
      <c r="F25" s="207">
        <f t="shared" si="2"/>
        <v>21.577149798363532</v>
      </c>
      <c r="G25" s="212">
        <v>29</v>
      </c>
      <c r="H25" s="209">
        <f t="shared" si="3"/>
        <v>3.4763185786252357</v>
      </c>
    </row>
    <row r="26" spans="2:20" ht="20.100000000000001" customHeight="1" x14ac:dyDescent="0.2">
      <c r="B26" s="318" t="s">
        <v>191</v>
      </c>
      <c r="C26" s="319">
        <v>181</v>
      </c>
      <c r="D26" s="320">
        <f t="shared" si="0"/>
        <v>21.697022852798884</v>
      </c>
      <c r="E26" s="206">
        <f t="shared" si="1"/>
        <v>158</v>
      </c>
      <c r="F26" s="321">
        <f t="shared" si="2"/>
        <v>18.939942600785766</v>
      </c>
      <c r="G26" s="322">
        <v>23</v>
      </c>
      <c r="H26" s="323">
        <f t="shared" si="3"/>
        <v>2.7570802520131181</v>
      </c>
    </row>
    <row r="27" spans="2:20" ht="20.100000000000001" customHeight="1" thickBot="1" x14ac:dyDescent="0.25">
      <c r="B27" s="324" t="s">
        <v>192</v>
      </c>
      <c r="C27" s="325">
        <v>237</v>
      </c>
      <c r="D27" s="326">
        <f t="shared" si="0"/>
        <v>28.409913901178651</v>
      </c>
      <c r="E27" s="206">
        <f t="shared" si="1"/>
        <v>213</v>
      </c>
      <c r="F27" s="327">
        <f t="shared" si="2"/>
        <v>25.532960594730181</v>
      </c>
      <c r="G27" s="328">
        <v>24</v>
      </c>
      <c r="H27" s="329">
        <f t="shared" si="3"/>
        <v>2.8769533064484709</v>
      </c>
    </row>
    <row r="28" spans="2:20" ht="20.100000000000001" customHeight="1" thickBot="1" x14ac:dyDescent="0.25">
      <c r="B28" s="69" t="s">
        <v>1</v>
      </c>
      <c r="C28" s="69">
        <f>SUM(C16:C27)</f>
        <v>2258</v>
      </c>
      <c r="D28" s="213">
        <f xml:space="preserve"> (100000/10135105)*(C28/12)*12</f>
        <v>22.278999576225406</v>
      </c>
      <c r="E28" s="69">
        <f>SUM(E16:E27)</f>
        <v>2022</v>
      </c>
      <c r="F28" s="213">
        <f xml:space="preserve"> (100000/10135105)*(E28/12)*12</f>
        <v>19.950459319365709</v>
      </c>
      <c r="G28" s="69">
        <f>SUM(G16:G27)</f>
        <v>236</v>
      </c>
      <c r="H28" s="214">
        <f xml:space="preserve"> (100000/10135105)*(G28/12)*12</f>
        <v>2.3285402568596973</v>
      </c>
    </row>
    <row r="29" spans="2:20" x14ac:dyDescent="0.2">
      <c r="B29" s="7"/>
    </row>
    <row r="30" spans="2:20" ht="14.25" x14ac:dyDescent="0.3">
      <c r="B30" s="23"/>
      <c r="C30" s="23"/>
      <c r="D30" s="23"/>
      <c r="E30" s="23"/>
      <c r="F30" s="23"/>
    </row>
    <row r="31" spans="2:20" ht="14.25" x14ac:dyDescent="0.3">
      <c r="B31" s="23"/>
      <c r="C31" s="202"/>
      <c r="D31" s="202"/>
      <c r="E31" s="202"/>
      <c r="F31" s="202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20" ht="14.25" x14ac:dyDescent="0.3">
      <c r="B32" s="23"/>
      <c r="C32" s="23"/>
      <c r="D32" s="23"/>
      <c r="E32" s="23"/>
      <c r="F32" s="23"/>
    </row>
    <row r="33" spans="2:6" ht="14.25" x14ac:dyDescent="0.3">
      <c r="B33" s="23"/>
      <c r="C33" s="23"/>
      <c r="D33" s="23"/>
      <c r="E33" s="23"/>
      <c r="F33" s="23"/>
    </row>
    <row r="34" spans="2:6" ht="14.25" x14ac:dyDescent="0.3">
      <c r="B34" s="23"/>
      <c r="C34" s="23"/>
      <c r="D34" s="23"/>
      <c r="E34" s="23"/>
      <c r="F34" s="23"/>
    </row>
  </sheetData>
  <mergeCells count="15">
    <mergeCell ref="B13:C13"/>
    <mergeCell ref="A5:J5"/>
    <mergeCell ref="A6:J6"/>
    <mergeCell ref="A7:J7"/>
    <mergeCell ref="A9:J9"/>
    <mergeCell ref="A10:J10"/>
    <mergeCell ref="A11:J11"/>
    <mergeCell ref="A12:J12"/>
    <mergeCell ref="B14:B15"/>
    <mergeCell ref="C14:C15"/>
    <mergeCell ref="E14:E15"/>
    <mergeCell ref="H14:H15"/>
    <mergeCell ref="D14:D15"/>
    <mergeCell ref="F14:F15"/>
    <mergeCell ref="G14:G15"/>
  </mergeCells>
  <phoneticPr fontId="0" type="noConversion"/>
  <pageMargins left="0.88500000000000001" right="0.3" top="0.3" bottom="0.3" header="0.39370078740157499" footer="0.39370078740157499"/>
  <pageSetup paperSize="9" scale="95" orientation="landscape" r:id="rId1"/>
  <headerFooter alignWithMargins="0"/>
  <ignoredErrors>
    <ignoredError sqref="G28 E16:E27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25"/>
  <sheetViews>
    <sheetView topLeftCell="C15" zoomScale="130" zoomScaleNormal="130" workbookViewId="0">
      <selection activeCell="Q18" sqref="Q18"/>
    </sheetView>
  </sheetViews>
  <sheetFormatPr baseColWidth="10" defaultColWidth="11.42578125" defaultRowHeight="12.75" x14ac:dyDescent="0.2"/>
  <cols>
    <col min="1" max="1" width="3" customWidth="1"/>
    <col min="2" max="2" width="9.7109375" customWidth="1"/>
    <col min="3" max="3" width="10" customWidth="1"/>
    <col min="4" max="4" width="14" customWidth="1"/>
    <col min="5" max="5" width="4.42578125" customWidth="1"/>
    <col min="6" max="6" width="4.28515625" customWidth="1"/>
    <col min="7" max="7" width="4.42578125" customWidth="1"/>
    <col min="8" max="9" width="3.7109375" customWidth="1"/>
    <col min="10" max="10" width="4" customWidth="1"/>
    <col min="11" max="12" width="3.85546875" customWidth="1"/>
    <col min="13" max="13" width="4.28515625" customWidth="1"/>
    <col min="14" max="14" width="3.85546875" customWidth="1"/>
    <col min="15" max="16" width="4.28515625" customWidth="1"/>
    <col min="17" max="17" width="13.7109375" customWidth="1"/>
    <col min="18" max="18" width="22.42578125" customWidth="1"/>
    <col min="19" max="21" width="10.85546875" customWidth="1"/>
    <col min="22" max="22" width="2" customWidth="1"/>
    <col min="23" max="23" width="0.28515625" customWidth="1"/>
    <col min="24" max="24" width="1.140625" customWidth="1"/>
    <col min="25" max="25" width="2.42578125" customWidth="1"/>
    <col min="26" max="26" width="2.7109375" customWidth="1"/>
    <col min="27" max="27" width="2" hidden="1" customWidth="1"/>
    <col min="28" max="28" width="2.5703125" customWidth="1"/>
    <col min="29" max="29" width="0.140625" customWidth="1"/>
  </cols>
  <sheetData>
    <row r="5" spans="2:29" ht="12.75" customHeight="1" x14ac:dyDescent="0.2">
      <c r="B5" s="640" t="s">
        <v>25</v>
      </c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</row>
    <row r="6" spans="2:29" ht="18" customHeight="1" x14ac:dyDescent="0.3">
      <c r="B6" s="641" t="s">
        <v>30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</row>
    <row r="7" spans="2:29" ht="12.75" customHeight="1" x14ac:dyDescent="0.2">
      <c r="B7" s="561" t="s">
        <v>282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</row>
    <row r="8" spans="2:29" ht="12.75" customHeight="1" x14ac:dyDescent="0.25">
      <c r="B8" s="347"/>
      <c r="C8" s="34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"/>
      <c r="S8" s="12"/>
      <c r="T8" s="347"/>
      <c r="U8" s="347"/>
      <c r="V8" s="347"/>
      <c r="W8" s="347"/>
      <c r="X8" s="347"/>
      <c r="Y8" s="347"/>
      <c r="Z8" s="347"/>
      <c r="AA8" s="347"/>
      <c r="AB8" s="347"/>
    </row>
    <row r="9" spans="2:29" ht="12.75" customHeight="1" x14ac:dyDescent="0.25">
      <c r="B9" s="347"/>
      <c r="C9" s="34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"/>
      <c r="S9" s="12"/>
      <c r="T9" s="347"/>
      <c r="U9" s="347"/>
      <c r="V9" s="347"/>
      <c r="W9" s="347"/>
      <c r="X9" s="347"/>
      <c r="Y9" s="347"/>
      <c r="Z9" s="347"/>
      <c r="AA9" s="347"/>
      <c r="AB9" s="347"/>
    </row>
    <row r="10" spans="2:29" ht="24" customHeight="1" x14ac:dyDescent="0.2">
      <c r="B10" s="642" t="s">
        <v>329</v>
      </c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</row>
    <row r="11" spans="2:29" ht="14.25" customHeight="1" x14ac:dyDescent="0.25"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</row>
    <row r="12" spans="2:29" ht="14.25" customHeight="1" x14ac:dyDescent="0.25"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</row>
    <row r="13" spans="2:29" ht="18.75" customHeight="1" x14ac:dyDescent="0.2">
      <c r="B13" s="643" t="s">
        <v>406</v>
      </c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</row>
    <row r="14" spans="2:29" ht="15" customHeight="1" x14ac:dyDescent="0.25">
      <c r="B14" s="638" t="s">
        <v>24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</row>
    <row r="15" spans="2:29" ht="15.75" customHeight="1" x14ac:dyDescent="0.25">
      <c r="B15" s="639" t="s">
        <v>407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</row>
    <row r="16" spans="2:29" ht="20.25" customHeight="1" thickBot="1" x14ac:dyDescent="0.3"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</row>
    <row r="17" spans="2:26" ht="69" thickBot="1" x14ac:dyDescent="0.35">
      <c r="C17" s="352" t="s">
        <v>330</v>
      </c>
      <c r="D17" s="168" t="s">
        <v>214</v>
      </c>
      <c r="E17" s="353" t="s">
        <v>127</v>
      </c>
      <c r="F17" s="353" t="s">
        <v>125</v>
      </c>
      <c r="G17" s="353" t="s">
        <v>145</v>
      </c>
      <c r="H17" s="353" t="s">
        <v>156</v>
      </c>
      <c r="I17" s="353" t="s">
        <v>160</v>
      </c>
      <c r="J17" s="353" t="s">
        <v>186</v>
      </c>
      <c r="K17" s="353" t="s">
        <v>187</v>
      </c>
      <c r="L17" s="353" t="s">
        <v>188</v>
      </c>
      <c r="M17" s="353" t="s">
        <v>189</v>
      </c>
      <c r="N17" s="353" t="s">
        <v>190</v>
      </c>
      <c r="O17" s="353" t="s">
        <v>191</v>
      </c>
      <c r="P17" s="353" t="s">
        <v>192</v>
      </c>
      <c r="Q17" s="354" t="s">
        <v>215</v>
      </c>
      <c r="R17" s="354" t="s">
        <v>87</v>
      </c>
      <c r="S17" s="349" t="s">
        <v>216</v>
      </c>
      <c r="T17" s="61" t="s">
        <v>217</v>
      </c>
      <c r="U17" s="61" t="s">
        <v>218</v>
      </c>
    </row>
    <row r="18" spans="2:26" ht="24.95" customHeight="1" x14ac:dyDescent="0.2">
      <c r="C18" s="435" t="s">
        <v>248</v>
      </c>
      <c r="D18" s="436">
        <v>10010590</v>
      </c>
      <c r="E18" s="436">
        <v>219</v>
      </c>
      <c r="F18" s="436">
        <v>208</v>
      </c>
      <c r="G18" s="436">
        <v>194</v>
      </c>
      <c r="H18" s="436">
        <v>212</v>
      </c>
      <c r="I18" s="436">
        <v>230</v>
      </c>
      <c r="J18" s="436">
        <v>183</v>
      </c>
      <c r="K18" s="436">
        <v>210</v>
      </c>
      <c r="L18" s="436">
        <v>214</v>
      </c>
      <c r="M18" s="436">
        <v>191</v>
      </c>
      <c r="N18" s="436">
        <v>233</v>
      </c>
      <c r="O18" s="436">
        <v>193</v>
      </c>
      <c r="P18" s="436">
        <v>226</v>
      </c>
      <c r="Q18" s="436">
        <f>SUM(E18:P18)</f>
        <v>2513</v>
      </c>
      <c r="R18" s="437">
        <f xml:space="preserve"> (100000/D18)*(Q18/12)*12</f>
        <v>25.103415483003502</v>
      </c>
      <c r="S18" s="438">
        <v>289</v>
      </c>
      <c r="T18" s="439">
        <f>Q18-S18</f>
        <v>2224</v>
      </c>
      <c r="U18" s="440">
        <f xml:space="preserve"> (100000/D18)*(T18/12)*12</f>
        <v>22.216472755352083</v>
      </c>
    </row>
    <row r="19" spans="2:26" ht="25.5" customHeight="1" thickBot="1" x14ac:dyDescent="0.25">
      <c r="B19" s="6"/>
      <c r="C19" s="350" t="s">
        <v>283</v>
      </c>
      <c r="D19" s="351">
        <v>10135105</v>
      </c>
      <c r="E19" s="351">
        <v>196</v>
      </c>
      <c r="F19" s="351">
        <v>139</v>
      </c>
      <c r="G19" s="351">
        <v>173</v>
      </c>
      <c r="H19" s="351">
        <v>180</v>
      </c>
      <c r="I19" s="351">
        <v>179</v>
      </c>
      <c r="J19" s="351">
        <v>192</v>
      </c>
      <c r="K19" s="351">
        <v>204</v>
      </c>
      <c r="L19" s="351">
        <v>169</v>
      </c>
      <c r="M19" s="351">
        <v>199</v>
      </c>
      <c r="N19" s="351">
        <v>209</v>
      </c>
      <c r="O19" s="351">
        <v>181</v>
      </c>
      <c r="P19" s="351">
        <v>237</v>
      </c>
      <c r="Q19" s="406">
        <f>SUM(E19:P19)</f>
        <v>2258</v>
      </c>
      <c r="R19" s="441">
        <f xml:space="preserve"> (100000/D19)*(Q19/12)*12</f>
        <v>22.278999576225406</v>
      </c>
      <c r="S19" s="442">
        <v>236</v>
      </c>
      <c r="T19" s="443">
        <f>Q19-S19</f>
        <v>2022</v>
      </c>
      <c r="U19" s="444">
        <f xml:space="preserve"> (100000/D19)*(T19/12)*12</f>
        <v>19.950459319365709</v>
      </c>
      <c r="V19" t="s">
        <v>29</v>
      </c>
    </row>
    <row r="20" spans="2:26" ht="12.95" customHeight="1" x14ac:dyDescent="0.2">
      <c r="B20" s="6"/>
      <c r="D20" s="215"/>
      <c r="E20" s="219"/>
      <c r="F20" s="219"/>
      <c r="G20" s="219"/>
      <c r="H20" s="219"/>
      <c r="I20" s="219"/>
      <c r="J20" s="219"/>
      <c r="K20" s="219"/>
      <c r="L20" s="219"/>
      <c r="M20" s="219"/>
      <c r="N20" s="215"/>
      <c r="O20" s="215"/>
      <c r="P20" s="215"/>
      <c r="Q20" s="216"/>
      <c r="R20" s="216"/>
      <c r="S20" s="216"/>
      <c r="T20" s="216"/>
      <c r="U20" s="216"/>
    </row>
    <row r="21" spans="2:26" ht="12.95" customHeight="1" x14ac:dyDescent="0.25">
      <c r="B21" s="434"/>
      <c r="C21" s="431"/>
      <c r="D21" s="432"/>
      <c r="E21" s="432"/>
      <c r="F21" s="432"/>
      <c r="G21" s="432"/>
      <c r="H21" s="432"/>
      <c r="I21" s="433"/>
      <c r="J21" s="433"/>
      <c r="K21" s="6"/>
      <c r="L21" s="6"/>
      <c r="T21" s="217"/>
      <c r="U21" s="218"/>
      <c r="Z21" s="3"/>
    </row>
    <row r="22" spans="2:26" ht="12.95" customHeight="1" x14ac:dyDescent="0.25">
      <c r="B22" s="434"/>
      <c r="C22" s="432"/>
      <c r="D22" s="432"/>
      <c r="E22" s="432"/>
      <c r="F22" s="433"/>
      <c r="G22" s="433"/>
      <c r="H22" s="433"/>
      <c r="I22" s="433"/>
      <c r="J22" s="433"/>
      <c r="K22" s="6"/>
      <c r="L22" s="6"/>
      <c r="M22" s="6"/>
      <c r="N22" s="6"/>
      <c r="O22" s="6"/>
      <c r="P22" s="6"/>
      <c r="Q22" s="6"/>
      <c r="R22" s="6"/>
      <c r="T22" s="217"/>
      <c r="U22" s="218"/>
      <c r="Z22" s="3"/>
    </row>
    <row r="23" spans="2:26" ht="12.95" customHeight="1" x14ac:dyDescent="0.2">
      <c r="B23" s="432"/>
      <c r="C23" s="432"/>
      <c r="D23" s="432"/>
      <c r="E23" s="432"/>
      <c r="F23" s="432"/>
      <c r="G23" s="432"/>
      <c r="H23" s="432"/>
      <c r="I23" s="432"/>
      <c r="J23" s="432"/>
    </row>
    <row r="24" spans="2:26" ht="12.95" customHeight="1" x14ac:dyDescent="0.2">
      <c r="B24" s="432"/>
      <c r="C24" s="432"/>
      <c r="D24" s="432"/>
      <c r="E24" s="432"/>
      <c r="F24" s="432"/>
      <c r="G24" s="432"/>
      <c r="H24" s="432"/>
      <c r="I24" s="432"/>
      <c r="J24" s="432"/>
    </row>
    <row r="25" spans="2:26" x14ac:dyDescent="0.2">
      <c r="B25" s="432"/>
      <c r="C25" s="432"/>
      <c r="D25" s="432"/>
      <c r="E25" s="432"/>
      <c r="F25" s="432"/>
      <c r="G25" s="432"/>
      <c r="H25" s="432"/>
      <c r="I25" s="432"/>
      <c r="J25" s="432"/>
    </row>
  </sheetData>
  <mergeCells count="7">
    <mergeCell ref="B14:AC14"/>
    <mergeCell ref="B15:AC15"/>
    <mergeCell ref="B5:AC5"/>
    <mergeCell ref="B6:AC6"/>
    <mergeCell ref="B7:AC7"/>
    <mergeCell ref="B10:AC10"/>
    <mergeCell ref="B13:AC13"/>
  </mergeCells>
  <phoneticPr fontId="0" type="noConversion"/>
  <pageMargins left="0.78685039370078735" right="0.19685039370078741" top="0.74803149606299213" bottom="0.19685039370078741" header="0.39370078740157483" footer="0.39370078740157483"/>
  <pageSetup paperSize="9" scale="8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13" zoomScaleSheetLayoutView="100" workbookViewId="0">
      <selection activeCell="A34" sqref="A34:XFD34"/>
    </sheetView>
  </sheetViews>
  <sheetFormatPr baseColWidth="10" defaultRowHeight="12.75" x14ac:dyDescent="0.2"/>
  <cols>
    <col min="1" max="1" width="5.28515625" style="45" customWidth="1"/>
    <col min="2" max="2" width="14.7109375" style="45" customWidth="1"/>
    <col min="3" max="14" width="4.28515625" style="45" customWidth="1"/>
    <col min="15" max="15" width="5.140625" style="45" customWidth="1"/>
    <col min="16" max="16" width="11.7109375" style="45" customWidth="1"/>
    <col min="17" max="17" width="16" style="45" customWidth="1"/>
    <col min="18" max="18" width="4.7109375" style="45" customWidth="1"/>
    <col min="19" max="19" width="3.42578125" style="45" customWidth="1"/>
    <col min="20" max="20" width="3.28515625" style="45" customWidth="1"/>
    <col min="21" max="21" width="5.28515625" style="45" customWidth="1"/>
    <col min="22" max="22" width="6.5703125" style="45" customWidth="1"/>
    <col min="23" max="23" width="10.7109375" style="45" customWidth="1"/>
    <col min="24" max="24" width="13" style="45" customWidth="1"/>
    <col min="25" max="25" width="2.7109375" style="45" customWidth="1"/>
    <col min="26" max="26" width="1" style="45" customWidth="1"/>
  </cols>
  <sheetData>
    <row r="1" spans="1:28" ht="15" x14ac:dyDescent="0.25">
      <c r="A1" s="220" t="s">
        <v>219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8" ht="12.75" customHeight="1" x14ac:dyDescent="0.2">
      <c r="A2" s="221" t="s">
        <v>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8" ht="15" x14ac:dyDescent="0.25">
      <c r="A3" s="222" t="s">
        <v>405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3"/>
      <c r="Z3" s="223"/>
    </row>
    <row r="4" spans="1:28" ht="15.75" thickBot="1" x14ac:dyDescent="0.3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3"/>
    </row>
    <row r="5" spans="1:28" ht="12.95" customHeight="1" thickBot="1" x14ac:dyDescent="0.25">
      <c r="A5" s="644" t="s">
        <v>9</v>
      </c>
      <c r="B5" s="644"/>
      <c r="C5" s="644" t="s">
        <v>169</v>
      </c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5" t="s">
        <v>214</v>
      </c>
      <c r="Q5" s="645" t="s">
        <v>220</v>
      </c>
      <c r="R5" s="645" t="s">
        <v>199</v>
      </c>
      <c r="S5" s="645"/>
      <c r="T5" s="645"/>
      <c r="U5" s="645"/>
      <c r="V5" s="645" t="s">
        <v>1</v>
      </c>
      <c r="W5" s="645" t="s">
        <v>221</v>
      </c>
      <c r="X5" s="645" t="s">
        <v>222</v>
      </c>
      <c r="Y5"/>
      <c r="Z5"/>
    </row>
    <row r="6" spans="1:28" ht="7.5" customHeight="1" thickBot="1" x14ac:dyDescent="0.25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5"/>
      <c r="Q6" s="645"/>
      <c r="R6" s="645"/>
      <c r="S6" s="645"/>
      <c r="T6" s="645"/>
      <c r="U6" s="645"/>
      <c r="V6" s="645"/>
      <c r="W6" s="645"/>
      <c r="X6" s="645"/>
      <c r="Y6"/>
      <c r="Z6"/>
    </row>
    <row r="7" spans="1:28" ht="61.5" customHeight="1" thickBot="1" x14ac:dyDescent="0.25">
      <c r="A7" s="547" t="s">
        <v>8</v>
      </c>
      <c r="B7" s="548" t="s">
        <v>436</v>
      </c>
      <c r="C7" s="549" t="s">
        <v>127</v>
      </c>
      <c r="D7" s="549" t="s">
        <v>125</v>
      </c>
      <c r="E7" s="549" t="s">
        <v>145</v>
      </c>
      <c r="F7" s="549" t="s">
        <v>156</v>
      </c>
      <c r="G7" s="549" t="s">
        <v>160</v>
      </c>
      <c r="H7" s="549" t="s">
        <v>186</v>
      </c>
      <c r="I7" s="549" t="s">
        <v>187</v>
      </c>
      <c r="J7" s="549" t="s">
        <v>188</v>
      </c>
      <c r="K7" s="549" t="s">
        <v>189</v>
      </c>
      <c r="L7" s="549" t="s">
        <v>190</v>
      </c>
      <c r="M7" s="549" t="s">
        <v>191</v>
      </c>
      <c r="N7" s="549" t="s">
        <v>192</v>
      </c>
      <c r="O7" s="549" t="s">
        <v>18</v>
      </c>
      <c r="P7" s="645"/>
      <c r="Q7" s="645"/>
      <c r="R7" s="282" t="s">
        <v>82</v>
      </c>
      <c r="S7" s="282" t="s">
        <v>223</v>
      </c>
      <c r="T7" s="282" t="s">
        <v>240</v>
      </c>
      <c r="U7" s="282" t="s">
        <v>126</v>
      </c>
      <c r="V7" s="645"/>
      <c r="W7" s="645"/>
      <c r="X7" s="645"/>
      <c r="Y7"/>
      <c r="Z7"/>
    </row>
    <row r="8" spans="1:28" s="6" customFormat="1" ht="16.5" customHeight="1" x14ac:dyDescent="0.2">
      <c r="A8" s="543">
        <v>3</v>
      </c>
      <c r="B8" s="304" t="s">
        <v>34</v>
      </c>
      <c r="C8" s="305">
        <v>1</v>
      </c>
      <c r="D8" s="305">
        <v>6</v>
      </c>
      <c r="E8" s="305"/>
      <c r="F8" s="305">
        <v>1</v>
      </c>
      <c r="G8" s="305">
        <v>3</v>
      </c>
      <c r="H8" s="305">
        <v>2</v>
      </c>
      <c r="I8" s="305">
        <v>3</v>
      </c>
      <c r="J8" s="47">
        <v>1</v>
      </c>
      <c r="K8" s="305">
        <v>1</v>
      </c>
      <c r="L8" s="305">
        <v>3</v>
      </c>
      <c r="M8" s="305">
        <v>6</v>
      </c>
      <c r="N8" s="305">
        <v>5</v>
      </c>
      <c r="O8" s="305">
        <f t="shared" ref="O8:O39" si="0">SUM(C8:N8)</f>
        <v>32</v>
      </c>
      <c r="P8" s="306">
        <v>1140605</v>
      </c>
      <c r="Q8" s="307">
        <f xml:space="preserve"> (100000/P8)*(O8/12)*12</f>
        <v>2.8055286448858281</v>
      </c>
      <c r="R8" s="497">
        <v>41</v>
      </c>
      <c r="S8" s="497">
        <v>1</v>
      </c>
      <c r="T8" s="497">
        <v>0</v>
      </c>
      <c r="U8" s="497">
        <v>1</v>
      </c>
      <c r="V8" s="305">
        <f>SUM(R8:U8)</f>
        <v>43</v>
      </c>
      <c r="W8" s="305">
        <f>O8-V8</f>
        <v>-11</v>
      </c>
      <c r="X8" s="303">
        <f>(100000/P8)*(W8/12)*12</f>
        <v>-0.96440047167950338</v>
      </c>
    </row>
    <row r="9" spans="1:28" s="6" customFormat="1" ht="12.95" customHeight="1" x14ac:dyDescent="0.2">
      <c r="A9" s="544">
        <v>4</v>
      </c>
      <c r="B9" s="278" t="s">
        <v>35</v>
      </c>
      <c r="C9" s="279">
        <v>8</v>
      </c>
      <c r="D9" s="279">
        <v>2</v>
      </c>
      <c r="E9" s="279">
        <v>3</v>
      </c>
      <c r="F9" s="279">
        <v>4</v>
      </c>
      <c r="G9" s="279">
        <v>2</v>
      </c>
      <c r="H9" s="279">
        <v>4</v>
      </c>
      <c r="I9" s="279">
        <v>3</v>
      </c>
      <c r="J9" s="33">
        <v>1</v>
      </c>
      <c r="K9" s="279">
        <v>1</v>
      </c>
      <c r="L9" s="279">
        <v>3</v>
      </c>
      <c r="M9" s="279"/>
      <c r="N9" s="279">
        <v>2</v>
      </c>
      <c r="O9" s="279">
        <f t="shared" si="0"/>
        <v>33</v>
      </c>
      <c r="P9" s="280">
        <v>2274110</v>
      </c>
      <c r="Q9" s="307">
        <f t="shared" ref="Q9:Q39" si="1" xml:space="preserve"> (100000/P9)*(O9/12)*12</f>
        <v>1.4511171403318222</v>
      </c>
      <c r="R9" s="498">
        <v>54</v>
      </c>
      <c r="S9" s="498">
        <v>2</v>
      </c>
      <c r="T9" s="498">
        <v>0</v>
      </c>
      <c r="U9" s="498">
        <v>0</v>
      </c>
      <c r="V9" s="279">
        <f t="shared" ref="V9:V39" si="2">SUM(R9:U9)</f>
        <v>56</v>
      </c>
      <c r="W9" s="279">
        <f t="shared" ref="W9:W39" si="3">O9-V9</f>
        <v>-23</v>
      </c>
      <c r="X9" s="303">
        <f t="shared" ref="X9:X39" si="4">(100000/P9)*(W9/12)*12</f>
        <v>-1.0113846735646033</v>
      </c>
    </row>
    <row r="10" spans="1:28" ht="12.95" customHeight="1" x14ac:dyDescent="0.2">
      <c r="A10" s="544">
        <v>5</v>
      </c>
      <c r="B10" s="278" t="s">
        <v>36</v>
      </c>
      <c r="C10" s="279">
        <v>3</v>
      </c>
      <c r="D10" s="279">
        <v>2</v>
      </c>
      <c r="E10" s="279">
        <v>3</v>
      </c>
      <c r="F10" s="279">
        <v>10</v>
      </c>
      <c r="G10" s="279">
        <v>1</v>
      </c>
      <c r="H10" s="279">
        <v>1</v>
      </c>
      <c r="I10" s="279">
        <v>5</v>
      </c>
      <c r="J10" s="33">
        <v>5</v>
      </c>
      <c r="K10" s="279">
        <v>3</v>
      </c>
      <c r="L10" s="279">
        <v>9</v>
      </c>
      <c r="M10" s="279">
        <v>4</v>
      </c>
      <c r="N10" s="279">
        <v>1</v>
      </c>
      <c r="O10" s="279">
        <f t="shared" si="0"/>
        <v>47</v>
      </c>
      <c r="P10" s="280">
        <v>247435</v>
      </c>
      <c r="Q10" s="307">
        <f t="shared" si="1"/>
        <v>18.994887546224259</v>
      </c>
      <c r="R10" s="498">
        <v>1</v>
      </c>
      <c r="S10" s="498">
        <v>0</v>
      </c>
      <c r="T10" s="498">
        <v>0</v>
      </c>
      <c r="U10" s="498">
        <v>0</v>
      </c>
      <c r="V10" s="279">
        <f t="shared" si="2"/>
        <v>1</v>
      </c>
      <c r="W10" s="279">
        <f t="shared" si="3"/>
        <v>46</v>
      </c>
      <c r="X10" s="303">
        <f t="shared" si="4"/>
        <v>18.590741002687572</v>
      </c>
      <c r="Y10"/>
      <c r="Z10"/>
      <c r="AA10" s="6"/>
      <c r="AB10" s="6"/>
    </row>
    <row r="11" spans="1:28" ht="12.95" customHeight="1" x14ac:dyDescent="0.25">
      <c r="A11" s="544">
        <v>6</v>
      </c>
      <c r="B11" s="278" t="s">
        <v>37</v>
      </c>
      <c r="C11" s="279">
        <v>1</v>
      </c>
      <c r="D11" s="279">
        <v>2</v>
      </c>
      <c r="E11" s="279">
        <v>1</v>
      </c>
      <c r="F11" s="279">
        <v>1</v>
      </c>
      <c r="G11" s="279"/>
      <c r="H11" s="279">
        <v>2</v>
      </c>
      <c r="I11" s="279"/>
      <c r="J11" s="33"/>
      <c r="K11" s="279">
        <v>2</v>
      </c>
      <c r="L11" s="279">
        <v>1</v>
      </c>
      <c r="M11" s="279"/>
      <c r="N11" s="279">
        <v>1</v>
      </c>
      <c r="O11" s="279">
        <f t="shared" si="0"/>
        <v>11</v>
      </c>
      <c r="P11" s="281">
        <v>117889</v>
      </c>
      <c r="Q11" s="307">
        <f t="shared" si="1"/>
        <v>9.3308111867943566</v>
      </c>
      <c r="R11" s="498">
        <v>2</v>
      </c>
      <c r="S11" s="498">
        <v>0</v>
      </c>
      <c r="T11" s="498">
        <v>0</v>
      </c>
      <c r="U11" s="498">
        <v>0</v>
      </c>
      <c r="V11" s="279">
        <f t="shared" si="2"/>
        <v>2</v>
      </c>
      <c r="W11" s="279">
        <f t="shared" si="3"/>
        <v>9</v>
      </c>
      <c r="X11" s="303">
        <f t="shared" si="4"/>
        <v>7.6343000619226551</v>
      </c>
      <c r="Y11"/>
      <c r="Z11"/>
      <c r="AA11" s="6"/>
      <c r="AB11" s="6"/>
    </row>
    <row r="12" spans="1:28" ht="12.95" customHeight="1" x14ac:dyDescent="0.25">
      <c r="A12" s="544">
        <v>1</v>
      </c>
      <c r="B12" s="278" t="s">
        <v>5</v>
      </c>
      <c r="C12" s="279">
        <v>23</v>
      </c>
      <c r="D12" s="279">
        <v>18</v>
      </c>
      <c r="E12" s="279">
        <v>20</v>
      </c>
      <c r="F12" s="279">
        <v>16</v>
      </c>
      <c r="G12" s="279">
        <v>21</v>
      </c>
      <c r="H12" s="279">
        <v>16</v>
      </c>
      <c r="I12" s="279">
        <v>23</v>
      </c>
      <c r="J12" s="33">
        <v>21</v>
      </c>
      <c r="K12" s="279">
        <v>27</v>
      </c>
      <c r="L12" s="279">
        <v>20</v>
      </c>
      <c r="M12" s="279">
        <v>21</v>
      </c>
      <c r="N12" s="279">
        <v>31</v>
      </c>
      <c r="O12" s="279">
        <f t="shared" si="0"/>
        <v>257</v>
      </c>
      <c r="P12" s="281">
        <v>203861</v>
      </c>
      <c r="Q12" s="307">
        <f t="shared" si="1"/>
        <v>126.06629026640702</v>
      </c>
      <c r="R12" s="498">
        <v>2</v>
      </c>
      <c r="S12" s="498">
        <v>0</v>
      </c>
      <c r="T12" s="498">
        <v>0</v>
      </c>
      <c r="U12" s="498">
        <v>0</v>
      </c>
      <c r="V12" s="279">
        <f t="shared" si="2"/>
        <v>2</v>
      </c>
      <c r="W12" s="279">
        <f t="shared" si="3"/>
        <v>255</v>
      </c>
      <c r="X12" s="303">
        <f t="shared" si="4"/>
        <v>125.08522964176572</v>
      </c>
      <c r="Y12"/>
      <c r="Z12"/>
      <c r="AA12" s="6"/>
      <c r="AB12" s="6"/>
    </row>
    <row r="13" spans="1:28" ht="12.95" customHeight="1" x14ac:dyDescent="0.25">
      <c r="A13" s="544">
        <v>7</v>
      </c>
      <c r="B13" s="278" t="s">
        <v>38</v>
      </c>
      <c r="C13" s="279">
        <v>3</v>
      </c>
      <c r="D13" s="279">
        <v>4</v>
      </c>
      <c r="E13" s="279">
        <v>5</v>
      </c>
      <c r="F13" s="279">
        <v>5</v>
      </c>
      <c r="G13" s="279">
        <v>5</v>
      </c>
      <c r="H13" s="279">
        <v>4</v>
      </c>
      <c r="I13" s="279">
        <v>11</v>
      </c>
      <c r="J13" s="33">
        <v>8</v>
      </c>
      <c r="K13" s="279">
        <v>6</v>
      </c>
      <c r="L13" s="279">
        <v>16</v>
      </c>
      <c r="M13" s="279">
        <v>9</v>
      </c>
      <c r="N13" s="279">
        <v>3</v>
      </c>
      <c r="O13" s="279">
        <f t="shared" si="0"/>
        <v>79</v>
      </c>
      <c r="P13" s="281">
        <v>67762</v>
      </c>
      <c r="Q13" s="307">
        <f t="shared" si="1"/>
        <v>116.58451639561997</v>
      </c>
      <c r="R13" s="498">
        <v>1</v>
      </c>
      <c r="S13" s="498">
        <v>0</v>
      </c>
      <c r="T13" s="498">
        <v>0</v>
      </c>
      <c r="U13" s="498">
        <v>0</v>
      </c>
      <c r="V13" s="279">
        <f t="shared" si="2"/>
        <v>1</v>
      </c>
      <c r="W13" s="279">
        <f t="shared" si="3"/>
        <v>78</v>
      </c>
      <c r="X13" s="303">
        <f t="shared" si="4"/>
        <v>115.10876302352352</v>
      </c>
      <c r="Y13"/>
      <c r="Z13"/>
      <c r="AA13" s="6"/>
      <c r="AB13" s="6"/>
    </row>
    <row r="14" spans="1:28" ht="12.95" customHeight="1" x14ac:dyDescent="0.2">
      <c r="A14" s="544">
        <v>8</v>
      </c>
      <c r="B14" s="278" t="s">
        <v>71</v>
      </c>
      <c r="C14" s="279">
        <v>1</v>
      </c>
      <c r="D14" s="279"/>
      <c r="E14" s="279">
        <v>1</v>
      </c>
      <c r="F14" s="279">
        <v>1</v>
      </c>
      <c r="G14" s="279">
        <v>1</v>
      </c>
      <c r="H14" s="279">
        <v>2</v>
      </c>
      <c r="I14" s="279">
        <v>5</v>
      </c>
      <c r="J14" s="33"/>
      <c r="K14" s="279">
        <v>5</v>
      </c>
      <c r="L14" s="279"/>
      <c r="M14" s="279">
        <v>1</v>
      </c>
      <c r="N14" s="279">
        <v>3</v>
      </c>
      <c r="O14" s="279">
        <f t="shared" si="0"/>
        <v>20</v>
      </c>
      <c r="P14" s="280">
        <v>302405</v>
      </c>
      <c r="Q14" s="307">
        <f t="shared" si="1"/>
        <v>6.6136472611233286</v>
      </c>
      <c r="R14" s="498">
        <v>9</v>
      </c>
      <c r="S14" s="498">
        <v>1</v>
      </c>
      <c r="T14" s="498">
        <v>0</v>
      </c>
      <c r="U14" s="498">
        <v>0</v>
      </c>
      <c r="V14" s="279">
        <f t="shared" si="2"/>
        <v>10</v>
      </c>
      <c r="W14" s="279">
        <f t="shared" si="3"/>
        <v>10</v>
      </c>
      <c r="X14" s="303">
        <f t="shared" si="4"/>
        <v>3.3068236305616643</v>
      </c>
      <c r="Y14"/>
      <c r="Z14"/>
      <c r="AA14" s="6"/>
      <c r="AB14" s="6"/>
    </row>
    <row r="15" spans="1:28" ht="12.95" customHeight="1" x14ac:dyDescent="0.25">
      <c r="A15" s="544">
        <v>9</v>
      </c>
      <c r="B15" s="278" t="s">
        <v>57</v>
      </c>
      <c r="C15" s="279"/>
      <c r="D15" s="279">
        <v>1</v>
      </c>
      <c r="E15" s="279">
        <v>1</v>
      </c>
      <c r="F15" s="279">
        <v>1</v>
      </c>
      <c r="G15" s="279">
        <v>1</v>
      </c>
      <c r="H15" s="279">
        <v>1</v>
      </c>
      <c r="I15" s="279">
        <v>2</v>
      </c>
      <c r="J15" s="33"/>
      <c r="K15" s="279">
        <v>3</v>
      </c>
      <c r="L15" s="279"/>
      <c r="M15" s="279">
        <v>3</v>
      </c>
      <c r="N15" s="279"/>
      <c r="O15" s="279">
        <f t="shared" si="0"/>
        <v>13</v>
      </c>
      <c r="P15" s="281">
        <v>108492</v>
      </c>
      <c r="Q15" s="307">
        <f t="shared" si="1"/>
        <v>11.982450318917522</v>
      </c>
      <c r="R15" s="498">
        <v>0</v>
      </c>
      <c r="S15" s="498">
        <v>0</v>
      </c>
      <c r="T15" s="498">
        <v>0</v>
      </c>
      <c r="U15" s="498">
        <v>0</v>
      </c>
      <c r="V15" s="279">
        <f t="shared" si="2"/>
        <v>0</v>
      </c>
      <c r="W15" s="279">
        <f t="shared" si="3"/>
        <v>13</v>
      </c>
      <c r="X15" s="303">
        <f t="shared" si="4"/>
        <v>11.982450318917522</v>
      </c>
      <c r="Y15"/>
      <c r="Z15"/>
      <c r="AA15" s="6"/>
      <c r="AB15" s="6"/>
    </row>
    <row r="16" spans="1:28" ht="12.95" customHeight="1" x14ac:dyDescent="0.2">
      <c r="A16" s="544">
        <v>10</v>
      </c>
      <c r="B16" s="278" t="s">
        <v>39</v>
      </c>
      <c r="C16" s="279">
        <v>3</v>
      </c>
      <c r="D16" s="279"/>
      <c r="E16" s="279">
        <v>1</v>
      </c>
      <c r="F16" s="279">
        <v>6</v>
      </c>
      <c r="G16" s="279">
        <v>2</v>
      </c>
      <c r="H16" s="279">
        <v>3</v>
      </c>
      <c r="I16" s="279">
        <v>6</v>
      </c>
      <c r="J16" s="33">
        <v>2</v>
      </c>
      <c r="K16" s="279">
        <v>3</v>
      </c>
      <c r="L16" s="279">
        <v>4</v>
      </c>
      <c r="M16" s="279">
        <v>4</v>
      </c>
      <c r="N16" s="279">
        <v>8</v>
      </c>
      <c r="O16" s="279">
        <f t="shared" si="0"/>
        <v>42</v>
      </c>
      <c r="P16" s="280">
        <v>73351</v>
      </c>
      <c r="Q16" s="307">
        <f t="shared" si="1"/>
        <v>57.258933075213697</v>
      </c>
      <c r="R16" s="498">
        <v>1</v>
      </c>
      <c r="S16" s="498">
        <v>0</v>
      </c>
      <c r="T16" s="498">
        <v>0</v>
      </c>
      <c r="U16" s="498">
        <v>0</v>
      </c>
      <c r="V16" s="279">
        <f t="shared" si="2"/>
        <v>1</v>
      </c>
      <c r="W16" s="279">
        <f t="shared" si="3"/>
        <v>41</v>
      </c>
      <c r="X16" s="303">
        <f t="shared" si="4"/>
        <v>55.895625144851465</v>
      </c>
      <c r="Y16"/>
      <c r="Z16"/>
      <c r="AA16" s="6"/>
      <c r="AB16" s="6"/>
    </row>
    <row r="17" spans="1:28" ht="12.95" customHeight="1" x14ac:dyDescent="0.2">
      <c r="A17" s="544">
        <v>11</v>
      </c>
      <c r="B17" s="278" t="s">
        <v>33</v>
      </c>
      <c r="C17" s="279"/>
      <c r="D17" s="279"/>
      <c r="E17" s="279"/>
      <c r="F17" s="279">
        <v>1</v>
      </c>
      <c r="G17" s="279">
        <v>2</v>
      </c>
      <c r="H17" s="279"/>
      <c r="I17" s="279"/>
      <c r="J17" s="33">
        <v>1</v>
      </c>
      <c r="K17" s="279">
        <v>3</v>
      </c>
      <c r="L17" s="279"/>
      <c r="M17" s="279">
        <v>1</v>
      </c>
      <c r="N17" s="279">
        <v>6</v>
      </c>
      <c r="O17" s="279">
        <f t="shared" si="0"/>
        <v>14</v>
      </c>
      <c r="P17" s="280">
        <v>240389</v>
      </c>
      <c r="Q17" s="307">
        <f t="shared" si="1"/>
        <v>5.8238937721775956</v>
      </c>
      <c r="R17" s="498">
        <v>0</v>
      </c>
      <c r="S17" s="498">
        <v>0</v>
      </c>
      <c r="T17" s="498">
        <v>0</v>
      </c>
      <c r="U17" s="498">
        <v>0</v>
      </c>
      <c r="V17" s="279">
        <f t="shared" si="2"/>
        <v>0</v>
      </c>
      <c r="W17" s="279">
        <f t="shared" si="3"/>
        <v>14</v>
      </c>
      <c r="X17" s="303">
        <f t="shared" si="4"/>
        <v>5.8238937721775956</v>
      </c>
      <c r="Y17"/>
      <c r="Z17"/>
      <c r="AA17" s="6"/>
      <c r="AB17" s="6"/>
    </row>
    <row r="18" spans="1:28" ht="12.95" customHeight="1" x14ac:dyDescent="0.2">
      <c r="A18" s="544">
        <v>12</v>
      </c>
      <c r="B18" s="278" t="s">
        <v>40</v>
      </c>
      <c r="C18" s="279">
        <v>1</v>
      </c>
      <c r="D18" s="279"/>
      <c r="E18" s="279"/>
      <c r="F18" s="279">
        <v>3</v>
      </c>
      <c r="G18" s="279">
        <v>5</v>
      </c>
      <c r="H18" s="279">
        <v>2</v>
      </c>
      <c r="I18" s="279">
        <v>1</v>
      </c>
      <c r="J18" s="33"/>
      <c r="K18" s="279">
        <v>2</v>
      </c>
      <c r="L18" s="279">
        <v>1</v>
      </c>
      <c r="M18" s="279">
        <v>1</v>
      </c>
      <c r="N18" s="279"/>
      <c r="O18" s="279">
        <f t="shared" si="0"/>
        <v>16</v>
      </c>
      <c r="P18" s="280">
        <v>91718</v>
      </c>
      <c r="Q18" s="307">
        <f t="shared" si="1"/>
        <v>17.444776379772783</v>
      </c>
      <c r="R18" s="498">
        <v>1</v>
      </c>
      <c r="S18" s="498">
        <v>0</v>
      </c>
      <c r="T18" s="498">
        <v>0</v>
      </c>
      <c r="U18" s="498">
        <v>0</v>
      </c>
      <c r="V18" s="279">
        <f t="shared" si="2"/>
        <v>1</v>
      </c>
      <c r="W18" s="279">
        <f t="shared" si="3"/>
        <v>15</v>
      </c>
      <c r="X18" s="303">
        <f t="shared" si="4"/>
        <v>16.354477856036983</v>
      </c>
      <c r="Y18"/>
      <c r="Z18"/>
      <c r="AA18" s="6"/>
      <c r="AB18" s="6"/>
    </row>
    <row r="19" spans="1:28" s="6" customFormat="1" ht="12.95" customHeight="1" x14ac:dyDescent="0.2">
      <c r="A19" s="544">
        <v>13</v>
      </c>
      <c r="B19" s="278" t="s">
        <v>41</v>
      </c>
      <c r="C19" s="279">
        <v>9</v>
      </c>
      <c r="D19" s="279">
        <v>8</v>
      </c>
      <c r="E19" s="279">
        <v>4</v>
      </c>
      <c r="F19" s="279">
        <v>2</v>
      </c>
      <c r="G19" s="279">
        <v>5</v>
      </c>
      <c r="H19" s="279">
        <v>5</v>
      </c>
      <c r="I19" s="279">
        <v>6</v>
      </c>
      <c r="J19" s="33">
        <v>6</v>
      </c>
      <c r="K19" s="279">
        <v>7</v>
      </c>
      <c r="L19" s="279">
        <v>19</v>
      </c>
      <c r="M19" s="279">
        <v>6</v>
      </c>
      <c r="N19" s="279">
        <v>8</v>
      </c>
      <c r="O19" s="279">
        <f t="shared" si="0"/>
        <v>85</v>
      </c>
      <c r="P19" s="280">
        <v>56836</v>
      </c>
      <c r="Q19" s="307">
        <f t="shared" si="1"/>
        <v>149.55310014779366</v>
      </c>
      <c r="R19" s="498">
        <v>1</v>
      </c>
      <c r="S19" s="498">
        <v>0</v>
      </c>
      <c r="T19" s="498">
        <v>0</v>
      </c>
      <c r="U19" s="498">
        <v>0</v>
      </c>
      <c r="V19" s="279">
        <f t="shared" si="2"/>
        <v>1</v>
      </c>
      <c r="W19" s="279">
        <f t="shared" si="3"/>
        <v>84</v>
      </c>
      <c r="X19" s="303">
        <f t="shared" si="4"/>
        <v>147.79365191076079</v>
      </c>
    </row>
    <row r="20" spans="1:28" ht="12.95" customHeight="1" x14ac:dyDescent="0.2">
      <c r="A20" s="544">
        <v>14</v>
      </c>
      <c r="B20" s="278" t="s">
        <v>42</v>
      </c>
      <c r="C20" s="279">
        <v>8</v>
      </c>
      <c r="D20" s="279">
        <v>2</v>
      </c>
      <c r="E20" s="279">
        <v>4</v>
      </c>
      <c r="F20" s="279">
        <v>6</v>
      </c>
      <c r="G20" s="279">
        <v>6</v>
      </c>
      <c r="H20" s="279">
        <v>4</v>
      </c>
      <c r="I20" s="279">
        <v>4</v>
      </c>
      <c r="J20" s="33">
        <v>5</v>
      </c>
      <c r="K20" s="279">
        <v>2</v>
      </c>
      <c r="L20" s="279"/>
      <c r="M20" s="279">
        <v>7</v>
      </c>
      <c r="N20" s="279">
        <v>4</v>
      </c>
      <c r="O20" s="279">
        <f t="shared" si="0"/>
        <v>52</v>
      </c>
      <c r="P20" s="280">
        <v>240108</v>
      </c>
      <c r="Q20" s="307">
        <f t="shared" si="1"/>
        <v>21.656921052193177</v>
      </c>
      <c r="R20" s="498">
        <v>12</v>
      </c>
      <c r="S20" s="498">
        <v>0</v>
      </c>
      <c r="T20" s="498">
        <v>0</v>
      </c>
      <c r="U20" s="498">
        <v>0</v>
      </c>
      <c r="V20" s="279">
        <f t="shared" si="2"/>
        <v>12</v>
      </c>
      <c r="W20" s="279">
        <f t="shared" si="3"/>
        <v>40</v>
      </c>
      <c r="X20" s="303">
        <f t="shared" si="4"/>
        <v>16.659170040148599</v>
      </c>
      <c r="Y20"/>
      <c r="Z20"/>
      <c r="AA20" s="6"/>
      <c r="AB20" s="6"/>
    </row>
    <row r="21" spans="1:28" s="6" customFormat="1" ht="12.95" customHeight="1" x14ac:dyDescent="0.2">
      <c r="A21" s="544">
        <v>15</v>
      </c>
      <c r="B21" s="278" t="s">
        <v>43</v>
      </c>
      <c r="C21" s="279">
        <v>5</v>
      </c>
      <c r="D21" s="279">
        <v>2</v>
      </c>
      <c r="E21" s="279">
        <v>6</v>
      </c>
      <c r="F21" s="279">
        <v>8</v>
      </c>
      <c r="G21" s="279">
        <v>5</v>
      </c>
      <c r="H21" s="279">
        <v>10</v>
      </c>
      <c r="I21" s="279">
        <v>8</v>
      </c>
      <c r="J21" s="33">
        <v>10</v>
      </c>
      <c r="K21" s="279">
        <v>11</v>
      </c>
      <c r="L21" s="279">
        <v>10</v>
      </c>
      <c r="M21" s="279">
        <v>4</v>
      </c>
      <c r="N21" s="279">
        <v>12</v>
      </c>
      <c r="O21" s="279">
        <f t="shared" si="0"/>
        <v>91</v>
      </c>
      <c r="P21" s="280">
        <v>252558</v>
      </c>
      <c r="Q21" s="307">
        <f t="shared" si="1"/>
        <v>36.031327457455312</v>
      </c>
      <c r="R21" s="498">
        <v>7</v>
      </c>
      <c r="S21" s="498">
        <v>0</v>
      </c>
      <c r="T21" s="498">
        <v>0</v>
      </c>
      <c r="U21" s="498">
        <v>0</v>
      </c>
      <c r="V21" s="279">
        <f t="shared" si="2"/>
        <v>7</v>
      </c>
      <c r="W21" s="279">
        <f t="shared" si="3"/>
        <v>84</v>
      </c>
      <c r="X21" s="303">
        <f t="shared" si="4"/>
        <v>33.259686883804903</v>
      </c>
    </row>
    <row r="22" spans="1:28" ht="12.95" customHeight="1" x14ac:dyDescent="0.2">
      <c r="A22" s="544">
        <v>16</v>
      </c>
      <c r="B22" s="278" t="s">
        <v>44</v>
      </c>
      <c r="C22" s="279">
        <v>3</v>
      </c>
      <c r="D22" s="279">
        <v>2</v>
      </c>
      <c r="E22" s="279">
        <v>2</v>
      </c>
      <c r="F22" s="279">
        <v>4</v>
      </c>
      <c r="G22" s="279">
        <v>2</v>
      </c>
      <c r="H22" s="279">
        <v>1</v>
      </c>
      <c r="I22" s="279">
        <v>2</v>
      </c>
      <c r="J22" s="33">
        <v>4</v>
      </c>
      <c r="K22" s="279">
        <v>2</v>
      </c>
      <c r="L22" s="279">
        <v>2</v>
      </c>
      <c r="M22" s="279">
        <v>2</v>
      </c>
      <c r="N22" s="279">
        <v>3</v>
      </c>
      <c r="O22" s="279">
        <f t="shared" si="0"/>
        <v>29</v>
      </c>
      <c r="P22" s="280">
        <v>437691</v>
      </c>
      <c r="Q22" s="307">
        <f t="shared" si="1"/>
        <v>6.6256788464921597</v>
      </c>
      <c r="R22" s="498">
        <v>10</v>
      </c>
      <c r="S22" s="498">
        <v>0</v>
      </c>
      <c r="T22" s="498">
        <v>0</v>
      </c>
      <c r="U22" s="498">
        <v>0</v>
      </c>
      <c r="V22" s="279">
        <f t="shared" si="2"/>
        <v>10</v>
      </c>
      <c r="W22" s="279">
        <f t="shared" si="3"/>
        <v>19</v>
      </c>
      <c r="X22" s="303">
        <f t="shared" si="4"/>
        <v>4.340962002874174</v>
      </c>
      <c r="Y22"/>
      <c r="Z22"/>
      <c r="AA22" s="6"/>
      <c r="AB22" s="6"/>
    </row>
    <row r="23" spans="1:28" ht="12.95" customHeight="1" x14ac:dyDescent="0.2">
      <c r="A23" s="544">
        <v>17</v>
      </c>
      <c r="B23" s="278" t="s">
        <v>45</v>
      </c>
      <c r="C23" s="279">
        <v>3</v>
      </c>
      <c r="D23" s="279">
        <v>3</v>
      </c>
      <c r="E23" s="279">
        <v>3</v>
      </c>
      <c r="F23" s="279">
        <v>2</v>
      </c>
      <c r="G23" s="279">
        <v>9</v>
      </c>
      <c r="H23" s="279">
        <v>7</v>
      </c>
      <c r="I23" s="279">
        <v>7</v>
      </c>
      <c r="J23" s="33">
        <v>2</v>
      </c>
      <c r="K23" s="279">
        <v>3</v>
      </c>
      <c r="L23" s="279">
        <v>5</v>
      </c>
      <c r="M23" s="279">
        <v>1</v>
      </c>
      <c r="N23" s="279">
        <v>7</v>
      </c>
      <c r="O23" s="279">
        <f t="shared" si="0"/>
        <v>52</v>
      </c>
      <c r="P23" s="280">
        <v>143008</v>
      </c>
      <c r="Q23" s="307">
        <f t="shared" si="1"/>
        <v>36.361602148131574</v>
      </c>
      <c r="R23" s="498">
        <v>3</v>
      </c>
      <c r="S23" s="498">
        <v>0</v>
      </c>
      <c r="T23" s="498">
        <v>0</v>
      </c>
      <c r="U23" s="498">
        <v>0</v>
      </c>
      <c r="V23" s="279">
        <f t="shared" si="2"/>
        <v>3</v>
      </c>
      <c r="W23" s="279">
        <f t="shared" si="3"/>
        <v>49</v>
      </c>
      <c r="X23" s="303">
        <f t="shared" si="4"/>
        <v>34.263817408816294</v>
      </c>
      <c r="Y23"/>
      <c r="Z23"/>
      <c r="AA23" s="6"/>
      <c r="AB23" s="6"/>
    </row>
    <row r="24" spans="1:28" s="6" customFormat="1" ht="12.95" customHeight="1" x14ac:dyDescent="0.2">
      <c r="A24" s="544">
        <v>18</v>
      </c>
      <c r="B24" s="278" t="s">
        <v>224</v>
      </c>
      <c r="C24" s="279">
        <v>3</v>
      </c>
      <c r="D24" s="279">
        <v>1</v>
      </c>
      <c r="E24" s="279">
        <v>5</v>
      </c>
      <c r="F24" s="279">
        <v>3</v>
      </c>
      <c r="G24" s="279"/>
      <c r="H24" s="279">
        <v>3</v>
      </c>
      <c r="I24" s="279">
        <v>3</v>
      </c>
      <c r="J24" s="33">
        <v>2</v>
      </c>
      <c r="K24" s="279">
        <v>1</v>
      </c>
      <c r="L24" s="279">
        <v>3</v>
      </c>
      <c r="M24" s="279">
        <v>1</v>
      </c>
      <c r="N24" s="279">
        <v>2</v>
      </c>
      <c r="O24" s="279">
        <f t="shared" si="0"/>
        <v>27</v>
      </c>
      <c r="P24" s="280">
        <v>199405</v>
      </c>
      <c r="Q24" s="307">
        <f t="shared" si="1"/>
        <v>13.540282339961385</v>
      </c>
      <c r="R24" s="498">
        <v>7</v>
      </c>
      <c r="S24" s="498">
        <v>0</v>
      </c>
      <c r="T24" s="498">
        <v>0</v>
      </c>
      <c r="U24" s="498">
        <v>0</v>
      </c>
      <c r="V24" s="279">
        <f t="shared" si="2"/>
        <v>7</v>
      </c>
      <c r="W24" s="279">
        <f t="shared" si="3"/>
        <v>20</v>
      </c>
      <c r="X24" s="303">
        <f t="shared" si="4"/>
        <v>10.029838770341765</v>
      </c>
    </row>
    <row r="25" spans="1:28" ht="12.95" customHeight="1" x14ac:dyDescent="0.2">
      <c r="A25" s="544">
        <v>19</v>
      </c>
      <c r="B25" s="278" t="s">
        <v>46</v>
      </c>
      <c r="C25" s="279">
        <v>4</v>
      </c>
      <c r="D25" s="279"/>
      <c r="E25" s="279">
        <v>4</v>
      </c>
      <c r="F25" s="279">
        <v>2</v>
      </c>
      <c r="G25" s="279">
        <v>2</v>
      </c>
      <c r="H25" s="279">
        <v>2</v>
      </c>
      <c r="I25" s="279">
        <v>3</v>
      </c>
      <c r="J25" s="33">
        <v>1</v>
      </c>
      <c r="K25" s="279">
        <v>4</v>
      </c>
      <c r="L25" s="279">
        <v>5</v>
      </c>
      <c r="M25" s="279">
        <v>2</v>
      </c>
      <c r="N25" s="279">
        <v>8</v>
      </c>
      <c r="O25" s="279">
        <f t="shared" si="0"/>
        <v>37</v>
      </c>
      <c r="P25" s="280">
        <v>123100</v>
      </c>
      <c r="Q25" s="307">
        <f t="shared" si="1"/>
        <v>30.056864337936638</v>
      </c>
      <c r="R25" s="498">
        <v>1</v>
      </c>
      <c r="S25" s="498">
        <v>0</v>
      </c>
      <c r="T25" s="498">
        <v>0</v>
      </c>
      <c r="U25" s="498">
        <v>0</v>
      </c>
      <c r="V25" s="279">
        <f t="shared" si="2"/>
        <v>1</v>
      </c>
      <c r="W25" s="279">
        <f t="shared" si="3"/>
        <v>36</v>
      </c>
      <c r="X25" s="303">
        <f t="shared" si="4"/>
        <v>29.244516653127537</v>
      </c>
      <c r="Y25"/>
      <c r="Z25"/>
      <c r="AA25" s="6"/>
      <c r="AB25" s="6"/>
    </row>
    <row r="26" spans="1:28" ht="12.95" customHeight="1" x14ac:dyDescent="0.2">
      <c r="A26" s="544">
        <v>20</v>
      </c>
      <c r="B26" s="278" t="s">
        <v>47</v>
      </c>
      <c r="C26" s="279"/>
      <c r="D26" s="279"/>
      <c r="E26" s="279"/>
      <c r="F26" s="279">
        <v>2</v>
      </c>
      <c r="G26" s="279">
        <v>1</v>
      </c>
      <c r="H26" s="279"/>
      <c r="I26" s="279"/>
      <c r="J26" s="33"/>
      <c r="K26" s="279"/>
      <c r="L26" s="279">
        <v>1</v>
      </c>
      <c r="M26" s="279"/>
      <c r="N26" s="279">
        <v>1</v>
      </c>
      <c r="O26" s="279">
        <f t="shared" si="0"/>
        <v>5</v>
      </c>
      <c r="P26" s="280">
        <v>215346</v>
      </c>
      <c r="Q26" s="307">
        <f t="shared" si="1"/>
        <v>2.3218448450400753</v>
      </c>
      <c r="R26" s="498">
        <v>2</v>
      </c>
      <c r="S26" s="498">
        <v>0</v>
      </c>
      <c r="T26" s="498">
        <v>0</v>
      </c>
      <c r="U26" s="498">
        <v>0</v>
      </c>
      <c r="V26" s="279">
        <f t="shared" si="2"/>
        <v>2</v>
      </c>
      <c r="W26" s="279">
        <f t="shared" si="3"/>
        <v>3</v>
      </c>
      <c r="X26" s="303">
        <f t="shared" si="4"/>
        <v>1.3931069070240449</v>
      </c>
      <c r="Y26"/>
      <c r="Z26"/>
      <c r="AA26" s="6"/>
      <c r="AB26" s="6"/>
    </row>
    <row r="27" spans="1:28" s="6" customFormat="1" ht="12.95" customHeight="1" x14ac:dyDescent="0.2">
      <c r="A27" s="544">
        <v>21</v>
      </c>
      <c r="B27" s="278" t="s">
        <v>48</v>
      </c>
      <c r="C27" s="279">
        <v>8</v>
      </c>
      <c r="D27" s="279"/>
      <c r="E27" s="279">
        <v>3</v>
      </c>
      <c r="F27" s="279">
        <v>6</v>
      </c>
      <c r="G27" s="279">
        <v>5</v>
      </c>
      <c r="H27" s="279">
        <v>7</v>
      </c>
      <c r="I27" s="279">
        <v>1</v>
      </c>
      <c r="J27" s="33">
        <v>3</v>
      </c>
      <c r="K27" s="279">
        <v>5</v>
      </c>
      <c r="L27" s="279">
        <v>2</v>
      </c>
      <c r="M27" s="279">
        <v>1</v>
      </c>
      <c r="N27" s="279">
        <v>2</v>
      </c>
      <c r="O27" s="279">
        <f t="shared" si="0"/>
        <v>43</v>
      </c>
      <c r="P27" s="280">
        <v>26239</v>
      </c>
      <c r="Q27" s="307">
        <f t="shared" si="1"/>
        <v>163.87819657761349</v>
      </c>
      <c r="R27" s="498">
        <v>0</v>
      </c>
      <c r="S27" s="498">
        <v>0</v>
      </c>
      <c r="T27" s="498">
        <v>0</v>
      </c>
      <c r="U27" s="498">
        <v>0</v>
      </c>
      <c r="V27" s="279">
        <f t="shared" si="2"/>
        <v>0</v>
      </c>
      <c r="W27" s="279">
        <f t="shared" si="3"/>
        <v>43</v>
      </c>
      <c r="X27" s="303">
        <f t="shared" si="4"/>
        <v>163.87819657761349</v>
      </c>
    </row>
    <row r="28" spans="1:28" ht="12.95" customHeight="1" x14ac:dyDescent="0.2">
      <c r="A28" s="544">
        <v>22</v>
      </c>
      <c r="B28" s="278" t="s">
        <v>49</v>
      </c>
      <c r="C28" s="279">
        <v>10</v>
      </c>
      <c r="D28" s="279"/>
      <c r="E28" s="279">
        <v>8</v>
      </c>
      <c r="F28" s="279">
        <v>3</v>
      </c>
      <c r="G28" s="279">
        <v>4</v>
      </c>
      <c r="H28" s="279">
        <v>10</v>
      </c>
      <c r="I28" s="279">
        <v>5</v>
      </c>
      <c r="J28" s="33">
        <v>4</v>
      </c>
      <c r="K28" s="279">
        <v>6</v>
      </c>
      <c r="L28" s="279">
        <v>10</v>
      </c>
      <c r="M28" s="279">
        <v>5</v>
      </c>
      <c r="N28" s="279">
        <v>3</v>
      </c>
      <c r="O28" s="279">
        <f t="shared" si="0"/>
        <v>68</v>
      </c>
      <c r="P28" s="280">
        <v>208101</v>
      </c>
      <c r="Q28" s="307">
        <f t="shared" si="1"/>
        <v>32.67644076674307</v>
      </c>
      <c r="R28" s="498">
        <v>5</v>
      </c>
      <c r="S28" s="498">
        <v>0</v>
      </c>
      <c r="T28" s="498">
        <v>0</v>
      </c>
      <c r="U28" s="498">
        <v>0</v>
      </c>
      <c r="V28" s="279">
        <f t="shared" si="2"/>
        <v>5</v>
      </c>
      <c r="W28" s="279">
        <f t="shared" si="3"/>
        <v>63</v>
      </c>
      <c r="X28" s="303">
        <f t="shared" si="4"/>
        <v>30.273761298600196</v>
      </c>
      <c r="Y28"/>
      <c r="Z28"/>
      <c r="AA28" s="6"/>
      <c r="AB28" s="6"/>
    </row>
    <row r="29" spans="1:28" ht="12.95" customHeight="1" x14ac:dyDescent="0.2">
      <c r="A29" s="544">
        <v>23</v>
      </c>
      <c r="B29" s="278" t="s">
        <v>50</v>
      </c>
      <c r="C29" s="279">
        <v>1</v>
      </c>
      <c r="D29" s="279"/>
      <c r="E29" s="279">
        <v>2</v>
      </c>
      <c r="F29" s="279">
        <v>2</v>
      </c>
      <c r="G29" s="279">
        <v>1</v>
      </c>
      <c r="H29" s="279">
        <v>4</v>
      </c>
      <c r="I29" s="279">
        <v>3</v>
      </c>
      <c r="J29" s="33"/>
      <c r="K29" s="279">
        <v>2</v>
      </c>
      <c r="L29" s="279">
        <v>1</v>
      </c>
      <c r="M29" s="279">
        <v>1</v>
      </c>
      <c r="N29" s="279">
        <v>1</v>
      </c>
      <c r="O29" s="279">
        <f t="shared" si="0"/>
        <v>18</v>
      </c>
      <c r="P29" s="280">
        <v>332295</v>
      </c>
      <c r="Q29" s="307">
        <f t="shared" si="1"/>
        <v>5.4168735611429604</v>
      </c>
      <c r="R29" s="498">
        <v>12</v>
      </c>
      <c r="S29" s="498">
        <v>0</v>
      </c>
      <c r="T29" s="498">
        <v>0</v>
      </c>
      <c r="U29" s="498">
        <v>0</v>
      </c>
      <c r="V29" s="279">
        <f t="shared" si="2"/>
        <v>12</v>
      </c>
      <c r="W29" s="279">
        <f t="shared" si="3"/>
        <v>6</v>
      </c>
      <c r="X29" s="303">
        <f t="shared" si="4"/>
        <v>1.8056245203809866</v>
      </c>
      <c r="Y29"/>
      <c r="Z29"/>
      <c r="AA29" s="6"/>
      <c r="AB29" s="6"/>
    </row>
    <row r="30" spans="1:28" ht="12.95" customHeight="1" x14ac:dyDescent="0.2">
      <c r="A30" s="544">
        <v>24</v>
      </c>
      <c r="B30" s="278" t="s">
        <v>59</v>
      </c>
      <c r="C30" s="279">
        <v>2</v>
      </c>
      <c r="D30" s="279"/>
      <c r="E30" s="279">
        <v>3</v>
      </c>
      <c r="F30" s="279">
        <v>1</v>
      </c>
      <c r="G30" s="279">
        <v>1</v>
      </c>
      <c r="H30" s="279">
        <v>2</v>
      </c>
      <c r="I30" s="279"/>
      <c r="J30" s="33">
        <v>2</v>
      </c>
      <c r="K30" s="279">
        <v>1</v>
      </c>
      <c r="L30" s="279"/>
      <c r="M30" s="279">
        <v>1</v>
      </c>
      <c r="N30" s="279">
        <v>1</v>
      </c>
      <c r="O30" s="279">
        <f t="shared" si="0"/>
        <v>14</v>
      </c>
      <c r="P30" s="280">
        <v>103775</v>
      </c>
      <c r="Q30" s="307">
        <f t="shared" si="1"/>
        <v>13.490725126475549</v>
      </c>
      <c r="R30" s="498">
        <v>2</v>
      </c>
      <c r="S30" s="498">
        <v>0</v>
      </c>
      <c r="T30" s="498">
        <v>0</v>
      </c>
      <c r="U30" s="498">
        <v>0</v>
      </c>
      <c r="V30" s="279">
        <f t="shared" si="2"/>
        <v>2</v>
      </c>
      <c r="W30" s="279">
        <f t="shared" si="3"/>
        <v>12</v>
      </c>
      <c r="X30" s="303">
        <f t="shared" si="4"/>
        <v>11.563478679836184</v>
      </c>
      <c r="Y30"/>
      <c r="Z30"/>
      <c r="AA30" s="6"/>
      <c r="AB30" s="6"/>
    </row>
    <row r="31" spans="1:28" ht="12.95" customHeight="1" x14ac:dyDescent="0.2">
      <c r="A31" s="544">
        <v>25</v>
      </c>
      <c r="B31" s="278" t="s">
        <v>61</v>
      </c>
      <c r="C31" s="279">
        <v>7</v>
      </c>
      <c r="D31" s="279">
        <v>11</v>
      </c>
      <c r="E31" s="279">
        <v>4</v>
      </c>
      <c r="F31" s="279">
        <v>10</v>
      </c>
      <c r="G31" s="279">
        <v>16</v>
      </c>
      <c r="H31" s="279">
        <v>11</v>
      </c>
      <c r="I31" s="279">
        <v>10</v>
      </c>
      <c r="J31" s="33">
        <v>7</v>
      </c>
      <c r="K31" s="279">
        <v>9</v>
      </c>
      <c r="L31" s="279">
        <v>11</v>
      </c>
      <c r="M31" s="279">
        <v>11</v>
      </c>
      <c r="N31" s="279">
        <v>16</v>
      </c>
      <c r="O31" s="279">
        <f t="shared" si="0"/>
        <v>123</v>
      </c>
      <c r="P31" s="280">
        <v>100690</v>
      </c>
      <c r="Q31" s="307">
        <f t="shared" si="1"/>
        <v>122.15711590028801</v>
      </c>
      <c r="R31" s="498">
        <v>2</v>
      </c>
      <c r="S31" s="498">
        <v>0</v>
      </c>
      <c r="T31" s="498">
        <v>0</v>
      </c>
      <c r="U31" s="498">
        <v>0</v>
      </c>
      <c r="V31" s="279">
        <f t="shared" si="2"/>
        <v>2</v>
      </c>
      <c r="W31" s="279">
        <f t="shared" si="3"/>
        <v>121</v>
      </c>
      <c r="X31" s="303">
        <f t="shared" si="4"/>
        <v>120.17082133280365</v>
      </c>
      <c r="Y31"/>
      <c r="Z31"/>
      <c r="AA31" s="6"/>
      <c r="AB31" s="6"/>
    </row>
    <row r="32" spans="1:28" ht="12.95" customHeight="1" x14ac:dyDescent="0.2">
      <c r="A32" s="544">
        <v>26</v>
      </c>
      <c r="B32" s="278" t="s">
        <v>51</v>
      </c>
      <c r="C32" s="279">
        <v>1</v>
      </c>
      <c r="D32" s="279"/>
      <c r="E32" s="279">
        <v>0</v>
      </c>
      <c r="F32" s="279">
        <v>1</v>
      </c>
      <c r="G32" s="279"/>
      <c r="H32" s="279"/>
      <c r="I32" s="279">
        <v>1</v>
      </c>
      <c r="J32" s="33">
        <v>1</v>
      </c>
      <c r="K32" s="279">
        <v>1</v>
      </c>
      <c r="L32" s="279">
        <v>1</v>
      </c>
      <c r="M32" s="279"/>
      <c r="N32" s="279"/>
      <c r="O32" s="279">
        <f t="shared" si="0"/>
        <v>6</v>
      </c>
      <c r="P32" s="280">
        <v>685768</v>
      </c>
      <c r="Q32" s="307">
        <f t="shared" si="1"/>
        <v>0.87493146370201003</v>
      </c>
      <c r="R32" s="498">
        <v>16</v>
      </c>
      <c r="S32" s="498">
        <v>2</v>
      </c>
      <c r="T32" s="498">
        <v>0</v>
      </c>
      <c r="U32" s="498">
        <v>2</v>
      </c>
      <c r="V32" s="279">
        <f t="shared" si="2"/>
        <v>20</v>
      </c>
      <c r="W32" s="279">
        <f t="shared" si="3"/>
        <v>-14</v>
      </c>
      <c r="X32" s="303">
        <f t="shared" si="4"/>
        <v>-2.0415067486380236</v>
      </c>
      <c r="Y32"/>
      <c r="Z32"/>
      <c r="AA32" s="6"/>
      <c r="AB32" s="6"/>
    </row>
    <row r="33" spans="1:28" ht="12.95" customHeight="1" x14ac:dyDescent="0.2">
      <c r="A33" s="544">
        <v>27</v>
      </c>
      <c r="B33" s="278" t="s">
        <v>52</v>
      </c>
      <c r="C33" s="279">
        <v>3</v>
      </c>
      <c r="D33" s="279">
        <v>5</v>
      </c>
      <c r="E33" s="279">
        <v>1</v>
      </c>
      <c r="F33" s="279">
        <v>1</v>
      </c>
      <c r="G33" s="279">
        <v>2</v>
      </c>
      <c r="H33" s="279">
        <v>3</v>
      </c>
      <c r="I33" s="279">
        <v>4</v>
      </c>
      <c r="J33" s="33">
        <v>7</v>
      </c>
      <c r="K33" s="279">
        <v>2</v>
      </c>
      <c r="L33" s="279"/>
      <c r="M33" s="279">
        <v>4</v>
      </c>
      <c r="N33" s="279">
        <v>6</v>
      </c>
      <c r="O33" s="279">
        <f t="shared" si="0"/>
        <v>38</v>
      </c>
      <c r="P33" s="280">
        <v>69312</v>
      </c>
      <c r="Q33" s="307">
        <f t="shared" si="1"/>
        <v>54.824561403508774</v>
      </c>
      <c r="R33" s="498">
        <v>0</v>
      </c>
      <c r="S33" s="498">
        <v>0</v>
      </c>
      <c r="T33" s="498">
        <v>0</v>
      </c>
      <c r="U33" s="498">
        <v>0</v>
      </c>
      <c r="V33" s="279">
        <f t="shared" si="2"/>
        <v>0</v>
      </c>
      <c r="W33" s="279">
        <f t="shared" si="3"/>
        <v>38</v>
      </c>
      <c r="X33" s="303">
        <f t="shared" si="4"/>
        <v>54.824561403508774</v>
      </c>
      <c r="Y33"/>
      <c r="Z33"/>
      <c r="AA33" s="6"/>
      <c r="AB33" s="6"/>
    </row>
    <row r="34" spans="1:28" ht="12.95" customHeight="1" x14ac:dyDescent="0.2">
      <c r="A34" s="544">
        <v>28</v>
      </c>
      <c r="B34" s="278" t="s">
        <v>58</v>
      </c>
      <c r="C34" s="279">
        <v>2</v>
      </c>
      <c r="D34" s="279">
        <v>7</v>
      </c>
      <c r="E34" s="279">
        <v>4</v>
      </c>
      <c r="F34" s="279">
        <v>4</v>
      </c>
      <c r="G34" s="279">
        <v>4</v>
      </c>
      <c r="H34" s="279">
        <v>5</v>
      </c>
      <c r="I34" s="279">
        <v>8</v>
      </c>
      <c r="J34" s="33">
        <v>5</v>
      </c>
      <c r="K34" s="279">
        <v>12</v>
      </c>
      <c r="L34" s="279">
        <v>5</v>
      </c>
      <c r="M34" s="279">
        <v>6</v>
      </c>
      <c r="N34" s="279">
        <v>11</v>
      </c>
      <c r="O34" s="279">
        <f t="shared" si="0"/>
        <v>73</v>
      </c>
      <c r="P34" s="280">
        <v>244539</v>
      </c>
      <c r="Q34" s="307">
        <f t="shared" si="1"/>
        <v>29.852089032833206</v>
      </c>
      <c r="R34" s="498">
        <v>3</v>
      </c>
      <c r="S34" s="498">
        <v>0</v>
      </c>
      <c r="T34" s="498">
        <v>0</v>
      </c>
      <c r="U34" s="498">
        <v>0</v>
      </c>
      <c r="V34" s="279">
        <f t="shared" si="2"/>
        <v>3</v>
      </c>
      <c r="W34" s="279">
        <f t="shared" si="3"/>
        <v>70</v>
      </c>
      <c r="X34" s="303">
        <f t="shared" si="4"/>
        <v>28.625290853401701</v>
      </c>
      <c r="Y34"/>
      <c r="Z34"/>
      <c r="AA34" s="6"/>
      <c r="AB34" s="6"/>
    </row>
    <row r="35" spans="1:28" s="6" customFormat="1" ht="12.95" customHeight="1" x14ac:dyDescent="0.2">
      <c r="A35" s="544">
        <v>29</v>
      </c>
      <c r="B35" s="278" t="s">
        <v>53</v>
      </c>
      <c r="C35" s="279"/>
      <c r="D35" s="279">
        <v>3</v>
      </c>
      <c r="E35" s="279">
        <v>4</v>
      </c>
      <c r="F35" s="279">
        <v>4</v>
      </c>
      <c r="G35" s="279">
        <v>1</v>
      </c>
      <c r="H35" s="279">
        <v>1</v>
      </c>
      <c r="I35" s="279">
        <v>3</v>
      </c>
      <c r="J35" s="33">
        <v>1</v>
      </c>
      <c r="K35" s="279">
        <v>3</v>
      </c>
      <c r="L35" s="279">
        <v>1</v>
      </c>
      <c r="M35" s="279">
        <v>1</v>
      </c>
      <c r="N35" s="279">
        <v>1</v>
      </c>
      <c r="O35" s="279">
        <f t="shared" si="0"/>
        <v>23</v>
      </c>
      <c r="P35" s="280">
        <v>346513</v>
      </c>
      <c r="Q35" s="307">
        <f t="shared" si="1"/>
        <v>6.6375576096712088</v>
      </c>
      <c r="R35" s="498">
        <v>6</v>
      </c>
      <c r="S35" s="498">
        <v>1</v>
      </c>
      <c r="T35" s="498">
        <v>0</v>
      </c>
      <c r="U35" s="498">
        <v>0</v>
      </c>
      <c r="V35" s="279">
        <f t="shared" si="2"/>
        <v>7</v>
      </c>
      <c r="W35" s="279">
        <f t="shared" si="3"/>
        <v>16</v>
      </c>
      <c r="X35" s="303">
        <f t="shared" si="4"/>
        <v>4.6174313806408414</v>
      </c>
    </row>
    <row r="36" spans="1:28" ht="12.95" customHeight="1" x14ac:dyDescent="0.2">
      <c r="A36" s="544">
        <v>30</v>
      </c>
      <c r="B36" s="278" t="s">
        <v>6</v>
      </c>
      <c r="C36" s="279">
        <v>20</v>
      </c>
      <c r="D36" s="279">
        <v>10</v>
      </c>
      <c r="E36" s="279">
        <v>18</v>
      </c>
      <c r="F36" s="279">
        <v>15</v>
      </c>
      <c r="G36" s="279">
        <v>21</v>
      </c>
      <c r="H36" s="279">
        <v>19</v>
      </c>
      <c r="I36" s="279">
        <v>17</v>
      </c>
      <c r="J36" s="33">
        <v>22</v>
      </c>
      <c r="K36" s="279">
        <v>14</v>
      </c>
      <c r="L36" s="279">
        <v>19</v>
      </c>
      <c r="M36" s="279">
        <v>16</v>
      </c>
      <c r="N36" s="279">
        <v>16</v>
      </c>
      <c r="O36" s="279">
        <f t="shared" si="0"/>
        <v>207</v>
      </c>
      <c r="P36" s="280">
        <v>157039</v>
      </c>
      <c r="Q36" s="307">
        <f t="shared" si="1"/>
        <v>131.81439005597335</v>
      </c>
      <c r="R36" s="498">
        <v>1</v>
      </c>
      <c r="S36" s="498">
        <v>0</v>
      </c>
      <c r="T36" s="498">
        <v>0</v>
      </c>
      <c r="U36" s="498">
        <v>0</v>
      </c>
      <c r="V36" s="279">
        <f t="shared" si="2"/>
        <v>1</v>
      </c>
      <c r="W36" s="279">
        <f t="shared" si="3"/>
        <v>206</v>
      </c>
      <c r="X36" s="303">
        <f t="shared" si="4"/>
        <v>131.17760556294934</v>
      </c>
      <c r="Y36"/>
      <c r="Z36"/>
      <c r="AA36" s="6"/>
      <c r="AB36" s="6"/>
    </row>
    <row r="37" spans="1:28" ht="12.95" customHeight="1" x14ac:dyDescent="0.2">
      <c r="A37" s="544">
        <v>31</v>
      </c>
      <c r="B37" s="278" t="s">
        <v>249</v>
      </c>
      <c r="C37" s="279">
        <v>1</v>
      </c>
      <c r="D37" s="279"/>
      <c r="E37" s="279">
        <v>2</v>
      </c>
      <c r="F37" s="279">
        <v>1</v>
      </c>
      <c r="G37" s="279"/>
      <c r="H37" s="279"/>
      <c r="I37" s="279">
        <v>1</v>
      </c>
      <c r="J37" s="33">
        <v>1</v>
      </c>
      <c r="K37" s="279">
        <v>2</v>
      </c>
      <c r="L37" s="279"/>
      <c r="M37" s="279">
        <v>2</v>
      </c>
      <c r="N37" s="279"/>
      <c r="O37" s="279">
        <f t="shared" si="0"/>
        <v>10</v>
      </c>
      <c r="P37" s="280">
        <v>1074950</v>
      </c>
      <c r="Q37" s="307">
        <f t="shared" si="1"/>
        <v>0.9302758267826412</v>
      </c>
      <c r="R37" s="498">
        <v>24</v>
      </c>
      <c r="S37" s="498">
        <v>0</v>
      </c>
      <c r="T37" s="498">
        <v>0</v>
      </c>
      <c r="U37" s="498">
        <v>0</v>
      </c>
      <c r="V37" s="279">
        <f t="shared" si="2"/>
        <v>24</v>
      </c>
      <c r="W37" s="279">
        <f t="shared" si="3"/>
        <v>-14</v>
      </c>
      <c r="X37" s="303">
        <f t="shared" si="4"/>
        <v>-1.3023861574956976</v>
      </c>
      <c r="Y37"/>
      <c r="Z37"/>
      <c r="AA37" s="6"/>
      <c r="AB37" s="6"/>
    </row>
    <row r="38" spans="1:28" ht="12.75" customHeight="1" x14ac:dyDescent="0.2">
      <c r="A38" s="544">
        <v>2</v>
      </c>
      <c r="B38" s="278" t="s">
        <v>32</v>
      </c>
      <c r="C38" s="279">
        <v>60</v>
      </c>
      <c r="D38" s="279">
        <v>48</v>
      </c>
      <c r="E38" s="279">
        <v>56</v>
      </c>
      <c r="F38" s="279">
        <v>53</v>
      </c>
      <c r="G38" s="279">
        <v>48</v>
      </c>
      <c r="H38" s="279">
        <v>59</v>
      </c>
      <c r="I38" s="279">
        <v>54</v>
      </c>
      <c r="J38" s="33">
        <v>46</v>
      </c>
      <c r="K38" s="279">
        <v>52</v>
      </c>
      <c r="L38" s="279">
        <v>55</v>
      </c>
      <c r="M38" s="279">
        <v>56</v>
      </c>
      <c r="N38" s="279">
        <v>70</v>
      </c>
      <c r="O38" s="279">
        <f t="shared" si="0"/>
        <v>657</v>
      </c>
      <c r="P38" s="280">
        <v>54576</v>
      </c>
      <c r="Q38" s="307">
        <f t="shared" si="1"/>
        <v>1203.825857519789</v>
      </c>
      <c r="R38" s="498">
        <v>0</v>
      </c>
      <c r="S38" s="498">
        <v>0</v>
      </c>
      <c r="T38" s="498">
        <v>0</v>
      </c>
      <c r="U38" s="498">
        <v>0</v>
      </c>
      <c r="V38" s="279">
        <f t="shared" si="2"/>
        <v>0</v>
      </c>
      <c r="W38" s="279">
        <f t="shared" si="3"/>
        <v>657</v>
      </c>
      <c r="X38" s="303">
        <f t="shared" si="4"/>
        <v>1203.825857519789</v>
      </c>
      <c r="Y38"/>
      <c r="Z38"/>
      <c r="AA38" s="6"/>
      <c r="AB38" s="6"/>
    </row>
    <row r="39" spans="1:28" ht="12.75" customHeight="1" thickBot="1" x14ac:dyDescent="0.25">
      <c r="A39" s="545">
        <v>32</v>
      </c>
      <c r="B39" s="308" t="s">
        <v>54</v>
      </c>
      <c r="C39" s="309">
        <v>2</v>
      </c>
      <c r="D39" s="309">
        <v>2</v>
      </c>
      <c r="E39" s="309">
        <v>5</v>
      </c>
      <c r="F39" s="309">
        <v>1</v>
      </c>
      <c r="G39" s="309">
        <v>3</v>
      </c>
      <c r="H39" s="309">
        <v>2</v>
      </c>
      <c r="I39" s="309">
        <v>5</v>
      </c>
      <c r="J39" s="48">
        <v>1</v>
      </c>
      <c r="K39" s="309">
        <v>4</v>
      </c>
      <c r="L39" s="309">
        <v>2</v>
      </c>
      <c r="M39" s="309">
        <v>4</v>
      </c>
      <c r="N39" s="309">
        <v>5</v>
      </c>
      <c r="O39" s="309">
        <f t="shared" si="0"/>
        <v>36</v>
      </c>
      <c r="P39" s="310">
        <v>195239</v>
      </c>
      <c r="Q39" s="307">
        <f t="shared" si="1"/>
        <v>18.438938941502464</v>
      </c>
      <c r="R39" s="499">
        <v>0</v>
      </c>
      <c r="S39" s="499">
        <v>0</v>
      </c>
      <c r="T39" s="499">
        <v>0</v>
      </c>
      <c r="U39" s="499">
        <v>0</v>
      </c>
      <c r="V39" s="309">
        <f t="shared" si="2"/>
        <v>0</v>
      </c>
      <c r="W39" s="309">
        <f t="shared" si="3"/>
        <v>36</v>
      </c>
      <c r="X39" s="303">
        <f t="shared" si="4"/>
        <v>18.438938941502464</v>
      </c>
      <c r="Y39"/>
      <c r="Z39"/>
      <c r="AA39" s="6"/>
      <c r="AB39" s="6"/>
    </row>
    <row r="40" spans="1:28" ht="18.75" customHeight="1" thickBot="1" x14ac:dyDescent="0.25">
      <c r="A40" s="550" t="s">
        <v>7</v>
      </c>
      <c r="B40" s="551"/>
      <c r="C40" s="546">
        <f t="shared" ref="C40:O40" si="5">SUM(C8:C39)</f>
        <v>196</v>
      </c>
      <c r="D40" s="119">
        <f t="shared" si="5"/>
        <v>139</v>
      </c>
      <c r="E40" s="119">
        <f t="shared" si="5"/>
        <v>173</v>
      </c>
      <c r="F40" s="119">
        <f t="shared" si="5"/>
        <v>180</v>
      </c>
      <c r="G40" s="119">
        <f t="shared" si="5"/>
        <v>179</v>
      </c>
      <c r="H40" s="119">
        <f t="shared" si="5"/>
        <v>192</v>
      </c>
      <c r="I40" s="119">
        <f t="shared" si="5"/>
        <v>204</v>
      </c>
      <c r="J40" s="119">
        <f t="shared" si="5"/>
        <v>169</v>
      </c>
      <c r="K40" s="119">
        <f t="shared" si="5"/>
        <v>199</v>
      </c>
      <c r="L40" s="119">
        <f t="shared" si="5"/>
        <v>209</v>
      </c>
      <c r="M40" s="119">
        <f t="shared" si="5"/>
        <v>181</v>
      </c>
      <c r="N40" s="119">
        <f t="shared" si="5"/>
        <v>237</v>
      </c>
      <c r="O40" s="546">
        <f t="shared" si="5"/>
        <v>2258</v>
      </c>
      <c r="P40" s="313">
        <f t="shared" ref="P40" si="6">SUM(P8:P39)</f>
        <v>10135105</v>
      </c>
      <c r="Q40" s="314">
        <f xml:space="preserve"> (100000/P40)*(O40/11)*12</f>
        <v>24.304363174064079</v>
      </c>
      <c r="R40" s="312">
        <f t="shared" ref="R40:U40" si="7">SUM(R8:R39)</f>
        <v>226</v>
      </c>
      <c r="S40" s="312">
        <f t="shared" si="7"/>
        <v>7</v>
      </c>
      <c r="T40" s="312">
        <f t="shared" si="7"/>
        <v>0</v>
      </c>
      <c r="U40" s="312">
        <f t="shared" si="7"/>
        <v>3</v>
      </c>
      <c r="V40" s="312">
        <f>SUM(V8:V39)</f>
        <v>236</v>
      </c>
      <c r="W40" s="311">
        <f>SUM(W8:W39)</f>
        <v>2022</v>
      </c>
      <c r="X40" s="315">
        <f xml:space="preserve"> (100000/P40)*(W40/12)*12</f>
        <v>19.950459319365709</v>
      </c>
      <c r="Y40"/>
      <c r="Z40"/>
      <c r="AA40" s="6"/>
    </row>
    <row r="41" spans="1:28" x14ac:dyDescent="0.2">
      <c r="Q41" s="356"/>
    </row>
    <row r="42" spans="1:28" ht="15.75" x14ac:dyDescent="0.25">
      <c r="A42" s="434"/>
    </row>
    <row r="43" spans="1:28" ht="15.75" x14ac:dyDescent="0.25">
      <c r="A43" s="434"/>
    </row>
  </sheetData>
  <mergeCells count="8">
    <mergeCell ref="A5:B6"/>
    <mergeCell ref="P5:P7"/>
    <mergeCell ref="C5:O6"/>
    <mergeCell ref="X5:X7"/>
    <mergeCell ref="Q5:Q7"/>
    <mergeCell ref="R5:U6"/>
    <mergeCell ref="V5:V7"/>
    <mergeCell ref="W5:W7"/>
  </mergeCells>
  <phoneticPr fontId="0" type="noConversion"/>
  <conditionalFormatting sqref="Q8:Q39">
    <cfRule type="cellIs" dxfId="24" priority="7" stopIfTrue="1" operator="greaterThan">
      <formula>39.99</formula>
    </cfRule>
    <cfRule type="cellIs" dxfId="23" priority="8" operator="between">
      <formula>30</formula>
      <formula>39.99</formula>
    </cfRule>
  </conditionalFormatting>
  <conditionalFormatting sqref="X8:X39">
    <cfRule type="cellIs" dxfId="22" priority="1" operator="between">
      <formula>40</formula>
      <formula>50</formula>
    </cfRule>
    <cfRule type="cellIs" dxfId="21" priority="2" operator="between">
      <formula>30</formula>
      <formula>39</formula>
    </cfRule>
  </conditionalFormatting>
  <printOptions horizontalCentered="1"/>
  <pageMargins left="0.78740157480314965" right="7.874015748031496E-2" top="0.59055118110236227" bottom="0.19685039370078741" header="0.19685039370078741" footer="0.19685039370078741"/>
  <pageSetup paperSize="9" scale="85" orientation="landscape" r:id="rId1"/>
  <headerFooter alignWithMargins="0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SheetLayoutView="115" workbookViewId="0">
      <selection activeCell="T5" sqref="T5"/>
    </sheetView>
  </sheetViews>
  <sheetFormatPr baseColWidth="10" defaultColWidth="11.42578125" defaultRowHeight="12.75" x14ac:dyDescent="0.2"/>
  <cols>
    <col min="1" max="1" width="1.42578125" customWidth="1"/>
    <col min="2" max="2" width="4" style="45" customWidth="1"/>
    <col min="3" max="3" width="15" style="45" customWidth="1"/>
    <col min="4" max="4" width="21.7109375" style="45" hidden="1" customWidth="1"/>
    <col min="5" max="5" width="10.5703125" style="45" hidden="1" customWidth="1"/>
    <col min="6" max="6" width="14.140625" style="45" customWidth="1"/>
    <col min="7" max="7" width="23.5703125" style="45" hidden="1" customWidth="1"/>
    <col min="8" max="8" width="16" style="45" hidden="1" customWidth="1"/>
    <col min="9" max="9" width="15.5703125" style="45" customWidth="1"/>
    <col min="10" max="10" width="5.42578125" style="45" customWidth="1"/>
    <col min="11" max="11" width="5.7109375" style="45" customWidth="1"/>
    <col min="12" max="12" width="3.5703125" customWidth="1"/>
    <col min="13" max="13" width="14.7109375" customWidth="1"/>
    <col min="14" max="14" width="15.7109375" customWidth="1"/>
    <col min="18" max="18" width="11" customWidth="1"/>
  </cols>
  <sheetData>
    <row r="1" spans="2:20" ht="15" x14ac:dyDescent="0.25">
      <c r="B1" s="220" t="s">
        <v>219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2:20" ht="12.75" customHeight="1" x14ac:dyDescent="0.2">
      <c r="B2" s="227" t="s">
        <v>226</v>
      </c>
      <c r="C2" s="221"/>
      <c r="D2" s="221"/>
      <c r="E2" s="221"/>
      <c r="F2" s="221"/>
      <c r="G2" s="228"/>
      <c r="H2" s="228"/>
      <c r="I2" s="228"/>
      <c r="J2" s="228"/>
      <c r="K2" s="228"/>
      <c r="L2" s="228"/>
      <c r="M2" s="221"/>
      <c r="N2" s="221"/>
    </row>
    <row r="3" spans="2:20" ht="15.75" x14ac:dyDescent="0.25">
      <c r="B3" s="646" t="s">
        <v>412</v>
      </c>
      <c r="C3" s="646"/>
      <c r="D3" s="646"/>
      <c r="E3" s="646"/>
      <c r="F3" s="646"/>
      <c r="G3" s="646"/>
      <c r="H3" s="646"/>
      <c r="I3" s="646"/>
      <c r="J3" s="223"/>
      <c r="K3" s="223"/>
      <c r="O3" s="229"/>
    </row>
    <row r="4" spans="2:20" ht="16.5" thickBot="1" x14ac:dyDescent="0.3">
      <c r="B4" s="647"/>
      <c r="C4" s="647"/>
      <c r="D4" s="647"/>
      <c r="E4" s="647"/>
      <c r="F4" s="647"/>
      <c r="G4" s="647"/>
      <c r="H4" s="647"/>
      <c r="I4" s="647"/>
      <c r="J4" s="223"/>
      <c r="K4" s="223"/>
      <c r="O4" s="229"/>
    </row>
    <row r="5" spans="2:20" ht="49.5" customHeight="1" thickBot="1" x14ac:dyDescent="0.25">
      <c r="B5" s="649" t="s">
        <v>9</v>
      </c>
      <c r="C5" s="649"/>
      <c r="D5" s="331" t="s">
        <v>415</v>
      </c>
      <c r="E5" s="61" t="s">
        <v>227</v>
      </c>
      <c r="F5" s="61" t="s">
        <v>413</v>
      </c>
      <c r="G5" s="331" t="s">
        <v>416</v>
      </c>
      <c r="H5" s="61" t="s">
        <v>227</v>
      </c>
      <c r="I5" s="61" t="s">
        <v>414</v>
      </c>
      <c r="J5"/>
      <c r="K5"/>
    </row>
    <row r="6" spans="2:20" s="6" customFormat="1" ht="14.1" customHeight="1" x14ac:dyDescent="0.2">
      <c r="B6" s="224">
        <v>1</v>
      </c>
      <c r="C6" s="52" t="s">
        <v>5</v>
      </c>
      <c r="D6" s="47">
        <v>257</v>
      </c>
      <c r="E6" s="78">
        <v>1140605</v>
      </c>
      <c r="F6" s="77">
        <f xml:space="preserve"> (100000/E6)*(D6/12)*12</f>
        <v>22.531901929239307</v>
      </c>
      <c r="G6" s="47">
        <v>328</v>
      </c>
      <c r="H6" s="275">
        <v>1126306</v>
      </c>
      <c r="I6" s="230">
        <f xml:space="preserve"> (100000/H6)*(G6/12)*12</f>
        <v>29.121748441364957</v>
      </c>
    </row>
    <row r="7" spans="2:20" s="6" customFormat="1" ht="14.1" customHeight="1" x14ac:dyDescent="0.2">
      <c r="B7" s="225">
        <v>2</v>
      </c>
      <c r="C7" s="32" t="s">
        <v>32</v>
      </c>
      <c r="D7" s="47">
        <v>657</v>
      </c>
      <c r="E7" s="79">
        <v>2274110</v>
      </c>
      <c r="F7" s="77">
        <f t="shared" ref="F7:F37" si="0" xml:space="preserve"> (100000/E7)*(D7/12)*12</f>
        <v>28.890423066606278</v>
      </c>
      <c r="G7" s="33">
        <v>784</v>
      </c>
      <c r="H7" s="276">
        <v>2236430</v>
      </c>
      <c r="I7" s="230">
        <f t="shared" ref="I7:I37" si="1" xml:space="preserve"> (100000/H7)*(G7/12)*12</f>
        <v>35.055870293279909</v>
      </c>
    </row>
    <row r="8" spans="2:20" ht="14.1" customHeight="1" x14ac:dyDescent="0.2">
      <c r="B8" s="225">
        <v>3</v>
      </c>
      <c r="C8" s="32" t="s">
        <v>34</v>
      </c>
      <c r="D8" s="47">
        <v>32</v>
      </c>
      <c r="E8" s="79">
        <v>247435</v>
      </c>
      <c r="F8" s="77">
        <f t="shared" si="0"/>
        <v>12.932689393173964</v>
      </c>
      <c r="G8" s="33">
        <v>37</v>
      </c>
      <c r="H8" s="276">
        <v>244787</v>
      </c>
      <c r="I8" s="230">
        <f t="shared" si="1"/>
        <v>15.11518177027375</v>
      </c>
      <c r="J8"/>
      <c r="K8"/>
    </row>
    <row r="9" spans="2:20" ht="14.1" customHeight="1" x14ac:dyDescent="0.25">
      <c r="B9" s="225">
        <v>4</v>
      </c>
      <c r="C9" s="32" t="s">
        <v>35</v>
      </c>
      <c r="D9" s="47">
        <v>33</v>
      </c>
      <c r="E9" s="51">
        <v>117889</v>
      </c>
      <c r="F9" s="77">
        <f t="shared" si="0"/>
        <v>27.99243356038307</v>
      </c>
      <c r="G9" s="33">
        <v>24</v>
      </c>
      <c r="H9" s="276">
        <v>116435</v>
      </c>
      <c r="I9" s="230">
        <f t="shared" si="1"/>
        <v>20.612358826813242</v>
      </c>
      <c r="J9"/>
      <c r="K9"/>
    </row>
    <row r="10" spans="2:20" ht="14.1" customHeight="1" x14ac:dyDescent="0.25">
      <c r="B10" s="225">
        <v>5</v>
      </c>
      <c r="C10" s="32" t="s">
        <v>36</v>
      </c>
      <c r="D10" s="47">
        <v>47</v>
      </c>
      <c r="E10" s="51">
        <v>203861</v>
      </c>
      <c r="F10" s="77">
        <f t="shared" si="0"/>
        <v>23.054924679070542</v>
      </c>
      <c r="G10" s="33">
        <v>32</v>
      </c>
      <c r="H10" s="276">
        <v>202243</v>
      </c>
      <c r="I10" s="230">
        <f t="shared" si="1"/>
        <v>15.82255010062153</v>
      </c>
      <c r="J10"/>
      <c r="K10"/>
    </row>
    <row r="11" spans="2:20" ht="14.1" customHeight="1" x14ac:dyDescent="0.25">
      <c r="B11" s="225">
        <v>6</v>
      </c>
      <c r="C11" s="32" t="s">
        <v>56</v>
      </c>
      <c r="D11" s="47">
        <v>11</v>
      </c>
      <c r="E11" s="51">
        <v>67762</v>
      </c>
      <c r="F11" s="77">
        <f t="shared" si="0"/>
        <v>16.233287093061008</v>
      </c>
      <c r="G11" s="33">
        <v>21</v>
      </c>
      <c r="H11" s="276">
        <v>67360</v>
      </c>
      <c r="I11" s="230">
        <f t="shared" si="1"/>
        <v>31.175771971496438</v>
      </c>
      <c r="J11"/>
      <c r="K11"/>
    </row>
    <row r="12" spans="2:20" ht="14.1" customHeight="1" x14ac:dyDescent="0.2">
      <c r="B12" s="225">
        <v>7</v>
      </c>
      <c r="C12" s="32" t="s">
        <v>38</v>
      </c>
      <c r="D12" s="47">
        <v>79</v>
      </c>
      <c r="E12" s="79">
        <v>302405</v>
      </c>
      <c r="F12" s="77">
        <f t="shared" si="0"/>
        <v>26.123906681437145</v>
      </c>
      <c r="G12" s="33">
        <v>76</v>
      </c>
      <c r="H12" s="276">
        <v>300833</v>
      </c>
      <c r="I12" s="230">
        <f t="shared" si="1"/>
        <v>25.26318588718658</v>
      </c>
      <c r="J12"/>
      <c r="K12"/>
    </row>
    <row r="13" spans="2:20" ht="14.1" customHeight="1" x14ac:dyDescent="0.25">
      <c r="B13" s="225">
        <v>8</v>
      </c>
      <c r="C13" s="32" t="s">
        <v>234</v>
      </c>
      <c r="D13" s="47">
        <v>20</v>
      </c>
      <c r="E13" s="51">
        <v>108492</v>
      </c>
      <c r="F13" s="77">
        <f t="shared" si="0"/>
        <v>18.434538952180809</v>
      </c>
      <c r="G13" s="33">
        <v>33</v>
      </c>
      <c r="H13" s="276">
        <v>107251</v>
      </c>
      <c r="I13" s="230">
        <f t="shared" si="1"/>
        <v>30.768943879311148</v>
      </c>
      <c r="J13"/>
      <c r="K13"/>
    </row>
    <row r="14" spans="2:20" ht="14.1" customHeight="1" x14ac:dyDescent="0.2">
      <c r="B14" s="225">
        <v>9</v>
      </c>
      <c r="C14" s="32" t="s">
        <v>57</v>
      </c>
      <c r="D14" s="47">
        <v>13</v>
      </c>
      <c r="E14" s="79">
        <v>73351</v>
      </c>
      <c r="F14" s="77">
        <f t="shared" si="0"/>
        <v>17.723003094709</v>
      </c>
      <c r="G14" s="33">
        <v>17</v>
      </c>
      <c r="H14" s="276">
        <v>72748</v>
      </c>
      <c r="I14" s="230">
        <f t="shared" si="1"/>
        <v>23.36834002309342</v>
      </c>
      <c r="J14"/>
      <c r="K14"/>
      <c r="T14" s="6"/>
    </row>
    <row r="15" spans="2:20" ht="14.1" customHeight="1" x14ac:dyDescent="0.2">
      <c r="B15" s="225">
        <v>10</v>
      </c>
      <c r="C15" s="32" t="s">
        <v>39</v>
      </c>
      <c r="D15" s="47">
        <v>42</v>
      </c>
      <c r="E15" s="79">
        <v>240389</v>
      </c>
      <c r="F15" s="77">
        <f t="shared" si="0"/>
        <v>17.471681316532788</v>
      </c>
      <c r="G15" s="33">
        <v>51</v>
      </c>
      <c r="H15" s="276">
        <v>238772</v>
      </c>
      <c r="I15" s="230">
        <f t="shared" si="1"/>
        <v>21.359288358769035</v>
      </c>
      <c r="J15"/>
      <c r="K15"/>
    </row>
    <row r="16" spans="2:20" ht="14.1" customHeight="1" x14ac:dyDescent="0.2">
      <c r="B16" s="225">
        <v>11</v>
      </c>
      <c r="C16" s="32" t="s">
        <v>33</v>
      </c>
      <c r="D16" s="47">
        <v>14</v>
      </c>
      <c r="E16" s="79">
        <v>91718</v>
      </c>
      <c r="F16" s="77">
        <f t="shared" si="0"/>
        <v>15.264179332301186</v>
      </c>
      <c r="G16" s="33">
        <v>24</v>
      </c>
      <c r="H16" s="276">
        <v>91255</v>
      </c>
      <c r="I16" s="230">
        <f t="shared" si="1"/>
        <v>26.299928771026245</v>
      </c>
      <c r="J16"/>
      <c r="K16"/>
    </row>
    <row r="17" spans="2:11" s="6" customFormat="1" ht="14.1" customHeight="1" x14ac:dyDescent="0.2">
      <c r="B17" s="225">
        <v>12</v>
      </c>
      <c r="C17" s="32" t="s">
        <v>40</v>
      </c>
      <c r="D17" s="47">
        <v>16</v>
      </c>
      <c r="E17" s="79">
        <v>56836</v>
      </c>
      <c r="F17" s="77">
        <f t="shared" si="0"/>
        <v>28.151171792525865</v>
      </c>
      <c r="G17" s="33">
        <v>15</v>
      </c>
      <c r="H17" s="276">
        <v>56029</v>
      </c>
      <c r="I17" s="230">
        <f t="shared" si="1"/>
        <v>26.77185029181317</v>
      </c>
    </row>
    <row r="18" spans="2:11" ht="14.1" customHeight="1" x14ac:dyDescent="0.2">
      <c r="B18" s="225">
        <v>13</v>
      </c>
      <c r="C18" s="32" t="s">
        <v>41</v>
      </c>
      <c r="D18" s="47">
        <v>85</v>
      </c>
      <c r="E18" s="79">
        <v>240108</v>
      </c>
      <c r="F18" s="77">
        <f t="shared" si="0"/>
        <v>35.40073633531577</v>
      </c>
      <c r="G18" s="33">
        <v>90</v>
      </c>
      <c r="H18" s="276">
        <v>234780</v>
      </c>
      <c r="I18" s="230">
        <f t="shared" si="1"/>
        <v>38.333759263991823</v>
      </c>
      <c r="J18"/>
      <c r="K18"/>
    </row>
    <row r="19" spans="2:11" s="6" customFormat="1" ht="14.1" customHeight="1" x14ac:dyDescent="0.2">
      <c r="B19" s="225">
        <v>14</v>
      </c>
      <c r="C19" s="32" t="s">
        <v>42</v>
      </c>
      <c r="D19" s="47">
        <v>52</v>
      </c>
      <c r="E19" s="79">
        <v>252558</v>
      </c>
      <c r="F19" s="77">
        <f t="shared" si="0"/>
        <v>20.589329975688749</v>
      </c>
      <c r="G19" s="33">
        <v>65</v>
      </c>
      <c r="H19" s="276">
        <v>249431</v>
      </c>
      <c r="I19" s="230">
        <f t="shared" si="1"/>
        <v>26.059310991817377</v>
      </c>
    </row>
    <row r="20" spans="2:11" ht="14.1" customHeight="1" x14ac:dyDescent="0.2">
      <c r="B20" s="225">
        <v>15</v>
      </c>
      <c r="C20" s="32" t="s">
        <v>43</v>
      </c>
      <c r="D20" s="47">
        <v>91</v>
      </c>
      <c r="E20" s="79">
        <v>437691</v>
      </c>
      <c r="F20" s="77">
        <f t="shared" si="0"/>
        <v>20.790923276923674</v>
      </c>
      <c r="G20" s="33">
        <v>95</v>
      </c>
      <c r="H20" s="276">
        <v>433680</v>
      </c>
      <c r="I20" s="230">
        <f t="shared" si="1"/>
        <v>21.905552481092052</v>
      </c>
      <c r="J20"/>
      <c r="K20"/>
    </row>
    <row r="21" spans="2:11" ht="14.1" customHeight="1" x14ac:dyDescent="0.2">
      <c r="B21" s="225">
        <v>16</v>
      </c>
      <c r="C21" s="32" t="s">
        <v>44</v>
      </c>
      <c r="D21" s="47">
        <v>29</v>
      </c>
      <c r="E21" s="79">
        <v>143008</v>
      </c>
      <c r="F21" s="77">
        <f t="shared" si="0"/>
        <v>20.278585813381071</v>
      </c>
      <c r="G21" s="33">
        <v>21</v>
      </c>
      <c r="H21" s="276">
        <v>142360</v>
      </c>
      <c r="I21" s="230">
        <f t="shared" si="1"/>
        <v>14.75133464456308</v>
      </c>
      <c r="J21"/>
      <c r="K21"/>
    </row>
    <row r="22" spans="2:11" s="6" customFormat="1" ht="14.1" customHeight="1" x14ac:dyDescent="0.2">
      <c r="B22" s="225">
        <v>17</v>
      </c>
      <c r="C22" s="32" t="s">
        <v>233</v>
      </c>
      <c r="D22" s="47">
        <v>52</v>
      </c>
      <c r="E22" s="79">
        <v>199405</v>
      </c>
      <c r="F22" s="77">
        <f t="shared" si="0"/>
        <v>26.07758080288859</v>
      </c>
      <c r="G22" s="33">
        <v>41</v>
      </c>
      <c r="H22" s="276">
        <v>196971</v>
      </c>
      <c r="I22" s="230">
        <f t="shared" si="1"/>
        <v>20.815246914520415</v>
      </c>
    </row>
    <row r="23" spans="2:11" ht="14.1" customHeight="1" x14ac:dyDescent="0.2">
      <c r="B23" s="225">
        <v>18</v>
      </c>
      <c r="C23" s="32" t="s">
        <v>224</v>
      </c>
      <c r="D23" s="47">
        <v>27</v>
      </c>
      <c r="E23" s="79">
        <v>123100</v>
      </c>
      <c r="F23" s="77">
        <f t="shared" si="0"/>
        <v>21.933387489845654</v>
      </c>
      <c r="G23" s="33">
        <v>28</v>
      </c>
      <c r="H23" s="276">
        <v>121981</v>
      </c>
      <c r="I23" s="230">
        <f t="shared" si="1"/>
        <v>22.954394536854103</v>
      </c>
      <c r="J23"/>
      <c r="K23"/>
    </row>
    <row r="24" spans="2:11" ht="14.1" customHeight="1" x14ac:dyDescent="0.2">
      <c r="B24" s="225">
        <v>19</v>
      </c>
      <c r="C24" s="32" t="s">
        <v>46</v>
      </c>
      <c r="D24" s="47">
        <v>37</v>
      </c>
      <c r="E24" s="79">
        <v>215346</v>
      </c>
      <c r="F24" s="77">
        <f t="shared" si="0"/>
        <v>17.181651853296554</v>
      </c>
      <c r="G24" s="33">
        <v>42</v>
      </c>
      <c r="H24" s="276">
        <v>212860</v>
      </c>
      <c r="I24" s="230">
        <f t="shared" si="1"/>
        <v>19.731278774781547</v>
      </c>
      <c r="J24"/>
      <c r="K24"/>
    </row>
    <row r="25" spans="2:11" s="6" customFormat="1" ht="14.1" customHeight="1" x14ac:dyDescent="0.2">
      <c r="B25" s="225">
        <v>20</v>
      </c>
      <c r="C25" s="32" t="s">
        <v>47</v>
      </c>
      <c r="D25" s="47">
        <v>5</v>
      </c>
      <c r="E25" s="79">
        <v>26239</v>
      </c>
      <c r="F25" s="77">
        <f t="shared" si="0"/>
        <v>19.05560425321087</v>
      </c>
      <c r="G25" s="33">
        <v>3</v>
      </c>
      <c r="H25" s="276">
        <v>25857</v>
      </c>
      <c r="I25" s="230">
        <f t="shared" si="1"/>
        <v>11.60227404571296</v>
      </c>
    </row>
    <row r="26" spans="2:11" ht="14.1" customHeight="1" x14ac:dyDescent="0.2">
      <c r="B26" s="225">
        <v>21</v>
      </c>
      <c r="C26" s="32" t="s">
        <v>48</v>
      </c>
      <c r="D26" s="47">
        <v>43</v>
      </c>
      <c r="E26" s="79">
        <v>208101</v>
      </c>
      <c r="F26" s="77">
        <f t="shared" si="0"/>
        <v>20.663043426028707</v>
      </c>
      <c r="G26" s="33">
        <v>56</v>
      </c>
      <c r="H26" s="276">
        <v>205192</v>
      </c>
      <c r="I26" s="230">
        <f t="shared" si="1"/>
        <v>27.291512339662361</v>
      </c>
      <c r="J26"/>
      <c r="K26"/>
    </row>
    <row r="27" spans="2:11" ht="14.1" customHeight="1" x14ac:dyDescent="0.2">
      <c r="B27" s="225">
        <v>22</v>
      </c>
      <c r="C27" s="32" t="s">
        <v>49</v>
      </c>
      <c r="D27" s="47">
        <v>68</v>
      </c>
      <c r="E27" s="79">
        <v>332295</v>
      </c>
      <c r="F27" s="77">
        <f t="shared" si="0"/>
        <v>20.463744564317849</v>
      </c>
      <c r="G27" s="33">
        <v>61</v>
      </c>
      <c r="H27" s="276">
        <v>329934</v>
      </c>
      <c r="I27" s="230">
        <f t="shared" si="1"/>
        <v>18.488546194087302</v>
      </c>
      <c r="J27"/>
      <c r="K27"/>
    </row>
    <row r="28" spans="2:11" ht="14.1" customHeight="1" x14ac:dyDescent="0.2">
      <c r="B28" s="225">
        <v>23</v>
      </c>
      <c r="C28" s="32" t="s">
        <v>50</v>
      </c>
      <c r="D28" s="47">
        <v>18</v>
      </c>
      <c r="E28" s="79">
        <v>103775</v>
      </c>
      <c r="F28" s="77">
        <f t="shared" si="0"/>
        <v>17.345218019754277</v>
      </c>
      <c r="G28" s="33">
        <v>23</v>
      </c>
      <c r="H28" s="276">
        <v>103496</v>
      </c>
      <c r="I28" s="230">
        <f t="shared" si="1"/>
        <v>22.223081085259334</v>
      </c>
      <c r="J28"/>
      <c r="K28"/>
    </row>
    <row r="29" spans="2:11" ht="14.1" customHeight="1" x14ac:dyDescent="0.2">
      <c r="B29" s="225">
        <v>24</v>
      </c>
      <c r="C29" s="32" t="s">
        <v>59</v>
      </c>
      <c r="D29" s="47">
        <v>14</v>
      </c>
      <c r="E29" s="79">
        <v>100690</v>
      </c>
      <c r="F29" s="77">
        <f t="shared" si="0"/>
        <v>13.904061972390505</v>
      </c>
      <c r="G29" s="33">
        <v>26</v>
      </c>
      <c r="H29" s="276">
        <v>99762</v>
      </c>
      <c r="I29" s="230">
        <f t="shared" si="1"/>
        <v>26.06202762574928</v>
      </c>
      <c r="J29"/>
      <c r="K29"/>
    </row>
    <row r="30" spans="2:11" ht="14.1" customHeight="1" x14ac:dyDescent="0.2">
      <c r="B30" s="225">
        <v>25</v>
      </c>
      <c r="C30" s="32" t="s">
        <v>61</v>
      </c>
      <c r="D30" s="47">
        <v>123</v>
      </c>
      <c r="E30" s="79">
        <v>685768</v>
      </c>
      <c r="F30" s="77">
        <f t="shared" si="0"/>
        <v>17.936095005891207</v>
      </c>
      <c r="G30" s="33">
        <v>128</v>
      </c>
      <c r="H30" s="276">
        <v>672913</v>
      </c>
      <c r="I30" s="230">
        <f t="shared" si="1"/>
        <v>19.021775474689893</v>
      </c>
      <c r="J30"/>
      <c r="K30"/>
    </row>
    <row r="31" spans="2:11" ht="14.1" customHeight="1" x14ac:dyDescent="0.2">
      <c r="B31" s="225">
        <v>26</v>
      </c>
      <c r="C31" s="32" t="s">
        <v>51</v>
      </c>
      <c r="D31" s="47">
        <v>6</v>
      </c>
      <c r="E31" s="79">
        <v>69312</v>
      </c>
      <c r="F31" s="77">
        <f t="shared" si="0"/>
        <v>8.6565096952908593</v>
      </c>
      <c r="G31" s="33">
        <v>6</v>
      </c>
      <c r="H31" s="276">
        <v>69268</v>
      </c>
      <c r="I31" s="230">
        <f t="shared" si="1"/>
        <v>8.6620084310215404</v>
      </c>
      <c r="J31"/>
      <c r="K31"/>
    </row>
    <row r="32" spans="2:11" ht="14.1" customHeight="1" x14ac:dyDescent="0.2">
      <c r="B32" s="225">
        <v>27</v>
      </c>
      <c r="C32" s="32" t="s">
        <v>52</v>
      </c>
      <c r="D32" s="47">
        <v>38</v>
      </c>
      <c r="E32" s="79">
        <v>244539</v>
      </c>
      <c r="F32" s="77">
        <f t="shared" si="0"/>
        <v>15.539443606132354</v>
      </c>
      <c r="G32" s="33">
        <v>56</v>
      </c>
      <c r="H32" s="276">
        <v>244987</v>
      </c>
      <c r="I32" s="230">
        <f t="shared" si="1"/>
        <v>22.858355749488751</v>
      </c>
      <c r="J32"/>
      <c r="K32"/>
    </row>
    <row r="33" spans="2:11" s="6" customFormat="1" ht="14.1" customHeight="1" x14ac:dyDescent="0.2">
      <c r="B33" s="225">
        <v>28</v>
      </c>
      <c r="C33" s="32" t="s">
        <v>58</v>
      </c>
      <c r="D33" s="47">
        <v>73</v>
      </c>
      <c r="E33" s="79">
        <v>346513</v>
      </c>
      <c r="F33" s="77">
        <f t="shared" si="0"/>
        <v>21.067030674173836</v>
      </c>
      <c r="G33" s="33">
        <v>66</v>
      </c>
      <c r="H33" s="276">
        <v>341843</v>
      </c>
      <c r="I33" s="230">
        <f t="shared" si="1"/>
        <v>19.307108818960753</v>
      </c>
    </row>
    <row r="34" spans="2:11" ht="14.1" customHeight="1" x14ac:dyDescent="0.2">
      <c r="B34" s="225">
        <v>29</v>
      </c>
      <c r="C34" s="32" t="s">
        <v>53</v>
      </c>
      <c r="D34" s="47">
        <v>23</v>
      </c>
      <c r="E34" s="79">
        <v>157039</v>
      </c>
      <c r="F34" s="77">
        <f t="shared" si="0"/>
        <v>14.646043339552595</v>
      </c>
      <c r="G34" s="33">
        <v>26</v>
      </c>
      <c r="H34" s="276">
        <v>156663</v>
      </c>
      <c r="I34" s="230">
        <f t="shared" si="1"/>
        <v>16.596133100987469</v>
      </c>
      <c r="J34"/>
      <c r="K34"/>
    </row>
    <row r="35" spans="2:11" ht="14.1" customHeight="1" x14ac:dyDescent="0.2">
      <c r="B35" s="225">
        <v>30</v>
      </c>
      <c r="C35" s="32" t="s">
        <v>6</v>
      </c>
      <c r="D35" s="47">
        <v>207</v>
      </c>
      <c r="E35" s="79">
        <v>1074950</v>
      </c>
      <c r="F35" s="77">
        <f t="shared" si="0"/>
        <v>19.25670961440067</v>
      </c>
      <c r="G35" s="33">
        <v>205</v>
      </c>
      <c r="H35" s="276">
        <v>1060673</v>
      </c>
      <c r="I35" s="230">
        <f t="shared" si="1"/>
        <v>19.327351596580662</v>
      </c>
      <c r="J35"/>
      <c r="K35"/>
    </row>
    <row r="36" spans="2:11" ht="14.1" customHeight="1" x14ac:dyDescent="0.2">
      <c r="B36" s="225">
        <v>31</v>
      </c>
      <c r="C36" s="32" t="s">
        <v>225</v>
      </c>
      <c r="D36" s="47">
        <v>10</v>
      </c>
      <c r="E36" s="79">
        <v>54576</v>
      </c>
      <c r="F36" s="77">
        <f t="shared" si="0"/>
        <v>18.323072412782174</v>
      </c>
      <c r="G36" s="33">
        <v>2</v>
      </c>
      <c r="H36" s="276">
        <v>54727</v>
      </c>
      <c r="I36" s="230">
        <f t="shared" si="1"/>
        <v>3.6545032616441606</v>
      </c>
      <c r="J36"/>
      <c r="K36"/>
    </row>
    <row r="37" spans="2:11" ht="14.1" customHeight="1" thickBot="1" x14ac:dyDescent="0.25">
      <c r="B37" s="226">
        <v>32</v>
      </c>
      <c r="C37" s="53" t="s">
        <v>54</v>
      </c>
      <c r="D37" s="47">
        <v>36</v>
      </c>
      <c r="E37" s="80">
        <v>195239</v>
      </c>
      <c r="F37" s="77">
        <f t="shared" si="0"/>
        <v>18.438938941502464</v>
      </c>
      <c r="G37" s="48">
        <v>31</v>
      </c>
      <c r="H37" s="277">
        <v>192763</v>
      </c>
      <c r="I37" s="230">
        <f t="shared" si="1"/>
        <v>16.081924435706025</v>
      </c>
      <c r="J37"/>
      <c r="K37"/>
    </row>
    <row r="38" spans="2:11" ht="14.1" customHeight="1" thickBot="1" x14ac:dyDescent="0.25">
      <c r="B38" s="648" t="s">
        <v>7</v>
      </c>
      <c r="C38" s="563"/>
      <c r="D38" s="144">
        <f>SUM(D6:D37)</f>
        <v>2258</v>
      </c>
      <c r="E38" s="70">
        <f>SUM(E6:E37)</f>
        <v>10135105</v>
      </c>
      <c r="F38" s="244">
        <f xml:space="preserve"> (100000/E38)*(D38/12)*12</f>
        <v>22.278999576225406</v>
      </c>
      <c r="G38" s="70">
        <f>SUM(G6:G37)</f>
        <v>2513</v>
      </c>
      <c r="H38" s="70">
        <f>SUM(H6:H37)</f>
        <v>10010590</v>
      </c>
      <c r="I38" s="71">
        <f xml:space="preserve"> (100000/H38)*(G38/12)*12</f>
        <v>25.103415483003502</v>
      </c>
      <c r="J38"/>
      <c r="K38"/>
    </row>
    <row r="39" spans="2:11" ht="15.75" x14ac:dyDescent="0.25">
      <c r="B39" s="434"/>
    </row>
    <row r="40" spans="2:11" ht="15.75" x14ac:dyDescent="0.25">
      <c r="B40" s="434"/>
    </row>
  </sheetData>
  <mergeCells count="3">
    <mergeCell ref="B3:I4"/>
    <mergeCell ref="B38:C38"/>
    <mergeCell ref="B5:C5"/>
  </mergeCells>
  <phoneticPr fontId="0" type="noConversion"/>
  <conditionalFormatting sqref="F6:F37 I6:I38">
    <cfRule type="cellIs" dxfId="1" priority="1" stopIfTrue="1" operator="greaterThan">
      <formula>39.99</formula>
    </cfRule>
    <cfRule type="cellIs" dxfId="0" priority="2" operator="between">
      <formula>30</formula>
      <formula>39.99</formula>
    </cfRule>
  </conditionalFormatting>
  <pageMargins left="1.0861811023622048" right="0" top="0" bottom="0" header="0.39370078740157483" footer="0.31496062992125984"/>
  <pageSetup paperSize="9" scale="9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40"/>
  <sheetViews>
    <sheetView zoomScale="115" zoomScaleNormal="115" zoomScaleSheetLayoutView="100" workbookViewId="0">
      <selection activeCell="S5" sqref="S5"/>
    </sheetView>
  </sheetViews>
  <sheetFormatPr baseColWidth="10" defaultColWidth="11.42578125" defaultRowHeight="12.75" x14ac:dyDescent="0.2"/>
  <cols>
    <col min="1" max="1" width="0.85546875" customWidth="1"/>
    <col min="2" max="2" width="4" style="45" customWidth="1"/>
    <col min="3" max="3" width="13.140625" style="45" customWidth="1"/>
    <col min="4" max="4" width="13.5703125" style="45" hidden="1" customWidth="1"/>
    <col min="5" max="5" width="10" style="45" hidden="1" customWidth="1"/>
    <col min="6" max="6" width="13.85546875" style="45" customWidth="1"/>
    <col min="7" max="7" width="9.140625" style="45" hidden="1" customWidth="1"/>
    <col min="8" max="8" width="9.5703125" style="45" hidden="1" customWidth="1"/>
    <col min="9" max="9" width="13.85546875" style="45" customWidth="1"/>
    <col min="10" max="10" width="3.5703125" customWidth="1"/>
    <col min="11" max="11" width="14.7109375" customWidth="1"/>
    <col min="12" max="12" width="15.7109375" customWidth="1"/>
  </cols>
  <sheetData>
    <row r="1" spans="2:13" ht="15.75" x14ac:dyDescent="0.25">
      <c r="B1" s="220" t="s">
        <v>219</v>
      </c>
      <c r="C1" s="220"/>
      <c r="D1" s="220"/>
      <c r="E1" s="220"/>
      <c r="F1" s="220"/>
      <c r="G1" s="220"/>
      <c r="H1" s="220"/>
      <c r="I1" s="407"/>
      <c r="J1" s="220"/>
      <c r="K1" s="220"/>
      <c r="L1" s="220"/>
    </row>
    <row r="2" spans="2:13" ht="12.75" customHeight="1" x14ac:dyDescent="0.2">
      <c r="B2" s="227" t="s">
        <v>228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3" ht="6.75" customHeight="1" x14ac:dyDescent="0.25">
      <c r="B3" s="646" t="s">
        <v>420</v>
      </c>
      <c r="C3" s="646"/>
      <c r="D3" s="646"/>
      <c r="E3" s="646"/>
      <c r="F3" s="646"/>
      <c r="G3" s="646"/>
      <c r="H3" s="646"/>
      <c r="I3" s="646"/>
      <c r="J3" s="646"/>
      <c r="M3" s="229"/>
    </row>
    <row r="4" spans="2:13" ht="9.75" customHeight="1" thickBot="1" x14ac:dyDescent="0.3">
      <c r="B4" s="646"/>
      <c r="C4" s="646"/>
      <c r="D4" s="646"/>
      <c r="E4" s="646"/>
      <c r="F4" s="646"/>
      <c r="G4" s="646"/>
      <c r="H4" s="646"/>
      <c r="I4" s="646"/>
      <c r="J4" s="646"/>
      <c r="M4" s="229"/>
    </row>
    <row r="5" spans="2:13" ht="50.25" customHeight="1" thickBot="1" x14ac:dyDescent="0.25">
      <c r="B5" s="649" t="s">
        <v>9</v>
      </c>
      <c r="C5" s="649"/>
      <c r="D5" s="331" t="s">
        <v>417</v>
      </c>
      <c r="E5" s="59" t="s">
        <v>214</v>
      </c>
      <c r="F5" s="61" t="s">
        <v>418</v>
      </c>
      <c r="G5" s="331" t="s">
        <v>416</v>
      </c>
      <c r="H5" s="61" t="s">
        <v>214</v>
      </c>
      <c r="I5" s="61" t="s">
        <v>419</v>
      </c>
    </row>
    <row r="6" spans="2:13" s="6" customFormat="1" ht="14.1" customHeight="1" x14ac:dyDescent="0.2">
      <c r="B6" s="224">
        <v>1</v>
      </c>
      <c r="C6" s="52" t="s">
        <v>5</v>
      </c>
      <c r="D6" s="47">
        <v>43</v>
      </c>
      <c r="E6" s="78">
        <v>1140605</v>
      </c>
      <c r="F6" s="77">
        <f>(100000/E6)*(D6/12)*12</f>
        <v>3.7699291165653319</v>
      </c>
      <c r="G6" s="47">
        <v>27</v>
      </c>
      <c r="H6" s="275">
        <v>1126306</v>
      </c>
      <c r="I6" s="230">
        <f>(100000/H6)*(G6/12)*12</f>
        <v>2.3972170973074811</v>
      </c>
    </row>
    <row r="7" spans="2:13" s="6" customFormat="1" ht="14.1" customHeight="1" x14ac:dyDescent="0.2">
      <c r="B7" s="225">
        <v>2</v>
      </c>
      <c r="C7" s="32" t="s">
        <v>32</v>
      </c>
      <c r="D7" s="47">
        <v>56</v>
      </c>
      <c r="E7" s="79">
        <v>2274110</v>
      </c>
      <c r="F7" s="77">
        <f t="shared" ref="F7:F37" si="0">(100000/E7)*(D7/12)*12</f>
        <v>2.4625018138964254</v>
      </c>
      <c r="G7" s="33">
        <v>109</v>
      </c>
      <c r="H7" s="276">
        <v>2236430</v>
      </c>
      <c r="I7" s="230">
        <f t="shared" ref="I7:I37" si="1">(100000/H7)*(G7/12)*12</f>
        <v>4.8738391096524376</v>
      </c>
    </row>
    <row r="8" spans="2:13" ht="14.1" customHeight="1" x14ac:dyDescent="0.2">
      <c r="B8" s="225">
        <v>3</v>
      </c>
      <c r="C8" s="32" t="s">
        <v>34</v>
      </c>
      <c r="D8" s="47">
        <v>1</v>
      </c>
      <c r="E8" s="79">
        <v>247435</v>
      </c>
      <c r="F8" s="77">
        <f t="shared" si="0"/>
        <v>0.40414654353668639</v>
      </c>
      <c r="G8" s="33">
        <v>1</v>
      </c>
      <c r="H8" s="276">
        <v>244787</v>
      </c>
      <c r="I8" s="230">
        <f t="shared" si="1"/>
        <v>0.40851842622361478</v>
      </c>
    </row>
    <row r="9" spans="2:13" ht="14.1" customHeight="1" x14ac:dyDescent="0.25">
      <c r="B9" s="225">
        <v>4</v>
      </c>
      <c r="C9" s="32" t="s">
        <v>35</v>
      </c>
      <c r="D9" s="47">
        <v>2</v>
      </c>
      <c r="E9" s="51">
        <v>117889</v>
      </c>
      <c r="F9" s="77">
        <f t="shared" si="0"/>
        <v>1.6965111248717011</v>
      </c>
      <c r="G9" s="33">
        <v>1</v>
      </c>
      <c r="H9" s="276">
        <v>116435</v>
      </c>
      <c r="I9" s="230">
        <f t="shared" si="1"/>
        <v>0.85884828445055184</v>
      </c>
    </row>
    <row r="10" spans="2:13" ht="14.1" customHeight="1" x14ac:dyDescent="0.25">
      <c r="B10" s="225">
        <v>5</v>
      </c>
      <c r="C10" s="32" t="s">
        <v>36</v>
      </c>
      <c r="D10" s="47">
        <v>2</v>
      </c>
      <c r="E10" s="51">
        <v>203861</v>
      </c>
      <c r="F10" s="77">
        <f t="shared" si="0"/>
        <v>0.98106062464129962</v>
      </c>
      <c r="G10" s="33">
        <v>1</v>
      </c>
      <c r="H10" s="276">
        <v>202243</v>
      </c>
      <c r="I10" s="230">
        <f t="shared" si="1"/>
        <v>0.49445469064442282</v>
      </c>
    </row>
    <row r="11" spans="2:13" ht="14.1" customHeight="1" x14ac:dyDescent="0.25">
      <c r="B11" s="225">
        <v>6</v>
      </c>
      <c r="C11" s="32" t="s">
        <v>37</v>
      </c>
      <c r="D11" s="47">
        <v>1</v>
      </c>
      <c r="E11" s="51">
        <v>67762</v>
      </c>
      <c r="F11" s="77">
        <f t="shared" si="0"/>
        <v>1.4757533720964553</v>
      </c>
      <c r="G11" s="33">
        <v>2</v>
      </c>
      <c r="H11" s="276">
        <v>67360</v>
      </c>
      <c r="I11" s="230">
        <f t="shared" si="1"/>
        <v>2.9691211401425179</v>
      </c>
    </row>
    <row r="12" spans="2:13" ht="14.1" customHeight="1" x14ac:dyDescent="0.2">
      <c r="B12" s="225">
        <v>7</v>
      </c>
      <c r="C12" s="32" t="s">
        <v>38</v>
      </c>
      <c r="D12" s="47">
        <v>10</v>
      </c>
      <c r="E12" s="79">
        <v>302405</v>
      </c>
      <c r="F12" s="77">
        <f t="shared" si="0"/>
        <v>3.3068236305616643</v>
      </c>
      <c r="G12" s="33">
        <v>11</v>
      </c>
      <c r="H12" s="276">
        <v>300833</v>
      </c>
      <c r="I12" s="230">
        <f t="shared" si="1"/>
        <v>3.6565137468296363</v>
      </c>
    </row>
    <row r="13" spans="2:13" ht="14.1" customHeight="1" x14ac:dyDescent="0.25">
      <c r="B13" s="225">
        <v>8</v>
      </c>
      <c r="C13" s="32" t="s">
        <v>71</v>
      </c>
      <c r="D13" s="47">
        <v>0</v>
      </c>
      <c r="E13" s="51">
        <v>108492</v>
      </c>
      <c r="F13" s="77">
        <f t="shared" si="0"/>
        <v>0</v>
      </c>
      <c r="G13" s="33">
        <v>0</v>
      </c>
      <c r="H13" s="276">
        <v>107251</v>
      </c>
      <c r="I13" s="230">
        <f t="shared" si="1"/>
        <v>0</v>
      </c>
    </row>
    <row r="14" spans="2:13" ht="14.1" customHeight="1" x14ac:dyDescent="0.2">
      <c r="B14" s="225">
        <v>9</v>
      </c>
      <c r="C14" s="32" t="s">
        <v>57</v>
      </c>
      <c r="D14" s="47">
        <v>1</v>
      </c>
      <c r="E14" s="79">
        <v>73351</v>
      </c>
      <c r="F14" s="77">
        <f t="shared" si="0"/>
        <v>1.3633079303622309</v>
      </c>
      <c r="G14" s="33">
        <v>3</v>
      </c>
      <c r="H14" s="276">
        <v>72748</v>
      </c>
      <c r="I14" s="230">
        <f t="shared" si="1"/>
        <v>4.1238247099576624</v>
      </c>
    </row>
    <row r="15" spans="2:13" ht="14.1" customHeight="1" x14ac:dyDescent="0.2">
      <c r="B15" s="225">
        <v>10</v>
      </c>
      <c r="C15" s="32" t="s">
        <v>39</v>
      </c>
      <c r="D15" s="47">
        <v>0</v>
      </c>
      <c r="E15" s="79">
        <v>240389</v>
      </c>
      <c r="F15" s="77">
        <f t="shared" si="0"/>
        <v>0</v>
      </c>
      <c r="G15" s="33">
        <v>6</v>
      </c>
      <c r="H15" s="276">
        <v>238772</v>
      </c>
      <c r="I15" s="230">
        <f t="shared" si="1"/>
        <v>2.5128574539728277</v>
      </c>
    </row>
    <row r="16" spans="2:13" ht="14.1" customHeight="1" x14ac:dyDescent="0.2">
      <c r="B16" s="225">
        <v>11</v>
      </c>
      <c r="C16" s="32" t="s">
        <v>33</v>
      </c>
      <c r="D16" s="47">
        <v>1</v>
      </c>
      <c r="E16" s="79">
        <v>91718</v>
      </c>
      <c r="F16" s="77">
        <f t="shared" si="0"/>
        <v>1.0902985237357989</v>
      </c>
      <c r="G16" s="33">
        <v>5</v>
      </c>
      <c r="H16" s="276">
        <v>91255</v>
      </c>
      <c r="I16" s="230">
        <f t="shared" si="1"/>
        <v>5.4791518272971338</v>
      </c>
    </row>
    <row r="17" spans="2:9" s="6" customFormat="1" ht="14.1" customHeight="1" x14ac:dyDescent="0.2">
      <c r="B17" s="225">
        <v>12</v>
      </c>
      <c r="C17" s="32" t="s">
        <v>40</v>
      </c>
      <c r="D17" s="47">
        <v>1</v>
      </c>
      <c r="E17" s="79">
        <v>56836</v>
      </c>
      <c r="F17" s="77">
        <f t="shared" si="0"/>
        <v>1.7594482370328666</v>
      </c>
      <c r="G17" s="33">
        <v>2</v>
      </c>
      <c r="H17" s="276">
        <v>56029</v>
      </c>
      <c r="I17" s="230">
        <f t="shared" si="1"/>
        <v>3.5695800389084225</v>
      </c>
    </row>
    <row r="18" spans="2:9" ht="14.1" customHeight="1" x14ac:dyDescent="0.2">
      <c r="B18" s="225">
        <v>13</v>
      </c>
      <c r="C18" s="32" t="s">
        <v>41</v>
      </c>
      <c r="D18" s="47">
        <v>12</v>
      </c>
      <c r="E18" s="79">
        <v>240108</v>
      </c>
      <c r="F18" s="77">
        <f t="shared" si="0"/>
        <v>4.9977510120445796</v>
      </c>
      <c r="G18" s="33">
        <v>13</v>
      </c>
      <c r="H18" s="276">
        <v>234780</v>
      </c>
      <c r="I18" s="230">
        <f t="shared" si="1"/>
        <v>5.5370985603543739</v>
      </c>
    </row>
    <row r="19" spans="2:9" s="6" customFormat="1" ht="14.1" customHeight="1" x14ac:dyDescent="0.2">
      <c r="B19" s="225">
        <v>14</v>
      </c>
      <c r="C19" s="32" t="s">
        <v>42</v>
      </c>
      <c r="D19" s="47">
        <v>7</v>
      </c>
      <c r="E19" s="79">
        <v>252558</v>
      </c>
      <c r="F19" s="77">
        <f t="shared" si="0"/>
        <v>2.7716405736504091</v>
      </c>
      <c r="G19" s="33">
        <v>7</v>
      </c>
      <c r="H19" s="276">
        <v>249431</v>
      </c>
      <c r="I19" s="230">
        <f t="shared" si="1"/>
        <v>2.806387337580333</v>
      </c>
    </row>
    <row r="20" spans="2:9" ht="14.1" customHeight="1" x14ac:dyDescent="0.2">
      <c r="B20" s="225">
        <v>15</v>
      </c>
      <c r="C20" s="32" t="s">
        <v>43</v>
      </c>
      <c r="D20" s="47">
        <v>10</v>
      </c>
      <c r="E20" s="79">
        <v>437691</v>
      </c>
      <c r="F20" s="77">
        <f t="shared" si="0"/>
        <v>2.2847168436179861</v>
      </c>
      <c r="G20" s="33">
        <v>18</v>
      </c>
      <c r="H20" s="276">
        <v>433680</v>
      </c>
      <c r="I20" s="230">
        <f t="shared" si="1"/>
        <v>4.1505257332595464</v>
      </c>
    </row>
    <row r="21" spans="2:9" ht="14.1" customHeight="1" x14ac:dyDescent="0.2">
      <c r="B21" s="225">
        <v>16</v>
      </c>
      <c r="C21" s="32" t="s">
        <v>44</v>
      </c>
      <c r="D21" s="47">
        <v>3</v>
      </c>
      <c r="E21" s="79">
        <v>143008</v>
      </c>
      <c r="F21" s="77">
        <f t="shared" si="0"/>
        <v>2.0977847393152831</v>
      </c>
      <c r="G21" s="33">
        <v>3</v>
      </c>
      <c r="H21" s="276">
        <v>142360</v>
      </c>
      <c r="I21" s="230">
        <f t="shared" si="1"/>
        <v>2.1073335206518689</v>
      </c>
    </row>
    <row r="22" spans="2:9" s="6" customFormat="1" ht="14.1" customHeight="1" x14ac:dyDescent="0.2">
      <c r="B22" s="225">
        <v>17</v>
      </c>
      <c r="C22" s="32" t="s">
        <v>45</v>
      </c>
      <c r="D22" s="47">
        <v>7</v>
      </c>
      <c r="E22" s="79">
        <v>199405</v>
      </c>
      <c r="F22" s="77">
        <f t="shared" si="0"/>
        <v>3.5104435696196186</v>
      </c>
      <c r="G22" s="33">
        <v>6</v>
      </c>
      <c r="H22" s="276">
        <v>196971</v>
      </c>
      <c r="I22" s="230">
        <f t="shared" si="1"/>
        <v>3.0461336948078657</v>
      </c>
    </row>
    <row r="23" spans="2:9" ht="14.1" customHeight="1" x14ac:dyDescent="0.2">
      <c r="B23" s="225">
        <v>18</v>
      </c>
      <c r="C23" s="32" t="s">
        <v>224</v>
      </c>
      <c r="D23" s="47">
        <v>1</v>
      </c>
      <c r="E23" s="79">
        <v>123100</v>
      </c>
      <c r="F23" s="77">
        <f t="shared" si="0"/>
        <v>0.81234768480909814</v>
      </c>
      <c r="G23" s="33">
        <v>1</v>
      </c>
      <c r="H23" s="276">
        <v>121981</v>
      </c>
      <c r="I23" s="230">
        <f t="shared" si="1"/>
        <v>0.81979980488764637</v>
      </c>
    </row>
    <row r="24" spans="2:9" ht="14.1" customHeight="1" x14ac:dyDescent="0.2">
      <c r="B24" s="225">
        <v>19</v>
      </c>
      <c r="C24" s="32" t="s">
        <v>46</v>
      </c>
      <c r="D24" s="47">
        <v>2</v>
      </c>
      <c r="E24" s="79">
        <v>215346</v>
      </c>
      <c r="F24" s="77">
        <f t="shared" si="0"/>
        <v>0.92873793801603</v>
      </c>
      <c r="G24" s="33">
        <v>3</v>
      </c>
      <c r="H24" s="276">
        <v>212860</v>
      </c>
      <c r="I24" s="230">
        <f t="shared" si="1"/>
        <v>1.409377055341539</v>
      </c>
    </row>
    <row r="25" spans="2:9" s="6" customFormat="1" ht="14.1" customHeight="1" x14ac:dyDescent="0.2">
      <c r="B25" s="225">
        <v>20</v>
      </c>
      <c r="C25" s="32" t="s">
        <v>47</v>
      </c>
      <c r="D25" s="47">
        <v>0</v>
      </c>
      <c r="E25" s="79">
        <v>26239</v>
      </c>
      <c r="F25" s="77">
        <f t="shared" si="0"/>
        <v>0</v>
      </c>
      <c r="G25" s="33">
        <v>1</v>
      </c>
      <c r="H25" s="276">
        <v>25857</v>
      </c>
      <c r="I25" s="230">
        <f t="shared" si="1"/>
        <v>3.8674246819043194</v>
      </c>
    </row>
    <row r="26" spans="2:9" ht="14.1" customHeight="1" x14ac:dyDescent="0.2">
      <c r="B26" s="225">
        <v>21</v>
      </c>
      <c r="C26" s="32" t="s">
        <v>48</v>
      </c>
      <c r="D26" s="47">
        <v>5</v>
      </c>
      <c r="E26" s="79">
        <v>208101</v>
      </c>
      <c r="F26" s="77">
        <f t="shared" si="0"/>
        <v>2.4026794681428729</v>
      </c>
      <c r="G26" s="33">
        <v>0</v>
      </c>
      <c r="H26" s="276">
        <v>205192</v>
      </c>
      <c r="I26" s="230">
        <f t="shared" si="1"/>
        <v>0</v>
      </c>
    </row>
    <row r="27" spans="2:9" ht="14.1" customHeight="1" x14ac:dyDescent="0.2">
      <c r="B27" s="225">
        <v>22</v>
      </c>
      <c r="C27" s="32" t="s">
        <v>49</v>
      </c>
      <c r="D27" s="47">
        <v>12</v>
      </c>
      <c r="E27" s="79">
        <v>332295</v>
      </c>
      <c r="F27" s="77">
        <f t="shared" si="0"/>
        <v>3.6112490407619733</v>
      </c>
      <c r="G27" s="33">
        <v>12</v>
      </c>
      <c r="H27" s="276">
        <v>329934</v>
      </c>
      <c r="I27" s="230">
        <f t="shared" si="1"/>
        <v>3.6370910545745514</v>
      </c>
    </row>
    <row r="28" spans="2:9" ht="14.1" customHeight="1" x14ac:dyDescent="0.2">
      <c r="B28" s="225">
        <v>23</v>
      </c>
      <c r="C28" s="32" t="s">
        <v>50</v>
      </c>
      <c r="D28" s="47">
        <v>2</v>
      </c>
      <c r="E28" s="79">
        <v>103775</v>
      </c>
      <c r="F28" s="77">
        <f t="shared" si="0"/>
        <v>1.927246446639364</v>
      </c>
      <c r="G28" s="33">
        <v>4</v>
      </c>
      <c r="H28" s="276">
        <v>103496</v>
      </c>
      <c r="I28" s="230">
        <f t="shared" si="1"/>
        <v>3.8648836670016227</v>
      </c>
    </row>
    <row r="29" spans="2:9" ht="14.1" customHeight="1" x14ac:dyDescent="0.2">
      <c r="B29" s="225">
        <v>24</v>
      </c>
      <c r="C29" s="32" t="s">
        <v>59</v>
      </c>
      <c r="D29" s="47">
        <v>2</v>
      </c>
      <c r="E29" s="79">
        <v>100690</v>
      </c>
      <c r="F29" s="77">
        <f t="shared" si="0"/>
        <v>1.9862945674843577</v>
      </c>
      <c r="G29" s="33">
        <v>1</v>
      </c>
      <c r="H29" s="276">
        <v>99762</v>
      </c>
      <c r="I29" s="230">
        <f t="shared" si="1"/>
        <v>1.0023856779134337</v>
      </c>
    </row>
    <row r="30" spans="2:9" ht="14.1" customHeight="1" x14ac:dyDescent="0.2">
      <c r="B30" s="225">
        <v>25</v>
      </c>
      <c r="C30" s="32" t="s">
        <v>61</v>
      </c>
      <c r="D30" s="47">
        <v>20</v>
      </c>
      <c r="E30" s="79">
        <v>685768</v>
      </c>
      <c r="F30" s="77">
        <f t="shared" si="0"/>
        <v>2.9164382123400334</v>
      </c>
      <c r="G30" s="33">
        <v>17</v>
      </c>
      <c r="H30" s="276">
        <v>672913</v>
      </c>
      <c r="I30" s="230">
        <f t="shared" si="1"/>
        <v>2.5263295552322513</v>
      </c>
    </row>
    <row r="31" spans="2:9" ht="14.1" customHeight="1" x14ac:dyDescent="0.2">
      <c r="B31" s="225">
        <v>26</v>
      </c>
      <c r="C31" s="32" t="s">
        <v>51</v>
      </c>
      <c r="D31" s="47">
        <v>0</v>
      </c>
      <c r="E31" s="79">
        <v>69312</v>
      </c>
      <c r="F31" s="77">
        <f t="shared" si="0"/>
        <v>0</v>
      </c>
      <c r="G31" s="33">
        <v>1</v>
      </c>
      <c r="H31" s="276">
        <v>69268</v>
      </c>
      <c r="I31" s="230">
        <f t="shared" si="1"/>
        <v>1.4436680718369233</v>
      </c>
    </row>
    <row r="32" spans="2:9" ht="14.1" customHeight="1" x14ac:dyDescent="0.2">
      <c r="B32" s="225">
        <v>27</v>
      </c>
      <c r="C32" s="32" t="s">
        <v>52</v>
      </c>
      <c r="D32" s="47">
        <v>3</v>
      </c>
      <c r="E32" s="79">
        <v>244539</v>
      </c>
      <c r="F32" s="77">
        <f t="shared" si="0"/>
        <v>1.2267981794315017</v>
      </c>
      <c r="G32" s="33">
        <v>6</v>
      </c>
      <c r="H32" s="276">
        <v>244987</v>
      </c>
      <c r="I32" s="230">
        <f t="shared" si="1"/>
        <v>2.4491095445880804</v>
      </c>
    </row>
    <row r="33" spans="2:9" s="6" customFormat="1" ht="14.1" customHeight="1" x14ac:dyDescent="0.2">
      <c r="B33" s="225">
        <v>28</v>
      </c>
      <c r="C33" s="32" t="s">
        <v>58</v>
      </c>
      <c r="D33" s="47">
        <v>7</v>
      </c>
      <c r="E33" s="79">
        <v>346513</v>
      </c>
      <c r="F33" s="77">
        <f t="shared" si="0"/>
        <v>2.0201262290303683</v>
      </c>
      <c r="G33" s="33">
        <v>4</v>
      </c>
      <c r="H33" s="276">
        <v>341843</v>
      </c>
      <c r="I33" s="230">
        <f t="shared" si="1"/>
        <v>1.1701278072097425</v>
      </c>
    </row>
    <row r="34" spans="2:9" ht="14.1" customHeight="1" x14ac:dyDescent="0.2">
      <c r="B34" s="225">
        <v>29</v>
      </c>
      <c r="C34" s="32" t="s">
        <v>53</v>
      </c>
      <c r="D34" s="47">
        <v>1</v>
      </c>
      <c r="E34" s="79">
        <v>157039</v>
      </c>
      <c r="F34" s="77">
        <f t="shared" si="0"/>
        <v>0.63678449302402584</v>
      </c>
      <c r="G34" s="33">
        <v>2</v>
      </c>
      <c r="H34" s="276">
        <v>156663</v>
      </c>
      <c r="I34" s="230">
        <f t="shared" si="1"/>
        <v>1.2766256231528823</v>
      </c>
    </row>
    <row r="35" spans="2:9" ht="14.1" customHeight="1" x14ac:dyDescent="0.2">
      <c r="B35" s="225">
        <v>30</v>
      </c>
      <c r="C35" s="32" t="s">
        <v>6</v>
      </c>
      <c r="D35" s="47">
        <v>24</v>
      </c>
      <c r="E35" s="79">
        <v>1074950</v>
      </c>
      <c r="F35" s="77">
        <f t="shared" si="0"/>
        <v>2.2326619842783386</v>
      </c>
      <c r="G35" s="33">
        <v>19</v>
      </c>
      <c r="H35" s="276">
        <v>1060673</v>
      </c>
      <c r="I35" s="230">
        <f t="shared" si="1"/>
        <v>1.7913155138294274</v>
      </c>
    </row>
    <row r="36" spans="2:9" ht="14.1" customHeight="1" x14ac:dyDescent="0.2">
      <c r="B36" s="225">
        <v>31</v>
      </c>
      <c r="C36" s="32" t="s">
        <v>239</v>
      </c>
      <c r="D36" s="47">
        <v>0</v>
      </c>
      <c r="E36" s="79">
        <v>54576</v>
      </c>
      <c r="F36" s="77">
        <f t="shared" si="0"/>
        <v>0</v>
      </c>
      <c r="G36" s="33">
        <v>1</v>
      </c>
      <c r="H36" s="276">
        <v>54727</v>
      </c>
      <c r="I36" s="230">
        <f t="shared" si="1"/>
        <v>1.8272516308220803</v>
      </c>
    </row>
    <row r="37" spans="2:9" ht="14.1" customHeight="1" thickBot="1" x14ac:dyDescent="0.25">
      <c r="B37" s="226">
        <v>32</v>
      </c>
      <c r="C37" s="53" t="s">
        <v>54</v>
      </c>
      <c r="D37" s="47">
        <v>0</v>
      </c>
      <c r="E37" s="80">
        <v>195239</v>
      </c>
      <c r="F37" s="77">
        <f t="shared" si="0"/>
        <v>0</v>
      </c>
      <c r="G37" s="48">
        <v>2</v>
      </c>
      <c r="H37" s="277">
        <v>192763</v>
      </c>
      <c r="I37" s="230">
        <f t="shared" si="1"/>
        <v>1.0375435119810335</v>
      </c>
    </row>
    <row r="38" spans="2:9" ht="16.5" customHeight="1" thickBot="1" x14ac:dyDescent="0.25">
      <c r="B38" s="648" t="s">
        <v>7</v>
      </c>
      <c r="C38" s="563"/>
      <c r="D38" s="144">
        <f>SUM(D6:D37)</f>
        <v>236</v>
      </c>
      <c r="E38" s="70">
        <f>SUM(E6:E37)</f>
        <v>10135105</v>
      </c>
      <c r="F38" s="71">
        <f>(100000/E38)*(D38/12)*12</f>
        <v>2.3285402568596973</v>
      </c>
      <c r="G38" s="144">
        <f>SUM(G6:G37)</f>
        <v>289</v>
      </c>
      <c r="H38" s="70">
        <f>SUM(H6:H37)</f>
        <v>10010590</v>
      </c>
      <c r="I38" s="71">
        <f>(100000/H38)*(G38/12)*12</f>
        <v>2.8869427276514172</v>
      </c>
    </row>
    <row r="39" spans="2:9" ht="15.75" x14ac:dyDescent="0.25">
      <c r="B39" s="434"/>
    </row>
    <row r="40" spans="2:9" ht="15.75" x14ac:dyDescent="0.25">
      <c r="B40" s="434"/>
    </row>
  </sheetData>
  <mergeCells count="3">
    <mergeCell ref="B38:C38"/>
    <mergeCell ref="B5:C5"/>
    <mergeCell ref="B3:J4"/>
  </mergeCells>
  <phoneticPr fontId="0" type="noConversion"/>
  <pageMargins left="0.54500000000000004" right="0" top="0" bottom="0" header="0.39370078740157483" footer="0.31496062992125984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3"/>
  <sheetViews>
    <sheetView workbookViewId="0">
      <selection activeCell="T11" sqref="T11"/>
    </sheetView>
  </sheetViews>
  <sheetFormatPr baseColWidth="10" defaultRowHeight="12.75" x14ac:dyDescent="0.2"/>
  <cols>
    <col min="1" max="1" width="2" style="245" customWidth="1"/>
    <col min="2" max="2" width="25.140625" style="245" customWidth="1"/>
    <col min="3" max="3" width="5.5703125" style="245" customWidth="1"/>
    <col min="4" max="4" width="5.7109375" style="246" customWidth="1"/>
    <col min="5" max="5" width="4.5703125" style="246" customWidth="1"/>
    <col min="6" max="6" width="5.28515625" style="246" customWidth="1"/>
    <col min="7" max="7" width="5.28515625" style="357" customWidth="1"/>
    <col min="8" max="8" width="4.42578125" style="246" customWidth="1"/>
    <col min="9" max="9" width="4.140625" style="246" customWidth="1"/>
    <col min="10" max="10" width="3.5703125" style="246" customWidth="1"/>
    <col min="11" max="11" width="5.140625" style="246" customWidth="1"/>
    <col min="12" max="12" width="4.140625" style="246" customWidth="1"/>
    <col min="13" max="14" width="5.28515625" style="246" customWidth="1"/>
    <col min="15" max="15" width="9" style="245" customWidth="1"/>
    <col min="16" max="16" width="2.85546875" style="245" customWidth="1"/>
    <col min="17" max="17" width="0.28515625" style="245" customWidth="1"/>
    <col min="18" max="18" width="3.7109375" style="245" hidden="1" customWidth="1"/>
    <col min="19" max="16384" width="11.42578125" style="245"/>
  </cols>
  <sheetData>
    <row r="3" spans="1:18" ht="21" customHeight="1" x14ac:dyDescent="0.2">
      <c r="I3" s="408"/>
    </row>
    <row r="4" spans="1:18" ht="12.75" customHeight="1" x14ac:dyDescent="0.25">
      <c r="A4" s="651" t="s">
        <v>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ht="18.75" customHeight="1" x14ac:dyDescent="0.3">
      <c r="A5" s="652" t="s">
        <v>30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</row>
    <row r="6" spans="1:18" ht="12.75" customHeight="1" x14ac:dyDescent="0.25">
      <c r="A6" s="653" t="s">
        <v>282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</row>
    <row r="7" spans="1:18" ht="8.25" customHeight="1" x14ac:dyDescent="0.2"/>
    <row r="8" spans="1:18" ht="2.25" customHeight="1" x14ac:dyDescent="0.25">
      <c r="A8" s="286"/>
      <c r="B8" s="286"/>
      <c r="C8" s="286"/>
      <c r="D8" s="286"/>
      <c r="E8" s="286"/>
      <c r="F8" s="286"/>
      <c r="G8" s="358"/>
      <c r="H8" s="286"/>
      <c r="I8" s="286"/>
      <c r="J8" s="286"/>
      <c r="K8" s="286"/>
      <c r="L8" s="286"/>
      <c r="M8" s="286"/>
      <c r="N8" s="286"/>
      <c r="O8" s="286"/>
    </row>
    <row r="9" spans="1:18" ht="15" x14ac:dyDescent="0.2">
      <c r="A9" s="654" t="s">
        <v>89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</row>
    <row r="10" spans="1:18" ht="15" x14ac:dyDescent="0.2">
      <c r="A10" s="654" t="s">
        <v>17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</row>
    <row r="11" spans="1:18" ht="15" x14ac:dyDescent="0.2">
      <c r="A11" s="655" t="s">
        <v>407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</row>
    <row r="12" spans="1:18" ht="15" x14ac:dyDescent="0.3">
      <c r="A12" s="650" t="s">
        <v>27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</row>
    <row r="13" spans="1:18" ht="9" customHeight="1" thickBot="1" x14ac:dyDescent="0.35">
      <c r="B13" s="495"/>
      <c r="C13" s="495"/>
      <c r="D13" s="495"/>
      <c r="E13" s="495"/>
      <c r="F13" s="495"/>
      <c r="G13" s="359"/>
      <c r="H13" s="495"/>
      <c r="I13" s="495"/>
      <c r="J13" s="495"/>
      <c r="K13" s="495"/>
      <c r="L13" s="495"/>
      <c r="M13" s="495"/>
      <c r="N13" s="495"/>
    </row>
    <row r="14" spans="1:18" ht="61.5" thickBot="1" x14ac:dyDescent="0.35">
      <c r="B14" s="283" t="s">
        <v>60</v>
      </c>
      <c r="C14" s="284" t="s">
        <v>127</v>
      </c>
      <c r="D14" s="284" t="s">
        <v>125</v>
      </c>
      <c r="E14" s="284" t="s">
        <v>145</v>
      </c>
      <c r="F14" s="284" t="s">
        <v>156</v>
      </c>
      <c r="G14" s="360" t="s">
        <v>160</v>
      </c>
      <c r="H14" s="284" t="s">
        <v>186</v>
      </c>
      <c r="I14" s="284" t="s">
        <v>187</v>
      </c>
      <c r="J14" s="284" t="s">
        <v>188</v>
      </c>
      <c r="K14" s="284" t="s">
        <v>189</v>
      </c>
      <c r="L14" s="284" t="s">
        <v>190</v>
      </c>
      <c r="M14" s="284" t="s">
        <v>191</v>
      </c>
      <c r="N14" s="284" t="s">
        <v>192</v>
      </c>
      <c r="O14" s="285" t="s">
        <v>1</v>
      </c>
    </row>
    <row r="15" spans="1:18" ht="14.1" customHeight="1" x14ac:dyDescent="0.2">
      <c r="B15" s="409" t="s">
        <v>151</v>
      </c>
      <c r="C15" s="410">
        <v>2</v>
      </c>
      <c r="D15" s="410"/>
      <c r="E15" s="411"/>
      <c r="F15" s="412"/>
      <c r="G15" s="413"/>
      <c r="H15" s="414">
        <v>3</v>
      </c>
      <c r="I15" s="414">
        <v>1</v>
      </c>
      <c r="J15" s="414"/>
      <c r="K15" s="414">
        <v>1</v>
      </c>
      <c r="L15" s="414"/>
      <c r="M15" s="414"/>
      <c r="N15" s="414"/>
      <c r="O15" s="415">
        <f t="shared" ref="O15:O48" si="0">SUM(C15:N15)</f>
        <v>7</v>
      </c>
    </row>
    <row r="16" spans="1:18" ht="14.1" customHeight="1" x14ac:dyDescent="0.2">
      <c r="B16" s="416" t="s">
        <v>390</v>
      </c>
      <c r="C16" s="417"/>
      <c r="D16" s="417"/>
      <c r="E16" s="418"/>
      <c r="F16" s="419"/>
      <c r="G16" s="420"/>
      <c r="H16" s="421"/>
      <c r="I16" s="421"/>
      <c r="J16" s="421"/>
      <c r="K16" s="421"/>
      <c r="L16" s="421">
        <v>1</v>
      </c>
      <c r="M16" s="421"/>
      <c r="N16" s="421"/>
      <c r="O16" s="422">
        <f t="shared" si="0"/>
        <v>1</v>
      </c>
    </row>
    <row r="17" spans="2:15" ht="14.1" customHeight="1" x14ac:dyDescent="0.2">
      <c r="B17" s="416" t="s">
        <v>376</v>
      </c>
      <c r="C17" s="417"/>
      <c r="D17" s="417"/>
      <c r="E17" s="418"/>
      <c r="F17" s="419"/>
      <c r="G17" s="420"/>
      <c r="H17" s="421"/>
      <c r="I17" s="421"/>
      <c r="J17" s="421"/>
      <c r="K17" s="421">
        <v>1</v>
      </c>
      <c r="L17" s="421"/>
      <c r="M17" s="421"/>
      <c r="N17" s="421"/>
      <c r="O17" s="422">
        <f t="shared" si="0"/>
        <v>1</v>
      </c>
    </row>
    <row r="18" spans="2:15" ht="14.1" customHeight="1" x14ac:dyDescent="0.2">
      <c r="B18" s="416" t="s">
        <v>128</v>
      </c>
      <c r="C18" s="417">
        <v>1</v>
      </c>
      <c r="D18" s="417">
        <v>4</v>
      </c>
      <c r="E18" s="418">
        <v>1</v>
      </c>
      <c r="F18" s="419">
        <v>3</v>
      </c>
      <c r="G18" s="420"/>
      <c r="H18" s="421">
        <v>4</v>
      </c>
      <c r="I18" s="421"/>
      <c r="J18" s="421">
        <v>1</v>
      </c>
      <c r="K18" s="421">
        <v>1</v>
      </c>
      <c r="L18" s="421"/>
      <c r="M18" s="421">
        <v>3</v>
      </c>
      <c r="N18" s="421">
        <v>1</v>
      </c>
      <c r="O18" s="422">
        <f t="shared" si="0"/>
        <v>19</v>
      </c>
    </row>
    <row r="19" spans="2:15" ht="14.1" customHeight="1" x14ac:dyDescent="0.2">
      <c r="B19" s="416" t="s">
        <v>250</v>
      </c>
      <c r="C19" s="417"/>
      <c r="D19" s="417">
        <v>1</v>
      </c>
      <c r="E19" s="418">
        <v>1</v>
      </c>
      <c r="F19" s="419"/>
      <c r="G19" s="420"/>
      <c r="H19" s="421"/>
      <c r="I19" s="421">
        <v>1</v>
      </c>
      <c r="J19" s="421"/>
      <c r="K19" s="421"/>
      <c r="L19" s="421"/>
      <c r="M19" s="421"/>
      <c r="N19" s="421">
        <v>1</v>
      </c>
      <c r="O19" s="422">
        <f t="shared" si="0"/>
        <v>4</v>
      </c>
    </row>
    <row r="20" spans="2:15" ht="14.1" customHeight="1" x14ac:dyDescent="0.2">
      <c r="B20" s="416" t="s">
        <v>263</v>
      </c>
      <c r="C20" s="417"/>
      <c r="D20" s="417">
        <v>1</v>
      </c>
      <c r="E20" s="418"/>
      <c r="F20" s="419"/>
      <c r="G20" s="420"/>
      <c r="H20" s="421"/>
      <c r="I20" s="421"/>
      <c r="J20" s="421"/>
      <c r="K20" s="421"/>
      <c r="L20" s="421"/>
      <c r="M20" s="421"/>
      <c r="N20" s="421"/>
      <c r="O20" s="422">
        <f t="shared" si="0"/>
        <v>1</v>
      </c>
    </row>
    <row r="21" spans="2:15" ht="14.1" customHeight="1" x14ac:dyDescent="0.2">
      <c r="B21" s="416" t="s">
        <v>358</v>
      </c>
      <c r="C21" s="417"/>
      <c r="D21" s="417"/>
      <c r="E21" s="418"/>
      <c r="F21" s="419"/>
      <c r="G21" s="420"/>
      <c r="H21" s="421"/>
      <c r="I21" s="421">
        <v>1</v>
      </c>
      <c r="J21" s="421"/>
      <c r="K21" s="421"/>
      <c r="L21" s="421"/>
      <c r="M21" s="421"/>
      <c r="N21" s="421"/>
      <c r="O21" s="422">
        <f t="shared" si="0"/>
        <v>1</v>
      </c>
    </row>
    <row r="22" spans="2:15" ht="14.1" customHeight="1" x14ac:dyDescent="0.2">
      <c r="B22" s="416" t="s">
        <v>98</v>
      </c>
      <c r="C22" s="417">
        <v>2</v>
      </c>
      <c r="D22" s="417"/>
      <c r="E22" s="418">
        <v>2</v>
      </c>
      <c r="F22" s="419"/>
      <c r="G22" s="420">
        <v>3</v>
      </c>
      <c r="H22" s="421"/>
      <c r="I22" s="421">
        <v>5</v>
      </c>
      <c r="J22" s="421"/>
      <c r="K22" s="421">
        <v>4</v>
      </c>
      <c r="L22" s="421"/>
      <c r="M22" s="421">
        <v>3</v>
      </c>
      <c r="N22" s="421">
        <v>1</v>
      </c>
      <c r="O22" s="422">
        <f t="shared" si="0"/>
        <v>20</v>
      </c>
    </row>
    <row r="23" spans="2:15" ht="14.1" customHeight="1" x14ac:dyDescent="0.2">
      <c r="B23" s="416" t="s">
        <v>264</v>
      </c>
      <c r="C23" s="417"/>
      <c r="D23" s="417">
        <v>1</v>
      </c>
      <c r="E23" s="418"/>
      <c r="F23" s="419"/>
      <c r="G23" s="420"/>
      <c r="H23" s="421">
        <v>1</v>
      </c>
      <c r="I23" s="421"/>
      <c r="J23" s="421">
        <v>1</v>
      </c>
      <c r="K23" s="421"/>
      <c r="L23" s="421">
        <v>2</v>
      </c>
      <c r="M23" s="421">
        <v>1</v>
      </c>
      <c r="N23" s="421"/>
      <c r="O23" s="422">
        <f t="shared" si="0"/>
        <v>6</v>
      </c>
    </row>
    <row r="24" spans="2:15" ht="14.1" customHeight="1" x14ac:dyDescent="0.2">
      <c r="B24" s="416" t="s">
        <v>268</v>
      </c>
      <c r="C24" s="417"/>
      <c r="D24" s="417">
        <v>1</v>
      </c>
      <c r="E24" s="418"/>
      <c r="F24" s="419"/>
      <c r="G24" s="420"/>
      <c r="H24" s="421"/>
      <c r="I24" s="421"/>
      <c r="J24" s="421"/>
      <c r="K24" s="421"/>
      <c r="L24" s="421">
        <v>1</v>
      </c>
      <c r="M24" s="421"/>
      <c r="N24" s="421"/>
      <c r="O24" s="422">
        <f t="shared" si="0"/>
        <v>2</v>
      </c>
    </row>
    <row r="25" spans="2:15" ht="14.1" customHeight="1" x14ac:dyDescent="0.2">
      <c r="B25" s="416" t="s">
        <v>261</v>
      </c>
      <c r="C25" s="417"/>
      <c r="D25" s="417">
        <v>1</v>
      </c>
      <c r="E25" s="418"/>
      <c r="F25" s="419"/>
      <c r="G25" s="420"/>
      <c r="H25" s="421">
        <v>2</v>
      </c>
      <c r="I25" s="421"/>
      <c r="J25" s="421"/>
      <c r="K25" s="421"/>
      <c r="L25" s="421"/>
      <c r="M25" s="421">
        <v>2</v>
      </c>
      <c r="N25" s="421">
        <v>2</v>
      </c>
      <c r="O25" s="422">
        <f t="shared" si="0"/>
        <v>7</v>
      </c>
    </row>
    <row r="26" spans="2:15" ht="14.1" customHeight="1" x14ac:dyDescent="0.2">
      <c r="B26" s="416" t="s">
        <v>306</v>
      </c>
      <c r="C26" s="417"/>
      <c r="D26" s="417"/>
      <c r="E26" s="418"/>
      <c r="F26" s="419">
        <v>1</v>
      </c>
      <c r="G26" s="420">
        <v>1</v>
      </c>
      <c r="H26" s="421">
        <v>3</v>
      </c>
      <c r="I26" s="421">
        <v>3</v>
      </c>
      <c r="J26" s="421">
        <v>2</v>
      </c>
      <c r="K26" s="421"/>
      <c r="L26" s="421"/>
      <c r="M26" s="421"/>
      <c r="N26" s="421">
        <v>1</v>
      </c>
      <c r="O26" s="422">
        <f t="shared" si="0"/>
        <v>11</v>
      </c>
    </row>
    <row r="27" spans="2:15" ht="14.1" customHeight="1" x14ac:dyDescent="0.2">
      <c r="B27" s="416" t="s">
        <v>348</v>
      </c>
      <c r="C27" s="417"/>
      <c r="D27" s="417"/>
      <c r="E27" s="418"/>
      <c r="F27" s="419"/>
      <c r="G27" s="420"/>
      <c r="H27" s="421">
        <v>1</v>
      </c>
      <c r="I27" s="421">
        <v>2</v>
      </c>
      <c r="J27" s="421"/>
      <c r="K27" s="421"/>
      <c r="L27" s="421">
        <v>1</v>
      </c>
      <c r="M27" s="421"/>
      <c r="N27" s="421"/>
      <c r="O27" s="422">
        <f t="shared" si="0"/>
        <v>4</v>
      </c>
    </row>
    <row r="28" spans="2:15" ht="14.1" customHeight="1" x14ac:dyDescent="0.2">
      <c r="B28" s="416" t="s">
        <v>426</v>
      </c>
      <c r="C28" s="417"/>
      <c r="D28" s="417"/>
      <c r="E28" s="418"/>
      <c r="F28" s="419"/>
      <c r="G28" s="420"/>
      <c r="H28" s="421"/>
      <c r="I28" s="421"/>
      <c r="J28" s="421"/>
      <c r="K28" s="421"/>
      <c r="L28" s="421"/>
      <c r="M28" s="421"/>
      <c r="N28" s="421">
        <v>1</v>
      </c>
      <c r="O28" s="422">
        <f t="shared" si="0"/>
        <v>1</v>
      </c>
    </row>
    <row r="29" spans="2:15" ht="14.1" customHeight="1" x14ac:dyDescent="0.2">
      <c r="B29" s="416" t="s">
        <v>269</v>
      </c>
      <c r="C29" s="417"/>
      <c r="D29" s="417">
        <v>1</v>
      </c>
      <c r="E29" s="418">
        <v>1</v>
      </c>
      <c r="F29" s="419"/>
      <c r="G29" s="420"/>
      <c r="H29" s="421"/>
      <c r="I29" s="421"/>
      <c r="J29" s="421"/>
      <c r="K29" s="421"/>
      <c r="L29" s="421"/>
      <c r="M29" s="421"/>
      <c r="N29" s="421"/>
      <c r="O29" s="422">
        <f t="shared" si="0"/>
        <v>2</v>
      </c>
    </row>
    <row r="30" spans="2:15" ht="14.1" customHeight="1" x14ac:dyDescent="0.2">
      <c r="B30" s="416" t="s">
        <v>116</v>
      </c>
      <c r="C30" s="417"/>
      <c r="D30" s="417">
        <v>2</v>
      </c>
      <c r="E30" s="418"/>
      <c r="F30" s="419">
        <v>2</v>
      </c>
      <c r="G30" s="420">
        <v>2</v>
      </c>
      <c r="H30" s="421"/>
      <c r="I30" s="421"/>
      <c r="J30" s="421">
        <v>2</v>
      </c>
      <c r="K30" s="421"/>
      <c r="L30" s="421">
        <v>4</v>
      </c>
      <c r="M30" s="421"/>
      <c r="N30" s="421"/>
      <c r="O30" s="422">
        <f t="shared" si="0"/>
        <v>12</v>
      </c>
    </row>
    <row r="31" spans="2:15" ht="14.1" customHeight="1" x14ac:dyDescent="0.2">
      <c r="B31" s="416" t="s">
        <v>292</v>
      </c>
      <c r="C31" s="417"/>
      <c r="D31" s="417"/>
      <c r="E31" s="418">
        <v>1</v>
      </c>
      <c r="F31" s="419"/>
      <c r="G31" s="420"/>
      <c r="H31" s="421"/>
      <c r="I31" s="421"/>
      <c r="J31" s="421"/>
      <c r="K31" s="421"/>
      <c r="L31" s="421"/>
      <c r="M31" s="421"/>
      <c r="N31" s="421"/>
      <c r="O31" s="422">
        <f t="shared" si="0"/>
        <v>1</v>
      </c>
    </row>
    <row r="32" spans="2:15" ht="14.1" customHeight="1" x14ac:dyDescent="0.2">
      <c r="B32" s="416" t="s">
        <v>161</v>
      </c>
      <c r="C32" s="417">
        <v>2</v>
      </c>
      <c r="D32" s="417"/>
      <c r="E32" s="418">
        <v>3</v>
      </c>
      <c r="F32" s="419">
        <v>2</v>
      </c>
      <c r="G32" s="420">
        <v>3</v>
      </c>
      <c r="H32" s="421">
        <v>1</v>
      </c>
      <c r="I32" s="421">
        <v>1</v>
      </c>
      <c r="J32" s="421">
        <v>4</v>
      </c>
      <c r="K32" s="421">
        <v>2</v>
      </c>
      <c r="L32" s="421">
        <v>2</v>
      </c>
      <c r="M32" s="421"/>
      <c r="N32" s="421"/>
      <c r="O32" s="422">
        <f t="shared" si="0"/>
        <v>20</v>
      </c>
    </row>
    <row r="33" spans="2:15" ht="14.1" customHeight="1" x14ac:dyDescent="0.2">
      <c r="B33" s="416" t="s">
        <v>312</v>
      </c>
      <c r="C33" s="417"/>
      <c r="D33" s="417"/>
      <c r="E33" s="418"/>
      <c r="F33" s="419">
        <v>1</v>
      </c>
      <c r="G33" s="420"/>
      <c r="H33" s="421"/>
      <c r="I33" s="421"/>
      <c r="J33" s="421"/>
      <c r="K33" s="421"/>
      <c r="L33" s="421"/>
      <c r="M33" s="421"/>
      <c r="N33" s="421"/>
      <c r="O33" s="422">
        <f t="shared" si="0"/>
        <v>1</v>
      </c>
    </row>
    <row r="34" spans="2:15" ht="14.1" customHeight="1" x14ac:dyDescent="0.2">
      <c r="B34" s="416" t="s">
        <v>332</v>
      </c>
      <c r="C34" s="417"/>
      <c r="D34" s="417"/>
      <c r="E34" s="418"/>
      <c r="F34" s="419"/>
      <c r="G34" s="420">
        <v>1</v>
      </c>
      <c r="H34" s="421"/>
      <c r="I34" s="421"/>
      <c r="J34" s="421"/>
      <c r="K34" s="421">
        <v>1</v>
      </c>
      <c r="L34" s="421"/>
      <c r="M34" s="421"/>
      <c r="N34" s="421"/>
      <c r="O34" s="422">
        <f t="shared" si="0"/>
        <v>2</v>
      </c>
    </row>
    <row r="35" spans="2:15" ht="14.1" customHeight="1" x14ac:dyDescent="0.2">
      <c r="B35" s="416" t="s">
        <v>129</v>
      </c>
      <c r="C35" s="417">
        <v>1</v>
      </c>
      <c r="D35" s="417"/>
      <c r="E35" s="418"/>
      <c r="F35" s="419">
        <v>1</v>
      </c>
      <c r="G35" s="420"/>
      <c r="H35" s="421"/>
      <c r="I35" s="421"/>
      <c r="J35" s="421"/>
      <c r="K35" s="421">
        <v>1</v>
      </c>
      <c r="L35" s="421"/>
      <c r="M35" s="421"/>
      <c r="N35" s="421"/>
      <c r="O35" s="422">
        <f t="shared" si="0"/>
        <v>3</v>
      </c>
    </row>
    <row r="36" spans="2:15" ht="14.1" customHeight="1" x14ac:dyDescent="0.2">
      <c r="B36" s="416" t="s">
        <v>424</v>
      </c>
      <c r="C36" s="417"/>
      <c r="D36" s="417"/>
      <c r="E36" s="418"/>
      <c r="F36" s="419"/>
      <c r="G36" s="420"/>
      <c r="H36" s="421"/>
      <c r="I36" s="421"/>
      <c r="J36" s="421"/>
      <c r="K36" s="421"/>
      <c r="L36" s="421"/>
      <c r="M36" s="421"/>
      <c r="N36" s="421">
        <v>1</v>
      </c>
      <c r="O36" s="422">
        <f t="shared" si="0"/>
        <v>1</v>
      </c>
    </row>
    <row r="37" spans="2:15" ht="14.1" customHeight="1" x14ac:dyDescent="0.2">
      <c r="B37" s="416" t="s">
        <v>130</v>
      </c>
      <c r="C37" s="417">
        <v>1</v>
      </c>
      <c r="D37" s="417">
        <v>2</v>
      </c>
      <c r="E37" s="418"/>
      <c r="F37" s="419"/>
      <c r="G37" s="420"/>
      <c r="H37" s="421">
        <v>1</v>
      </c>
      <c r="I37" s="421"/>
      <c r="J37" s="421"/>
      <c r="K37" s="421">
        <v>2</v>
      </c>
      <c r="L37" s="421">
        <v>1</v>
      </c>
      <c r="M37" s="421"/>
      <c r="N37" s="421">
        <v>1</v>
      </c>
      <c r="O37" s="422">
        <f t="shared" si="0"/>
        <v>8</v>
      </c>
    </row>
    <row r="38" spans="2:15" ht="14.1" customHeight="1" x14ac:dyDescent="0.2">
      <c r="B38" s="416" t="s">
        <v>366</v>
      </c>
      <c r="C38" s="417"/>
      <c r="D38" s="417"/>
      <c r="E38" s="418"/>
      <c r="F38" s="419"/>
      <c r="G38" s="420"/>
      <c r="H38" s="421"/>
      <c r="I38" s="421"/>
      <c r="J38" s="421">
        <v>1</v>
      </c>
      <c r="K38" s="421"/>
      <c r="L38" s="421"/>
      <c r="M38" s="421"/>
      <c r="N38" s="421"/>
      <c r="O38" s="422">
        <f t="shared" si="0"/>
        <v>1</v>
      </c>
    </row>
    <row r="39" spans="2:15" ht="14.1" customHeight="1" x14ac:dyDescent="0.2">
      <c r="B39" s="416" t="s">
        <v>114</v>
      </c>
      <c r="C39" s="417">
        <v>1</v>
      </c>
      <c r="D39" s="417"/>
      <c r="E39" s="418"/>
      <c r="F39" s="419">
        <v>1</v>
      </c>
      <c r="G39" s="420"/>
      <c r="H39" s="421">
        <v>1</v>
      </c>
      <c r="I39" s="421"/>
      <c r="J39" s="421">
        <v>1</v>
      </c>
      <c r="K39" s="421">
        <v>1</v>
      </c>
      <c r="L39" s="421">
        <v>1</v>
      </c>
      <c r="M39" s="421">
        <v>2</v>
      </c>
      <c r="N39" s="421">
        <v>4</v>
      </c>
      <c r="O39" s="422">
        <f t="shared" si="0"/>
        <v>12</v>
      </c>
    </row>
    <row r="40" spans="2:15" ht="14.1" customHeight="1" x14ac:dyDescent="0.2">
      <c r="B40" s="416" t="s">
        <v>427</v>
      </c>
      <c r="C40" s="417"/>
      <c r="D40" s="417"/>
      <c r="E40" s="418"/>
      <c r="F40" s="419"/>
      <c r="G40" s="420"/>
      <c r="H40" s="421"/>
      <c r="I40" s="421"/>
      <c r="J40" s="421"/>
      <c r="K40" s="421"/>
      <c r="L40" s="421"/>
      <c r="M40" s="421"/>
      <c r="N40" s="421">
        <v>1</v>
      </c>
      <c r="O40" s="422">
        <f t="shared" si="0"/>
        <v>1</v>
      </c>
    </row>
    <row r="41" spans="2:15" ht="14.1" customHeight="1" x14ac:dyDescent="0.2">
      <c r="B41" s="416" t="s">
        <v>158</v>
      </c>
      <c r="C41" s="417">
        <v>1</v>
      </c>
      <c r="D41" s="417">
        <v>1</v>
      </c>
      <c r="E41" s="418">
        <v>1</v>
      </c>
      <c r="F41" s="419"/>
      <c r="G41" s="420">
        <v>2</v>
      </c>
      <c r="H41" s="421"/>
      <c r="I41" s="421"/>
      <c r="J41" s="421"/>
      <c r="K41" s="421">
        <v>1</v>
      </c>
      <c r="L41" s="421"/>
      <c r="M41" s="421"/>
      <c r="N41" s="421">
        <v>1</v>
      </c>
      <c r="O41" s="422">
        <f t="shared" si="0"/>
        <v>7</v>
      </c>
    </row>
    <row r="42" spans="2:15" ht="14.1" customHeight="1" x14ac:dyDescent="0.2">
      <c r="B42" s="416" t="s">
        <v>401</v>
      </c>
      <c r="C42" s="417"/>
      <c r="D42" s="417"/>
      <c r="E42" s="418"/>
      <c r="F42" s="419"/>
      <c r="G42" s="420"/>
      <c r="H42" s="421"/>
      <c r="I42" s="421"/>
      <c r="J42" s="421"/>
      <c r="K42" s="421"/>
      <c r="L42" s="421"/>
      <c r="M42" s="421">
        <v>1</v>
      </c>
      <c r="N42" s="421">
        <v>1</v>
      </c>
      <c r="O42" s="422">
        <f t="shared" si="0"/>
        <v>2</v>
      </c>
    </row>
    <row r="43" spans="2:15" ht="14.1" customHeight="1" x14ac:dyDescent="0.2">
      <c r="B43" s="416" t="s">
        <v>359</v>
      </c>
      <c r="C43" s="417"/>
      <c r="D43" s="417"/>
      <c r="E43" s="418"/>
      <c r="F43" s="419"/>
      <c r="G43" s="420"/>
      <c r="H43" s="421"/>
      <c r="I43" s="421">
        <v>1</v>
      </c>
      <c r="J43" s="421">
        <v>1</v>
      </c>
      <c r="K43" s="421"/>
      <c r="L43" s="421"/>
      <c r="M43" s="421"/>
      <c r="N43" s="421"/>
      <c r="O43" s="422">
        <f t="shared" si="0"/>
        <v>2</v>
      </c>
    </row>
    <row r="44" spans="2:15" ht="14.1" customHeight="1" x14ac:dyDescent="0.2">
      <c r="B44" s="416" t="s">
        <v>311</v>
      </c>
      <c r="C44" s="417"/>
      <c r="D44" s="417"/>
      <c r="E44" s="418"/>
      <c r="F44" s="419">
        <v>1</v>
      </c>
      <c r="G44" s="420"/>
      <c r="H44" s="421"/>
      <c r="I44" s="421"/>
      <c r="J44" s="421"/>
      <c r="K44" s="421"/>
      <c r="L44" s="421">
        <v>1</v>
      </c>
      <c r="M44" s="421"/>
      <c r="N44" s="421"/>
      <c r="O44" s="422">
        <f t="shared" si="0"/>
        <v>2</v>
      </c>
    </row>
    <row r="45" spans="2:15" ht="14.1" customHeight="1" x14ac:dyDescent="0.2">
      <c r="B45" s="416" t="s">
        <v>259</v>
      </c>
      <c r="C45" s="417">
        <v>1</v>
      </c>
      <c r="D45" s="417"/>
      <c r="E45" s="418"/>
      <c r="F45" s="419"/>
      <c r="G45" s="420">
        <v>2</v>
      </c>
      <c r="H45" s="421"/>
      <c r="I45" s="421"/>
      <c r="J45" s="421">
        <v>1</v>
      </c>
      <c r="K45" s="421"/>
      <c r="L45" s="421">
        <v>2</v>
      </c>
      <c r="M45" s="421"/>
      <c r="N45" s="421">
        <v>2</v>
      </c>
      <c r="O45" s="422">
        <f t="shared" si="0"/>
        <v>8</v>
      </c>
    </row>
    <row r="46" spans="2:15" ht="14.1" customHeight="1" x14ac:dyDescent="0.2">
      <c r="B46" s="416" t="s">
        <v>162</v>
      </c>
      <c r="C46" s="417">
        <v>2</v>
      </c>
      <c r="D46" s="417">
        <v>2</v>
      </c>
      <c r="E46" s="418">
        <v>1</v>
      </c>
      <c r="F46" s="419">
        <v>5</v>
      </c>
      <c r="G46" s="420">
        <v>8</v>
      </c>
      <c r="H46" s="421">
        <v>3</v>
      </c>
      <c r="I46" s="421">
        <v>5</v>
      </c>
      <c r="J46" s="421">
        <v>4</v>
      </c>
      <c r="K46" s="421">
        <v>5</v>
      </c>
      <c r="L46" s="421">
        <v>4</v>
      </c>
      <c r="M46" s="421">
        <v>6</v>
      </c>
      <c r="N46" s="421">
        <v>5</v>
      </c>
      <c r="O46" s="422">
        <f t="shared" si="0"/>
        <v>50</v>
      </c>
    </row>
    <row r="47" spans="2:15" ht="14.1" customHeight="1" x14ac:dyDescent="0.2">
      <c r="B47" s="416" t="s">
        <v>132</v>
      </c>
      <c r="C47" s="417"/>
      <c r="D47" s="417">
        <v>3</v>
      </c>
      <c r="E47" s="418"/>
      <c r="F47" s="419"/>
      <c r="G47" s="420"/>
      <c r="H47" s="421"/>
      <c r="I47" s="421"/>
      <c r="J47" s="421">
        <v>1</v>
      </c>
      <c r="K47" s="421"/>
      <c r="L47" s="421">
        <v>1</v>
      </c>
      <c r="M47" s="421"/>
      <c r="N47" s="421"/>
      <c r="O47" s="422">
        <f t="shared" si="0"/>
        <v>5</v>
      </c>
    </row>
    <row r="48" spans="2:15" ht="14.1" customHeight="1" thickBot="1" x14ac:dyDescent="0.25">
      <c r="B48" s="453" t="s">
        <v>243</v>
      </c>
      <c r="C48" s="454">
        <v>1</v>
      </c>
      <c r="D48" s="454">
        <v>2</v>
      </c>
      <c r="E48" s="455"/>
      <c r="F48" s="456"/>
      <c r="G48" s="457">
        <v>1</v>
      </c>
      <c r="H48" s="458">
        <v>1</v>
      </c>
      <c r="I48" s="458"/>
      <c r="J48" s="458"/>
      <c r="K48" s="458"/>
      <c r="L48" s="458">
        <v>1</v>
      </c>
      <c r="M48" s="458"/>
      <c r="N48" s="458"/>
      <c r="O48" s="459">
        <f t="shared" si="0"/>
        <v>6</v>
      </c>
    </row>
    <row r="49" spans="2:15" ht="14.1" customHeight="1" x14ac:dyDescent="0.2">
      <c r="B49" s="380"/>
      <c r="C49" s="381"/>
      <c r="D49" s="381"/>
      <c r="E49" s="382"/>
      <c r="F49" s="383"/>
      <c r="G49" s="384"/>
      <c r="H49" s="385"/>
      <c r="I49" s="385"/>
      <c r="J49" s="385"/>
      <c r="K49" s="385"/>
      <c r="L49" s="385"/>
      <c r="M49" s="385"/>
      <c r="N49" s="385"/>
      <c r="O49" s="386"/>
    </row>
    <row r="50" spans="2:15" ht="14.1" customHeight="1" x14ac:dyDescent="0.2">
      <c r="B50" s="506"/>
      <c r="C50" s="507"/>
      <c r="D50" s="507"/>
      <c r="E50" s="508"/>
      <c r="F50" s="509"/>
      <c r="G50" s="510"/>
      <c r="H50" s="511"/>
      <c r="I50" s="511"/>
      <c r="J50" s="511"/>
      <c r="K50" s="511"/>
      <c r="L50" s="511"/>
      <c r="M50" s="511"/>
      <c r="N50" s="511"/>
      <c r="O50" s="512"/>
    </row>
    <row r="51" spans="2:15" ht="14.1" customHeight="1" x14ac:dyDescent="0.2">
      <c r="B51" s="506"/>
      <c r="C51" s="507"/>
      <c r="D51" s="507"/>
      <c r="E51" s="508"/>
      <c r="F51" s="509"/>
      <c r="G51" s="510"/>
      <c r="H51" s="511"/>
      <c r="I51" s="511"/>
      <c r="J51" s="511"/>
      <c r="K51" s="511"/>
      <c r="L51" s="511"/>
      <c r="M51" s="511"/>
      <c r="N51" s="511"/>
      <c r="O51" s="512"/>
    </row>
    <row r="52" spans="2:15" ht="14.1" customHeight="1" x14ac:dyDescent="0.2">
      <c r="B52" s="506"/>
      <c r="C52" s="507"/>
      <c r="D52" s="507"/>
      <c r="E52" s="508"/>
      <c r="F52" s="509"/>
      <c r="G52" s="510"/>
      <c r="H52" s="511"/>
      <c r="I52" s="511"/>
      <c r="J52" s="511"/>
      <c r="K52" s="511"/>
      <c r="L52" s="511"/>
      <c r="M52" s="511"/>
      <c r="N52" s="511"/>
      <c r="O52" s="512"/>
    </row>
    <row r="53" spans="2:15" ht="14.1" customHeight="1" thickBot="1" x14ac:dyDescent="0.25">
      <c r="B53" s="373"/>
      <c r="C53" s="374"/>
      <c r="D53" s="374"/>
      <c r="E53" s="375"/>
      <c r="F53" s="376"/>
      <c r="G53" s="377"/>
      <c r="H53" s="378"/>
      <c r="I53" s="378"/>
      <c r="J53" s="378"/>
      <c r="K53" s="378"/>
      <c r="L53" s="378"/>
      <c r="M53" s="378"/>
      <c r="N53" s="378"/>
      <c r="O53" s="379"/>
    </row>
    <row r="54" spans="2:15" ht="14.1" customHeight="1" x14ac:dyDescent="0.2">
      <c r="B54" s="445" t="s">
        <v>273</v>
      </c>
      <c r="C54" s="446">
        <v>1</v>
      </c>
      <c r="D54" s="446"/>
      <c r="E54" s="447"/>
      <c r="F54" s="448"/>
      <c r="G54" s="449"/>
      <c r="H54" s="450"/>
      <c r="I54" s="450"/>
      <c r="J54" s="450"/>
      <c r="K54" s="450"/>
      <c r="L54" s="450"/>
      <c r="M54" s="450"/>
      <c r="N54" s="450"/>
      <c r="O54" s="451">
        <f t="shared" ref="O54:O85" si="1">SUM(C54:N54)</f>
        <v>1</v>
      </c>
    </row>
    <row r="55" spans="2:15" ht="14.1" customHeight="1" x14ac:dyDescent="0.2">
      <c r="B55" s="416" t="s">
        <v>99</v>
      </c>
      <c r="C55" s="417"/>
      <c r="D55" s="417">
        <v>3</v>
      </c>
      <c r="E55" s="418"/>
      <c r="F55" s="419">
        <v>1</v>
      </c>
      <c r="G55" s="420"/>
      <c r="H55" s="421">
        <v>2</v>
      </c>
      <c r="I55" s="421">
        <v>2</v>
      </c>
      <c r="J55" s="421">
        <v>1</v>
      </c>
      <c r="K55" s="421">
        <v>1</v>
      </c>
      <c r="L55" s="421"/>
      <c r="M55" s="421"/>
      <c r="N55" s="421">
        <v>4</v>
      </c>
      <c r="O55" s="422">
        <f t="shared" si="1"/>
        <v>14</v>
      </c>
    </row>
    <row r="56" spans="2:15" ht="14.1" customHeight="1" x14ac:dyDescent="0.2">
      <c r="B56" s="416" t="s">
        <v>271</v>
      </c>
      <c r="C56" s="417">
        <v>1</v>
      </c>
      <c r="D56" s="417"/>
      <c r="E56" s="418">
        <v>1</v>
      </c>
      <c r="F56" s="419"/>
      <c r="G56" s="420"/>
      <c r="H56" s="421"/>
      <c r="I56" s="421"/>
      <c r="J56" s="421"/>
      <c r="K56" s="421"/>
      <c r="L56" s="421"/>
      <c r="M56" s="421"/>
      <c r="N56" s="421"/>
      <c r="O56" s="422">
        <f t="shared" si="1"/>
        <v>2</v>
      </c>
    </row>
    <row r="57" spans="2:15" ht="14.1" customHeight="1" x14ac:dyDescent="0.2">
      <c r="B57" s="416" t="s">
        <v>309</v>
      </c>
      <c r="C57" s="417"/>
      <c r="D57" s="417"/>
      <c r="E57" s="418"/>
      <c r="F57" s="419">
        <v>1</v>
      </c>
      <c r="G57" s="420"/>
      <c r="H57" s="421"/>
      <c r="I57" s="421">
        <v>1</v>
      </c>
      <c r="J57" s="421"/>
      <c r="K57" s="421">
        <v>1</v>
      </c>
      <c r="L57" s="421">
        <v>3</v>
      </c>
      <c r="M57" s="421">
        <v>1</v>
      </c>
      <c r="N57" s="421"/>
      <c r="O57" s="422">
        <f t="shared" si="1"/>
        <v>7</v>
      </c>
    </row>
    <row r="58" spans="2:15" ht="14.1" customHeight="1" x14ac:dyDescent="0.2">
      <c r="B58" s="416" t="s">
        <v>351</v>
      </c>
      <c r="C58" s="417"/>
      <c r="D58" s="417"/>
      <c r="E58" s="418"/>
      <c r="F58" s="419"/>
      <c r="G58" s="420"/>
      <c r="H58" s="421">
        <v>1</v>
      </c>
      <c r="I58" s="421"/>
      <c r="J58" s="421"/>
      <c r="K58" s="421"/>
      <c r="L58" s="421"/>
      <c r="M58" s="421"/>
      <c r="N58" s="421"/>
      <c r="O58" s="422">
        <f t="shared" si="1"/>
        <v>1</v>
      </c>
    </row>
    <row r="59" spans="2:15" ht="14.1" customHeight="1" x14ac:dyDescent="0.2">
      <c r="B59" s="416" t="s">
        <v>333</v>
      </c>
      <c r="C59" s="417"/>
      <c r="D59" s="417"/>
      <c r="E59" s="418"/>
      <c r="F59" s="419"/>
      <c r="G59" s="420">
        <v>1</v>
      </c>
      <c r="H59" s="421"/>
      <c r="I59" s="421"/>
      <c r="J59" s="421"/>
      <c r="K59" s="421">
        <v>1</v>
      </c>
      <c r="L59" s="421"/>
      <c r="M59" s="421"/>
      <c r="N59" s="421"/>
      <c r="O59" s="422">
        <f t="shared" si="1"/>
        <v>2</v>
      </c>
    </row>
    <row r="60" spans="2:15" ht="14.1" customHeight="1" x14ac:dyDescent="0.2">
      <c r="B60" s="416" t="s">
        <v>347</v>
      </c>
      <c r="C60" s="417"/>
      <c r="D60" s="417"/>
      <c r="E60" s="418"/>
      <c r="F60" s="419"/>
      <c r="G60" s="420"/>
      <c r="H60" s="421">
        <v>3</v>
      </c>
      <c r="I60" s="421"/>
      <c r="J60" s="421"/>
      <c r="K60" s="421"/>
      <c r="L60" s="421"/>
      <c r="M60" s="421"/>
      <c r="N60" s="421"/>
      <c r="O60" s="422">
        <f t="shared" si="1"/>
        <v>3</v>
      </c>
    </row>
    <row r="61" spans="2:15" ht="14.1" customHeight="1" x14ac:dyDescent="0.2">
      <c r="B61" s="416" t="s">
        <v>425</v>
      </c>
      <c r="C61" s="417"/>
      <c r="D61" s="417"/>
      <c r="E61" s="418"/>
      <c r="F61" s="419"/>
      <c r="G61" s="420"/>
      <c r="H61" s="421"/>
      <c r="I61" s="421"/>
      <c r="J61" s="421"/>
      <c r="K61" s="421"/>
      <c r="L61" s="421"/>
      <c r="M61" s="421"/>
      <c r="N61" s="421">
        <v>1</v>
      </c>
      <c r="O61" s="422">
        <f t="shared" si="1"/>
        <v>1</v>
      </c>
    </row>
    <row r="62" spans="2:15" ht="14.1" customHeight="1" x14ac:dyDescent="0.2">
      <c r="B62" s="416" t="s">
        <v>373</v>
      </c>
      <c r="C62" s="417"/>
      <c r="D62" s="417"/>
      <c r="E62" s="418"/>
      <c r="F62" s="419"/>
      <c r="G62" s="420"/>
      <c r="H62" s="421"/>
      <c r="I62" s="421"/>
      <c r="J62" s="421"/>
      <c r="K62" s="421">
        <v>2</v>
      </c>
      <c r="L62" s="421"/>
      <c r="M62" s="421"/>
      <c r="N62" s="421"/>
      <c r="O62" s="422">
        <f t="shared" si="1"/>
        <v>2</v>
      </c>
    </row>
    <row r="63" spans="2:15" ht="14.1" customHeight="1" x14ac:dyDescent="0.2">
      <c r="B63" s="416" t="s">
        <v>294</v>
      </c>
      <c r="C63" s="417"/>
      <c r="D63" s="417"/>
      <c r="E63" s="418">
        <v>1</v>
      </c>
      <c r="F63" s="419">
        <v>1</v>
      </c>
      <c r="G63" s="420"/>
      <c r="H63" s="421">
        <v>1</v>
      </c>
      <c r="I63" s="421"/>
      <c r="J63" s="421"/>
      <c r="K63" s="421"/>
      <c r="L63" s="421">
        <v>1</v>
      </c>
      <c r="M63" s="421">
        <v>3</v>
      </c>
      <c r="N63" s="421">
        <v>4</v>
      </c>
      <c r="O63" s="422">
        <f t="shared" si="1"/>
        <v>11</v>
      </c>
    </row>
    <row r="64" spans="2:15" ht="14.1" customHeight="1" x14ac:dyDescent="0.2">
      <c r="B64" s="416" t="s">
        <v>402</v>
      </c>
      <c r="C64" s="417"/>
      <c r="D64" s="417"/>
      <c r="E64" s="418"/>
      <c r="F64" s="419"/>
      <c r="G64" s="420"/>
      <c r="H64" s="421"/>
      <c r="I64" s="421"/>
      <c r="J64" s="421"/>
      <c r="K64" s="421"/>
      <c r="L64" s="421"/>
      <c r="M64" s="421">
        <v>2</v>
      </c>
      <c r="N64" s="421"/>
      <c r="O64" s="422">
        <f t="shared" si="1"/>
        <v>2</v>
      </c>
    </row>
    <row r="65" spans="2:18" ht="14.1" customHeight="1" x14ac:dyDescent="0.2">
      <c r="B65" s="416" t="s">
        <v>100</v>
      </c>
      <c r="C65" s="417">
        <v>1</v>
      </c>
      <c r="D65" s="417"/>
      <c r="E65" s="418">
        <v>1</v>
      </c>
      <c r="F65" s="419"/>
      <c r="G65" s="420"/>
      <c r="H65" s="421">
        <v>1</v>
      </c>
      <c r="I65" s="421"/>
      <c r="J65" s="421"/>
      <c r="K65" s="421">
        <v>1</v>
      </c>
      <c r="L65" s="421"/>
      <c r="M65" s="421"/>
      <c r="N65" s="421"/>
      <c r="O65" s="422">
        <f t="shared" si="1"/>
        <v>4</v>
      </c>
    </row>
    <row r="66" spans="2:18" ht="14.1" customHeight="1" x14ac:dyDescent="0.2">
      <c r="B66" s="416" t="s">
        <v>274</v>
      </c>
      <c r="C66" s="417">
        <v>1</v>
      </c>
      <c r="D66" s="417">
        <v>1</v>
      </c>
      <c r="E66" s="418"/>
      <c r="F66" s="419"/>
      <c r="G66" s="420"/>
      <c r="H66" s="421"/>
      <c r="I66" s="421"/>
      <c r="J66" s="421">
        <v>1</v>
      </c>
      <c r="K66" s="421"/>
      <c r="L66" s="421"/>
      <c r="M66" s="421"/>
      <c r="N66" s="421"/>
      <c r="O66" s="422">
        <f t="shared" si="1"/>
        <v>3</v>
      </c>
    </row>
    <row r="67" spans="2:18" ht="14.1" customHeight="1" x14ac:dyDescent="0.2">
      <c r="B67" s="416" t="s">
        <v>270</v>
      </c>
      <c r="C67" s="417">
        <v>1</v>
      </c>
      <c r="D67" s="417"/>
      <c r="E67" s="418"/>
      <c r="F67" s="419"/>
      <c r="G67" s="420"/>
      <c r="H67" s="421"/>
      <c r="I67" s="421"/>
      <c r="J67" s="421"/>
      <c r="K67" s="421"/>
      <c r="L67" s="421"/>
      <c r="M67" s="421"/>
      <c r="N67" s="421"/>
      <c r="O67" s="422">
        <f t="shared" si="1"/>
        <v>1</v>
      </c>
    </row>
    <row r="68" spans="2:18" ht="14.1" customHeight="1" x14ac:dyDescent="0.2">
      <c r="B68" s="416" t="s">
        <v>10</v>
      </c>
      <c r="C68" s="417">
        <v>3</v>
      </c>
      <c r="D68" s="417">
        <v>4</v>
      </c>
      <c r="E68" s="418">
        <v>7</v>
      </c>
      <c r="F68" s="419">
        <v>4</v>
      </c>
      <c r="G68" s="420">
        <v>4</v>
      </c>
      <c r="H68" s="421">
        <v>8</v>
      </c>
      <c r="I68" s="421">
        <v>2</v>
      </c>
      <c r="J68" s="421">
        <v>3</v>
      </c>
      <c r="K68" s="421">
        <v>3</v>
      </c>
      <c r="L68" s="421">
        <v>5</v>
      </c>
      <c r="M68" s="421">
        <v>5</v>
      </c>
      <c r="N68" s="421">
        <v>6</v>
      </c>
      <c r="O68" s="422">
        <f t="shared" si="1"/>
        <v>54</v>
      </c>
    </row>
    <row r="69" spans="2:18" ht="14.1" customHeight="1" x14ac:dyDescent="0.2">
      <c r="B69" s="416" t="s">
        <v>276</v>
      </c>
      <c r="C69" s="417">
        <v>1</v>
      </c>
      <c r="D69" s="417"/>
      <c r="E69" s="418"/>
      <c r="F69" s="419"/>
      <c r="G69" s="420"/>
      <c r="H69" s="421"/>
      <c r="I69" s="421"/>
      <c r="J69" s="421"/>
      <c r="K69" s="421"/>
      <c r="L69" s="421"/>
      <c r="M69" s="421"/>
      <c r="N69" s="421"/>
      <c r="O69" s="422">
        <f t="shared" si="1"/>
        <v>1</v>
      </c>
    </row>
    <row r="70" spans="2:18" ht="14.1" customHeight="1" x14ac:dyDescent="0.2">
      <c r="B70" s="416" t="s">
        <v>257</v>
      </c>
      <c r="C70" s="417">
        <v>1</v>
      </c>
      <c r="D70" s="417">
        <v>1</v>
      </c>
      <c r="E70" s="418">
        <v>1</v>
      </c>
      <c r="F70" s="419">
        <v>1</v>
      </c>
      <c r="G70" s="420"/>
      <c r="H70" s="421">
        <v>1</v>
      </c>
      <c r="I70" s="421"/>
      <c r="J70" s="421"/>
      <c r="K70" s="421"/>
      <c r="L70" s="421"/>
      <c r="M70" s="421">
        <v>1</v>
      </c>
      <c r="N70" s="421"/>
      <c r="O70" s="422">
        <f t="shared" si="1"/>
        <v>6</v>
      </c>
      <c r="R70" s="247"/>
    </row>
    <row r="71" spans="2:18" ht="14.1" customHeight="1" x14ac:dyDescent="0.2">
      <c r="B71" s="416" t="s">
        <v>244</v>
      </c>
      <c r="C71" s="417"/>
      <c r="D71" s="417">
        <v>2</v>
      </c>
      <c r="E71" s="418">
        <v>1</v>
      </c>
      <c r="F71" s="419"/>
      <c r="G71" s="420">
        <v>1</v>
      </c>
      <c r="H71" s="421"/>
      <c r="I71" s="421"/>
      <c r="J71" s="421">
        <v>1</v>
      </c>
      <c r="K71" s="421">
        <v>1</v>
      </c>
      <c r="L71" s="421">
        <v>1</v>
      </c>
      <c r="M71" s="421">
        <v>1</v>
      </c>
      <c r="N71" s="421">
        <v>2</v>
      </c>
      <c r="O71" s="422">
        <f t="shared" si="1"/>
        <v>10</v>
      </c>
      <c r="Q71" s="247"/>
    </row>
    <row r="72" spans="2:18" ht="14.1" customHeight="1" x14ac:dyDescent="0.2">
      <c r="B72" s="416" t="s">
        <v>133</v>
      </c>
      <c r="C72" s="417">
        <v>6</v>
      </c>
      <c r="D72" s="417">
        <v>2</v>
      </c>
      <c r="E72" s="418">
        <v>5</v>
      </c>
      <c r="F72" s="419">
        <v>5</v>
      </c>
      <c r="G72" s="420">
        <v>4</v>
      </c>
      <c r="H72" s="421">
        <v>4</v>
      </c>
      <c r="I72" s="421">
        <v>2</v>
      </c>
      <c r="J72" s="421">
        <v>1</v>
      </c>
      <c r="K72" s="421">
        <v>1</v>
      </c>
      <c r="L72" s="421"/>
      <c r="M72" s="421">
        <v>2</v>
      </c>
      <c r="N72" s="421">
        <v>1</v>
      </c>
      <c r="O72" s="422">
        <f t="shared" si="1"/>
        <v>33</v>
      </c>
    </row>
    <row r="73" spans="2:18" ht="14.1" customHeight="1" x14ac:dyDescent="0.2">
      <c r="B73" s="416" t="s">
        <v>134</v>
      </c>
      <c r="C73" s="417">
        <v>1</v>
      </c>
      <c r="D73" s="417">
        <v>1</v>
      </c>
      <c r="E73" s="418"/>
      <c r="F73" s="419"/>
      <c r="G73" s="420">
        <v>2</v>
      </c>
      <c r="H73" s="421">
        <v>1</v>
      </c>
      <c r="I73" s="421"/>
      <c r="J73" s="421"/>
      <c r="K73" s="421"/>
      <c r="L73" s="421"/>
      <c r="M73" s="421">
        <v>1</v>
      </c>
      <c r="N73" s="421">
        <v>1</v>
      </c>
      <c r="O73" s="422">
        <f t="shared" si="1"/>
        <v>7</v>
      </c>
    </row>
    <row r="74" spans="2:18" ht="14.1" customHeight="1" x14ac:dyDescent="0.2">
      <c r="B74" s="416" t="s">
        <v>78</v>
      </c>
      <c r="C74" s="417"/>
      <c r="D74" s="417">
        <v>1</v>
      </c>
      <c r="E74" s="418">
        <v>3</v>
      </c>
      <c r="F74" s="419">
        <v>3</v>
      </c>
      <c r="G74" s="420">
        <v>1</v>
      </c>
      <c r="H74" s="421">
        <v>1</v>
      </c>
      <c r="I74" s="421">
        <v>4</v>
      </c>
      <c r="J74" s="421">
        <v>3</v>
      </c>
      <c r="K74" s="421">
        <v>5</v>
      </c>
      <c r="L74" s="421">
        <v>2</v>
      </c>
      <c r="M74" s="421">
        <v>2</v>
      </c>
      <c r="N74" s="421">
        <v>5</v>
      </c>
      <c r="O74" s="422">
        <f t="shared" si="1"/>
        <v>30</v>
      </c>
    </row>
    <row r="75" spans="2:18" ht="14.1" customHeight="1" x14ac:dyDescent="0.2">
      <c r="B75" s="416" t="s">
        <v>159</v>
      </c>
      <c r="C75" s="417"/>
      <c r="D75" s="417">
        <v>1</v>
      </c>
      <c r="E75" s="418"/>
      <c r="F75" s="419"/>
      <c r="G75" s="420"/>
      <c r="H75" s="421"/>
      <c r="I75" s="421"/>
      <c r="J75" s="421"/>
      <c r="K75" s="421"/>
      <c r="L75" s="421">
        <v>1</v>
      </c>
      <c r="M75" s="421"/>
      <c r="N75" s="421"/>
      <c r="O75" s="422">
        <f t="shared" si="1"/>
        <v>2</v>
      </c>
    </row>
    <row r="76" spans="2:18" ht="14.1" customHeight="1" x14ac:dyDescent="0.2">
      <c r="B76" s="416" t="s">
        <v>80</v>
      </c>
      <c r="C76" s="417">
        <v>1</v>
      </c>
      <c r="D76" s="417"/>
      <c r="E76" s="418">
        <v>1</v>
      </c>
      <c r="F76" s="419"/>
      <c r="G76" s="420">
        <v>2</v>
      </c>
      <c r="H76" s="421"/>
      <c r="I76" s="421">
        <v>1</v>
      </c>
      <c r="J76" s="421">
        <v>1</v>
      </c>
      <c r="K76" s="421">
        <v>1</v>
      </c>
      <c r="L76" s="421">
        <v>1</v>
      </c>
      <c r="M76" s="421"/>
      <c r="N76" s="421">
        <v>2</v>
      </c>
      <c r="O76" s="422">
        <f t="shared" si="1"/>
        <v>10</v>
      </c>
    </row>
    <row r="77" spans="2:18" ht="14.1" customHeight="1" x14ac:dyDescent="0.2">
      <c r="B77" s="416" t="s">
        <v>350</v>
      </c>
      <c r="C77" s="417"/>
      <c r="D77" s="417"/>
      <c r="E77" s="418"/>
      <c r="F77" s="419"/>
      <c r="G77" s="420"/>
      <c r="H77" s="421">
        <v>1</v>
      </c>
      <c r="I77" s="421"/>
      <c r="J77" s="421"/>
      <c r="K77" s="421"/>
      <c r="L77" s="421">
        <v>1</v>
      </c>
      <c r="M77" s="421"/>
      <c r="N77" s="421"/>
      <c r="O77" s="422">
        <f t="shared" si="1"/>
        <v>2</v>
      </c>
    </row>
    <row r="78" spans="2:18" ht="14.1" customHeight="1" x14ac:dyDescent="0.2">
      <c r="B78" s="416" t="s">
        <v>374</v>
      </c>
      <c r="C78" s="417"/>
      <c r="D78" s="417"/>
      <c r="E78" s="418">
        <v>1</v>
      </c>
      <c r="F78" s="419"/>
      <c r="G78" s="420"/>
      <c r="H78" s="421"/>
      <c r="I78" s="421"/>
      <c r="J78" s="421"/>
      <c r="K78" s="421">
        <v>1</v>
      </c>
      <c r="L78" s="421"/>
      <c r="M78" s="421"/>
      <c r="N78" s="421"/>
      <c r="O78" s="422">
        <f t="shared" si="1"/>
        <v>2</v>
      </c>
    </row>
    <row r="79" spans="2:18" ht="14.1" customHeight="1" x14ac:dyDescent="0.2">
      <c r="B79" s="416" t="s">
        <v>331</v>
      </c>
      <c r="C79" s="417"/>
      <c r="D79" s="417"/>
      <c r="E79" s="418"/>
      <c r="F79" s="419"/>
      <c r="G79" s="420">
        <v>2</v>
      </c>
      <c r="H79" s="421">
        <v>1</v>
      </c>
      <c r="I79" s="421">
        <v>1</v>
      </c>
      <c r="J79" s="421"/>
      <c r="K79" s="421"/>
      <c r="L79" s="421"/>
      <c r="M79" s="421">
        <v>1</v>
      </c>
      <c r="N79" s="421"/>
      <c r="O79" s="422">
        <f t="shared" si="1"/>
        <v>5</v>
      </c>
    </row>
    <row r="80" spans="2:18" ht="14.1" customHeight="1" x14ac:dyDescent="0.2">
      <c r="B80" s="416" t="s">
        <v>375</v>
      </c>
      <c r="C80" s="417"/>
      <c r="D80" s="417"/>
      <c r="E80" s="418"/>
      <c r="F80" s="419"/>
      <c r="G80" s="420"/>
      <c r="H80" s="421"/>
      <c r="I80" s="421"/>
      <c r="J80" s="421"/>
      <c r="K80" s="421">
        <v>1</v>
      </c>
      <c r="L80" s="421"/>
      <c r="M80" s="421"/>
      <c r="N80" s="421"/>
      <c r="O80" s="422">
        <f t="shared" si="1"/>
        <v>1</v>
      </c>
    </row>
    <row r="81" spans="2:15" ht="14.1" customHeight="1" x14ac:dyDescent="0.2">
      <c r="B81" s="416" t="s">
        <v>135</v>
      </c>
      <c r="C81" s="417">
        <v>1</v>
      </c>
      <c r="D81" s="417"/>
      <c r="E81" s="418"/>
      <c r="F81" s="419">
        <v>3</v>
      </c>
      <c r="G81" s="420"/>
      <c r="H81" s="421"/>
      <c r="I81" s="421">
        <v>2</v>
      </c>
      <c r="J81" s="421"/>
      <c r="K81" s="421">
        <v>1</v>
      </c>
      <c r="L81" s="421"/>
      <c r="M81" s="421"/>
      <c r="N81" s="421"/>
      <c r="O81" s="422">
        <f t="shared" si="1"/>
        <v>7</v>
      </c>
    </row>
    <row r="82" spans="2:15" ht="14.1" customHeight="1" x14ac:dyDescent="0.2">
      <c r="B82" s="416" t="s">
        <v>252</v>
      </c>
      <c r="C82" s="417">
        <v>1</v>
      </c>
      <c r="D82" s="417"/>
      <c r="E82" s="418"/>
      <c r="F82" s="419"/>
      <c r="G82" s="420"/>
      <c r="H82" s="421">
        <v>1</v>
      </c>
      <c r="I82" s="421"/>
      <c r="J82" s="421"/>
      <c r="K82" s="421"/>
      <c r="L82" s="421"/>
      <c r="M82" s="421"/>
      <c r="N82" s="421">
        <v>1</v>
      </c>
      <c r="O82" s="422">
        <f t="shared" si="1"/>
        <v>3</v>
      </c>
    </row>
    <row r="83" spans="2:15" ht="14.1" customHeight="1" x14ac:dyDescent="0.2">
      <c r="B83" s="416" t="s">
        <v>90</v>
      </c>
      <c r="C83" s="417">
        <v>1</v>
      </c>
      <c r="D83" s="417"/>
      <c r="E83" s="418">
        <v>1</v>
      </c>
      <c r="F83" s="419">
        <v>2</v>
      </c>
      <c r="G83" s="420"/>
      <c r="H83" s="421"/>
      <c r="I83" s="421"/>
      <c r="J83" s="421"/>
      <c r="K83" s="421">
        <v>1</v>
      </c>
      <c r="L83" s="421">
        <v>3</v>
      </c>
      <c r="M83" s="421"/>
      <c r="N83" s="421">
        <v>4</v>
      </c>
      <c r="O83" s="422">
        <f t="shared" si="1"/>
        <v>12</v>
      </c>
    </row>
    <row r="84" spans="2:15" ht="14.1" customHeight="1" x14ac:dyDescent="0.2">
      <c r="B84" s="416" t="s">
        <v>423</v>
      </c>
      <c r="C84" s="417"/>
      <c r="D84" s="417"/>
      <c r="E84" s="418"/>
      <c r="F84" s="419"/>
      <c r="G84" s="420"/>
      <c r="H84" s="421"/>
      <c r="I84" s="421"/>
      <c r="J84" s="421"/>
      <c r="K84" s="421"/>
      <c r="L84" s="421"/>
      <c r="M84" s="421"/>
      <c r="N84" s="421">
        <v>1</v>
      </c>
      <c r="O84" s="422">
        <f t="shared" si="1"/>
        <v>1</v>
      </c>
    </row>
    <row r="85" spans="2:15" ht="14.1" customHeight="1" x14ac:dyDescent="0.2">
      <c r="B85" s="416" t="s">
        <v>272</v>
      </c>
      <c r="C85" s="417">
        <v>1</v>
      </c>
      <c r="D85" s="417"/>
      <c r="E85" s="418"/>
      <c r="F85" s="419"/>
      <c r="G85" s="420"/>
      <c r="H85" s="421"/>
      <c r="I85" s="421"/>
      <c r="J85" s="421"/>
      <c r="K85" s="421"/>
      <c r="L85" s="421">
        <v>1</v>
      </c>
      <c r="M85" s="421"/>
      <c r="N85" s="421"/>
      <c r="O85" s="422">
        <f t="shared" si="1"/>
        <v>2</v>
      </c>
    </row>
    <row r="86" spans="2:15" ht="14.1" customHeight="1" x14ac:dyDescent="0.2">
      <c r="B86" s="416" t="s">
        <v>136</v>
      </c>
      <c r="C86" s="417">
        <v>1</v>
      </c>
      <c r="D86" s="417">
        <v>2</v>
      </c>
      <c r="E86" s="418"/>
      <c r="F86" s="419">
        <v>1</v>
      </c>
      <c r="G86" s="420"/>
      <c r="H86" s="421">
        <v>1</v>
      </c>
      <c r="I86" s="421"/>
      <c r="J86" s="421">
        <v>1</v>
      </c>
      <c r="K86" s="421">
        <v>1</v>
      </c>
      <c r="L86" s="421">
        <v>1</v>
      </c>
      <c r="M86" s="421">
        <v>4</v>
      </c>
      <c r="N86" s="421">
        <v>4</v>
      </c>
      <c r="O86" s="422">
        <f t="shared" ref="O86:O102" si="2">SUM(C86:N86)</f>
        <v>16</v>
      </c>
    </row>
    <row r="87" spans="2:15" ht="14.1" customHeight="1" x14ac:dyDescent="0.2">
      <c r="B87" s="416" t="s">
        <v>400</v>
      </c>
      <c r="C87" s="417"/>
      <c r="D87" s="417"/>
      <c r="E87" s="418"/>
      <c r="F87" s="419"/>
      <c r="G87" s="420"/>
      <c r="H87" s="421"/>
      <c r="I87" s="421"/>
      <c r="J87" s="421"/>
      <c r="K87" s="421"/>
      <c r="L87" s="421"/>
      <c r="M87" s="421">
        <v>1</v>
      </c>
      <c r="N87" s="421"/>
      <c r="O87" s="422">
        <f t="shared" si="2"/>
        <v>1</v>
      </c>
    </row>
    <row r="88" spans="2:15" ht="14.1" customHeight="1" x14ac:dyDescent="0.2">
      <c r="B88" s="416" t="s">
        <v>310</v>
      </c>
      <c r="C88" s="417"/>
      <c r="D88" s="417"/>
      <c r="E88" s="418"/>
      <c r="F88" s="419">
        <v>1</v>
      </c>
      <c r="G88" s="420"/>
      <c r="H88" s="421"/>
      <c r="I88" s="421"/>
      <c r="J88" s="421"/>
      <c r="K88" s="421"/>
      <c r="L88" s="421"/>
      <c r="M88" s="421"/>
      <c r="N88" s="421"/>
      <c r="O88" s="422">
        <f t="shared" si="2"/>
        <v>1</v>
      </c>
    </row>
    <row r="89" spans="2:15" ht="14.1" customHeight="1" x14ac:dyDescent="0.2">
      <c r="B89" s="416" t="s">
        <v>255</v>
      </c>
      <c r="C89" s="417">
        <v>1</v>
      </c>
      <c r="D89" s="417"/>
      <c r="E89" s="418">
        <v>1</v>
      </c>
      <c r="F89" s="419">
        <v>1</v>
      </c>
      <c r="G89" s="420"/>
      <c r="H89" s="421">
        <v>1</v>
      </c>
      <c r="I89" s="421"/>
      <c r="J89" s="421">
        <v>1</v>
      </c>
      <c r="K89" s="421">
        <v>1</v>
      </c>
      <c r="L89" s="421"/>
      <c r="M89" s="421">
        <v>1</v>
      </c>
      <c r="N89" s="421"/>
      <c r="O89" s="422">
        <f t="shared" si="2"/>
        <v>7</v>
      </c>
    </row>
    <row r="90" spans="2:15" ht="14.1" customHeight="1" x14ac:dyDescent="0.2">
      <c r="B90" s="416" t="s">
        <v>307</v>
      </c>
      <c r="C90" s="417"/>
      <c r="D90" s="417"/>
      <c r="E90" s="418"/>
      <c r="F90" s="419">
        <v>1</v>
      </c>
      <c r="G90" s="420"/>
      <c r="H90" s="421"/>
      <c r="I90" s="421"/>
      <c r="J90" s="421"/>
      <c r="K90" s="421"/>
      <c r="L90" s="421"/>
      <c r="M90" s="421"/>
      <c r="N90" s="421"/>
      <c r="O90" s="422">
        <f t="shared" si="2"/>
        <v>1</v>
      </c>
    </row>
    <row r="91" spans="2:15" ht="14.1" customHeight="1" x14ac:dyDescent="0.2">
      <c r="B91" s="416" t="s">
        <v>11</v>
      </c>
      <c r="C91" s="417">
        <v>7</v>
      </c>
      <c r="D91" s="417">
        <v>2</v>
      </c>
      <c r="E91" s="418">
        <v>3</v>
      </c>
      <c r="F91" s="419">
        <v>4</v>
      </c>
      <c r="G91" s="420">
        <v>2</v>
      </c>
      <c r="H91" s="421">
        <v>4</v>
      </c>
      <c r="I91" s="421">
        <v>5</v>
      </c>
      <c r="J91" s="421">
        <v>4</v>
      </c>
      <c r="K91" s="421">
        <v>2</v>
      </c>
      <c r="L91" s="421">
        <v>2</v>
      </c>
      <c r="M91" s="421">
        <v>2</v>
      </c>
      <c r="N91" s="421">
        <v>4</v>
      </c>
      <c r="O91" s="422">
        <f t="shared" si="2"/>
        <v>41</v>
      </c>
    </row>
    <row r="92" spans="2:15" ht="14.1" customHeight="1" x14ac:dyDescent="0.2">
      <c r="B92" s="416" t="s">
        <v>308</v>
      </c>
      <c r="C92" s="417"/>
      <c r="D92" s="417"/>
      <c r="E92" s="418"/>
      <c r="F92" s="419">
        <v>1</v>
      </c>
      <c r="G92" s="420"/>
      <c r="H92" s="421"/>
      <c r="I92" s="421">
        <v>1</v>
      </c>
      <c r="J92" s="421"/>
      <c r="K92" s="421">
        <v>2</v>
      </c>
      <c r="L92" s="421"/>
      <c r="M92" s="421">
        <v>1</v>
      </c>
      <c r="N92" s="421"/>
      <c r="O92" s="422">
        <f t="shared" si="2"/>
        <v>5</v>
      </c>
    </row>
    <row r="93" spans="2:15" ht="14.1" customHeight="1" x14ac:dyDescent="0.2">
      <c r="B93" s="416" t="s">
        <v>152</v>
      </c>
      <c r="C93" s="417">
        <v>1</v>
      </c>
      <c r="D93" s="417"/>
      <c r="E93" s="418">
        <v>1</v>
      </c>
      <c r="F93" s="419">
        <v>1</v>
      </c>
      <c r="G93" s="420">
        <v>2</v>
      </c>
      <c r="H93" s="421">
        <v>1</v>
      </c>
      <c r="I93" s="421">
        <v>1</v>
      </c>
      <c r="J93" s="421">
        <v>2</v>
      </c>
      <c r="K93" s="421"/>
      <c r="L93" s="421">
        <v>1</v>
      </c>
      <c r="M93" s="421">
        <v>1</v>
      </c>
      <c r="N93" s="421"/>
      <c r="O93" s="422">
        <f t="shared" si="2"/>
        <v>11</v>
      </c>
    </row>
    <row r="94" spans="2:15" ht="14.1" customHeight="1" x14ac:dyDescent="0.2">
      <c r="B94" s="416" t="s">
        <v>293</v>
      </c>
      <c r="C94" s="417"/>
      <c r="D94" s="417"/>
      <c r="E94" s="418">
        <v>1</v>
      </c>
      <c r="F94" s="419"/>
      <c r="G94" s="420"/>
      <c r="H94" s="421"/>
      <c r="I94" s="421"/>
      <c r="J94" s="421"/>
      <c r="K94" s="421"/>
      <c r="L94" s="421"/>
      <c r="M94" s="421"/>
      <c r="N94" s="421"/>
      <c r="O94" s="422">
        <f t="shared" si="2"/>
        <v>1</v>
      </c>
    </row>
    <row r="95" spans="2:15" ht="14.1" customHeight="1" x14ac:dyDescent="0.2">
      <c r="B95" s="416" t="s">
        <v>391</v>
      </c>
      <c r="C95" s="417"/>
      <c r="D95" s="417"/>
      <c r="E95" s="418"/>
      <c r="F95" s="419"/>
      <c r="G95" s="420"/>
      <c r="H95" s="421"/>
      <c r="I95" s="421"/>
      <c r="J95" s="421"/>
      <c r="K95" s="421"/>
      <c r="L95" s="421">
        <v>1</v>
      </c>
      <c r="M95" s="421"/>
      <c r="N95" s="421"/>
      <c r="O95" s="422">
        <f t="shared" si="2"/>
        <v>1</v>
      </c>
    </row>
    <row r="96" spans="2:15" ht="14.1" customHeight="1" x14ac:dyDescent="0.2">
      <c r="B96" s="416" t="s">
        <v>349</v>
      </c>
      <c r="C96" s="417"/>
      <c r="D96" s="417"/>
      <c r="E96" s="418"/>
      <c r="F96" s="419"/>
      <c r="G96" s="420"/>
      <c r="H96" s="421">
        <v>1</v>
      </c>
      <c r="I96" s="421"/>
      <c r="J96" s="421">
        <v>1</v>
      </c>
      <c r="K96" s="421"/>
      <c r="L96" s="421"/>
      <c r="M96" s="421"/>
      <c r="N96" s="421"/>
      <c r="O96" s="422">
        <f t="shared" si="2"/>
        <v>2</v>
      </c>
    </row>
    <row r="97" spans="2:15" ht="14.1" customHeight="1" x14ac:dyDescent="0.2">
      <c r="B97" s="416" t="s">
        <v>422</v>
      </c>
      <c r="C97" s="417"/>
      <c r="D97" s="417"/>
      <c r="E97" s="418"/>
      <c r="F97" s="419"/>
      <c r="G97" s="420"/>
      <c r="H97" s="421"/>
      <c r="I97" s="421"/>
      <c r="J97" s="421"/>
      <c r="K97" s="421"/>
      <c r="L97" s="421"/>
      <c r="M97" s="421"/>
      <c r="N97" s="421">
        <v>1</v>
      </c>
      <c r="O97" s="422">
        <f t="shared" si="2"/>
        <v>1</v>
      </c>
    </row>
    <row r="98" spans="2:15" ht="14.1" customHeight="1" x14ac:dyDescent="0.2">
      <c r="B98" s="416" t="s">
        <v>137</v>
      </c>
      <c r="C98" s="417">
        <v>3</v>
      </c>
      <c r="D98" s="417"/>
      <c r="E98" s="418">
        <v>1</v>
      </c>
      <c r="F98" s="419">
        <v>1</v>
      </c>
      <c r="G98" s="420">
        <v>1</v>
      </c>
      <c r="H98" s="421">
        <v>1</v>
      </c>
      <c r="I98" s="421">
        <v>2</v>
      </c>
      <c r="J98" s="421">
        <v>3</v>
      </c>
      <c r="K98" s="421">
        <v>2</v>
      </c>
      <c r="L98" s="421">
        <v>1</v>
      </c>
      <c r="M98" s="421">
        <v>3</v>
      </c>
      <c r="N98" s="421">
        <v>1</v>
      </c>
      <c r="O98" s="422">
        <f t="shared" si="2"/>
        <v>19</v>
      </c>
    </row>
    <row r="99" spans="2:15" ht="14.1" customHeight="1" x14ac:dyDescent="0.2">
      <c r="B99" s="416" t="s">
        <v>86</v>
      </c>
      <c r="C99" s="417">
        <v>1</v>
      </c>
      <c r="D99" s="417">
        <v>1</v>
      </c>
      <c r="E99" s="418">
        <v>4</v>
      </c>
      <c r="F99" s="419">
        <v>1</v>
      </c>
      <c r="G99" s="420"/>
      <c r="H99" s="421"/>
      <c r="I99" s="421">
        <v>2</v>
      </c>
      <c r="J99" s="421"/>
      <c r="K99" s="421"/>
      <c r="L99" s="421">
        <v>1</v>
      </c>
      <c r="M99" s="421">
        <v>1</v>
      </c>
      <c r="N99" s="421">
        <v>1</v>
      </c>
      <c r="O99" s="422">
        <f t="shared" si="2"/>
        <v>12</v>
      </c>
    </row>
    <row r="100" spans="2:15" ht="14.1" customHeight="1" x14ac:dyDescent="0.2">
      <c r="B100" s="416" t="s">
        <v>157</v>
      </c>
      <c r="C100" s="417"/>
      <c r="D100" s="417">
        <v>1</v>
      </c>
      <c r="E100" s="418"/>
      <c r="F100" s="419"/>
      <c r="G100" s="420"/>
      <c r="H100" s="421"/>
      <c r="I100" s="421">
        <v>1</v>
      </c>
      <c r="J100" s="421"/>
      <c r="K100" s="421">
        <v>1</v>
      </c>
      <c r="L100" s="421"/>
      <c r="M100" s="421">
        <v>2</v>
      </c>
      <c r="N100" s="421"/>
      <c r="O100" s="422">
        <f t="shared" si="2"/>
        <v>5</v>
      </c>
    </row>
    <row r="101" spans="2:15" ht="14.1" customHeight="1" x14ac:dyDescent="0.2">
      <c r="B101" s="416" t="s">
        <v>83</v>
      </c>
      <c r="C101" s="417">
        <v>8</v>
      </c>
      <c r="D101" s="417">
        <v>4</v>
      </c>
      <c r="E101" s="418">
        <v>11</v>
      </c>
      <c r="F101" s="419">
        <v>3</v>
      </c>
      <c r="G101" s="420">
        <v>3</v>
      </c>
      <c r="H101" s="421">
        <v>3</v>
      </c>
      <c r="I101" s="421">
        <v>7</v>
      </c>
      <c r="J101" s="421">
        <v>4</v>
      </c>
      <c r="K101" s="421">
        <v>2</v>
      </c>
      <c r="L101" s="421">
        <v>7</v>
      </c>
      <c r="M101" s="421">
        <v>3</v>
      </c>
      <c r="N101" s="421">
        <v>4</v>
      </c>
      <c r="O101" s="422">
        <f t="shared" si="2"/>
        <v>59</v>
      </c>
    </row>
    <row r="102" spans="2:15" ht="14.1" customHeight="1" thickBot="1" x14ac:dyDescent="0.25">
      <c r="B102" s="423" t="s">
        <v>275</v>
      </c>
      <c r="C102" s="424">
        <v>1</v>
      </c>
      <c r="D102" s="424"/>
      <c r="E102" s="425"/>
      <c r="F102" s="426"/>
      <c r="G102" s="427"/>
      <c r="H102" s="428"/>
      <c r="I102" s="428"/>
      <c r="J102" s="428"/>
      <c r="K102" s="428"/>
      <c r="L102" s="428"/>
      <c r="M102" s="428"/>
      <c r="N102" s="428"/>
      <c r="O102" s="429">
        <f t="shared" si="2"/>
        <v>1</v>
      </c>
    </row>
    <row r="103" spans="2:15" ht="14.1" customHeight="1" thickBot="1" x14ac:dyDescent="0.25">
      <c r="B103" s="504" t="s">
        <v>1</v>
      </c>
      <c r="C103" s="452">
        <f>SUM(C15:C102)</f>
        <v>60</v>
      </c>
      <c r="D103" s="452">
        <f>SUM(D15:D102)</f>
        <v>48</v>
      </c>
      <c r="E103" s="452">
        <f>SUM(E15:E102)</f>
        <v>56</v>
      </c>
      <c r="F103" s="452">
        <f>SUM(F10:F102)</f>
        <v>53</v>
      </c>
      <c r="G103" s="505">
        <f>SUM(G10:G102)</f>
        <v>48</v>
      </c>
      <c r="H103" s="505">
        <f>SUM(H10:H102)</f>
        <v>59</v>
      </c>
      <c r="I103" s="505">
        <f>SUM(I10:I102)</f>
        <v>54</v>
      </c>
      <c r="J103" s="452">
        <f>SUM(J15:J102)</f>
        <v>46</v>
      </c>
      <c r="K103" s="452">
        <f>SUM(K15:K102)</f>
        <v>52</v>
      </c>
      <c r="L103" s="505">
        <f>SUM(L10:L102)</f>
        <v>55</v>
      </c>
      <c r="M103" s="505">
        <f>SUM(M10:M102)</f>
        <v>56</v>
      </c>
      <c r="N103" s="505">
        <f>SUM(N10:N102)</f>
        <v>70</v>
      </c>
      <c r="O103" s="452">
        <f>SUM(O15:O102)</f>
        <v>657</v>
      </c>
    </row>
  </sheetData>
  <sortState ref="B15:O99">
    <sortCondition ref="B15"/>
  </sortState>
  <mergeCells count="7">
    <mergeCell ref="A12:R12"/>
    <mergeCell ref="A4:R4"/>
    <mergeCell ref="A5:R5"/>
    <mergeCell ref="A6:R6"/>
    <mergeCell ref="A9:R9"/>
    <mergeCell ref="A10:R10"/>
    <mergeCell ref="A11:R11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4"/>
  <sheetViews>
    <sheetView zoomScale="115" zoomScaleNormal="115" workbookViewId="0">
      <selection activeCell="N3" sqref="N3"/>
    </sheetView>
  </sheetViews>
  <sheetFormatPr baseColWidth="10" defaultRowHeight="12.75" x14ac:dyDescent="0.2"/>
  <cols>
    <col min="1" max="1" width="1.85546875" style="245" customWidth="1"/>
    <col min="2" max="2" width="5.7109375" style="245" hidden="1" customWidth="1"/>
    <col min="3" max="3" width="19.7109375" style="245" customWidth="1"/>
    <col min="4" max="6" width="4.7109375" style="245" customWidth="1"/>
    <col min="7" max="12" width="4.7109375" style="246" customWidth="1"/>
    <col min="13" max="15" width="5.28515625" style="246" customWidth="1"/>
    <col min="16" max="16" width="12.85546875" style="245" customWidth="1"/>
    <col min="17" max="17" width="1.7109375" style="245" customWidth="1"/>
    <col min="18" max="18" width="2.85546875" style="245" customWidth="1"/>
    <col min="19" max="19" width="4.85546875" style="245" customWidth="1"/>
    <col min="20" max="20" width="1.42578125" style="245" customWidth="1"/>
    <col min="21" max="16384" width="11.42578125" style="245"/>
  </cols>
  <sheetData>
    <row r="3" spans="1:19" ht="19.5" customHeight="1" x14ac:dyDescent="0.2">
      <c r="K3" s="408"/>
    </row>
    <row r="4" spans="1:19" ht="12.75" customHeight="1" x14ac:dyDescent="0.25">
      <c r="A4" s="651" t="s">
        <v>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</row>
    <row r="5" spans="1:19" ht="15.75" customHeight="1" x14ac:dyDescent="0.3">
      <c r="A5" s="652" t="s">
        <v>30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</row>
    <row r="6" spans="1:19" ht="12.75" customHeight="1" x14ac:dyDescent="0.25">
      <c r="A6" s="653" t="s">
        <v>282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</row>
    <row r="8" spans="1:19" ht="7.5" customHeight="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</row>
    <row r="9" spans="1:19" ht="15" x14ac:dyDescent="0.2">
      <c r="A9" s="654" t="s">
        <v>89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</row>
    <row r="10" spans="1:19" ht="15" x14ac:dyDescent="0.2">
      <c r="A10" s="654" t="s">
        <v>17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</row>
    <row r="11" spans="1:19" ht="15" x14ac:dyDescent="0.2">
      <c r="A11" s="655" t="s">
        <v>407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</row>
    <row r="12" spans="1:19" ht="15" x14ac:dyDescent="0.3">
      <c r="A12" s="650" t="s">
        <v>55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</row>
    <row r="13" spans="1:19" ht="7.5" customHeight="1" thickBot="1" x14ac:dyDescent="0.35">
      <c r="C13" s="495"/>
      <c r="D13" s="249"/>
    </row>
    <row r="14" spans="1:19" ht="63" customHeight="1" thickBot="1" x14ac:dyDescent="0.35">
      <c r="C14" s="290" t="s">
        <v>60</v>
      </c>
      <c r="D14" s="291" t="s">
        <v>127</v>
      </c>
      <c r="E14" s="291" t="s">
        <v>125</v>
      </c>
      <c r="F14" s="291" t="s">
        <v>145</v>
      </c>
      <c r="G14" s="291" t="s">
        <v>156</v>
      </c>
      <c r="H14" s="291" t="s">
        <v>160</v>
      </c>
      <c r="I14" s="291" t="s">
        <v>186</v>
      </c>
      <c r="J14" s="291" t="s">
        <v>187</v>
      </c>
      <c r="K14" s="291" t="s">
        <v>188</v>
      </c>
      <c r="L14" s="291" t="s">
        <v>189</v>
      </c>
      <c r="M14" s="291" t="s">
        <v>190</v>
      </c>
      <c r="N14" s="291" t="s">
        <v>191</v>
      </c>
      <c r="O14" s="291" t="s">
        <v>192</v>
      </c>
      <c r="P14" s="290" t="s">
        <v>1</v>
      </c>
      <c r="Q14" s="247"/>
    </row>
    <row r="15" spans="1:19" s="250" customFormat="1" ht="18" customHeight="1" x14ac:dyDescent="0.3">
      <c r="C15" s="513" t="s">
        <v>253</v>
      </c>
      <c r="D15" s="514">
        <v>1</v>
      </c>
      <c r="E15" s="515"/>
      <c r="F15" s="515"/>
      <c r="G15" s="516"/>
      <c r="H15" s="516"/>
      <c r="I15" s="517"/>
      <c r="J15" s="517">
        <v>1</v>
      </c>
      <c r="K15" s="517"/>
      <c r="L15" s="517"/>
      <c r="M15" s="517"/>
      <c r="N15" s="517"/>
      <c r="O15" s="517"/>
      <c r="P15" s="518">
        <f t="shared" ref="P15:P44" si="0">SUM(D15:O15)</f>
        <v>2</v>
      </c>
    </row>
    <row r="16" spans="1:19" s="250" customFormat="1" ht="18" customHeight="1" x14ac:dyDescent="0.3">
      <c r="C16" s="519" t="s">
        <v>337</v>
      </c>
      <c r="D16" s="520"/>
      <c r="E16" s="521"/>
      <c r="F16" s="521"/>
      <c r="G16" s="522"/>
      <c r="H16" s="522">
        <v>2</v>
      </c>
      <c r="I16" s="523"/>
      <c r="J16" s="523"/>
      <c r="K16" s="523">
        <v>1</v>
      </c>
      <c r="L16" s="523">
        <v>1</v>
      </c>
      <c r="M16" s="523"/>
      <c r="N16" s="523"/>
      <c r="O16" s="523"/>
      <c r="P16" s="524">
        <f t="shared" si="0"/>
        <v>4</v>
      </c>
    </row>
    <row r="17" spans="3:16" s="250" customFormat="1" ht="18" customHeight="1" x14ac:dyDescent="0.3">
      <c r="C17" s="519" t="s">
        <v>326</v>
      </c>
      <c r="D17" s="520"/>
      <c r="E17" s="521"/>
      <c r="F17" s="521"/>
      <c r="G17" s="522">
        <v>1</v>
      </c>
      <c r="H17" s="522"/>
      <c r="I17" s="523"/>
      <c r="J17" s="523"/>
      <c r="K17" s="523"/>
      <c r="L17" s="523"/>
      <c r="M17" s="523"/>
      <c r="N17" s="523"/>
      <c r="O17" s="523"/>
      <c r="P17" s="524">
        <f t="shared" si="0"/>
        <v>1</v>
      </c>
    </row>
    <row r="18" spans="3:16" s="250" customFormat="1" ht="18" customHeight="1" x14ac:dyDescent="0.3">
      <c r="C18" s="519" t="s">
        <v>147</v>
      </c>
      <c r="D18" s="520">
        <v>1</v>
      </c>
      <c r="E18" s="521">
        <v>1</v>
      </c>
      <c r="F18" s="521">
        <v>1</v>
      </c>
      <c r="G18" s="522"/>
      <c r="H18" s="522">
        <v>1</v>
      </c>
      <c r="I18" s="523">
        <v>2</v>
      </c>
      <c r="J18" s="523">
        <v>2</v>
      </c>
      <c r="K18" s="523"/>
      <c r="L18" s="523">
        <v>2</v>
      </c>
      <c r="M18" s="523"/>
      <c r="N18" s="523"/>
      <c r="O18" s="523"/>
      <c r="P18" s="524">
        <f t="shared" si="0"/>
        <v>10</v>
      </c>
    </row>
    <row r="19" spans="3:16" s="250" customFormat="1" ht="18" customHeight="1" x14ac:dyDescent="0.3">
      <c r="C19" s="519" t="s">
        <v>392</v>
      </c>
      <c r="D19" s="520"/>
      <c r="E19" s="521"/>
      <c r="F19" s="521"/>
      <c r="G19" s="522"/>
      <c r="H19" s="522"/>
      <c r="I19" s="523"/>
      <c r="J19" s="523"/>
      <c r="K19" s="523"/>
      <c r="L19" s="523"/>
      <c r="M19" s="523">
        <v>1</v>
      </c>
      <c r="N19" s="523"/>
      <c r="O19" s="523"/>
      <c r="P19" s="524">
        <f t="shared" si="0"/>
        <v>1</v>
      </c>
    </row>
    <row r="20" spans="3:16" s="250" customFormat="1" ht="18" customHeight="1" x14ac:dyDescent="0.3">
      <c r="C20" s="519" t="s">
        <v>247</v>
      </c>
      <c r="D20" s="520">
        <v>1</v>
      </c>
      <c r="E20" s="521"/>
      <c r="F20" s="521"/>
      <c r="G20" s="522"/>
      <c r="H20" s="522"/>
      <c r="I20" s="523"/>
      <c r="J20" s="523"/>
      <c r="K20" s="523"/>
      <c r="L20" s="523"/>
      <c r="M20" s="523"/>
      <c r="N20" s="523"/>
      <c r="O20" s="523"/>
      <c r="P20" s="524">
        <f t="shared" si="0"/>
        <v>1</v>
      </c>
    </row>
    <row r="21" spans="3:16" s="250" customFormat="1" ht="18" customHeight="1" x14ac:dyDescent="0.3">
      <c r="C21" s="519" t="s">
        <v>149</v>
      </c>
      <c r="D21" s="520"/>
      <c r="E21" s="521"/>
      <c r="F21" s="521"/>
      <c r="G21" s="522"/>
      <c r="H21" s="522">
        <v>2</v>
      </c>
      <c r="I21" s="523">
        <v>1</v>
      </c>
      <c r="J21" s="523"/>
      <c r="K21" s="523">
        <v>1</v>
      </c>
      <c r="L21" s="523"/>
      <c r="M21" s="523"/>
      <c r="N21" s="523">
        <v>3</v>
      </c>
      <c r="O21" s="523"/>
      <c r="P21" s="524">
        <f t="shared" si="0"/>
        <v>7</v>
      </c>
    </row>
    <row r="22" spans="3:16" s="250" customFormat="1" ht="18" customHeight="1" x14ac:dyDescent="0.3">
      <c r="C22" s="519" t="s">
        <v>231</v>
      </c>
      <c r="D22" s="520">
        <v>1</v>
      </c>
      <c r="E22" s="521"/>
      <c r="F22" s="521"/>
      <c r="G22" s="522"/>
      <c r="H22" s="522"/>
      <c r="I22" s="523"/>
      <c r="J22" s="523"/>
      <c r="K22" s="523"/>
      <c r="L22" s="523">
        <v>1</v>
      </c>
      <c r="M22" s="523"/>
      <c r="N22" s="523"/>
      <c r="O22" s="523">
        <v>2</v>
      </c>
      <c r="P22" s="524">
        <f t="shared" si="0"/>
        <v>4</v>
      </c>
    </row>
    <row r="23" spans="3:16" s="250" customFormat="1" ht="18" customHeight="1" x14ac:dyDescent="0.3">
      <c r="C23" s="519" t="s">
        <v>116</v>
      </c>
      <c r="D23" s="520"/>
      <c r="E23" s="521">
        <v>1</v>
      </c>
      <c r="F23" s="521">
        <v>1</v>
      </c>
      <c r="G23" s="522"/>
      <c r="H23" s="522"/>
      <c r="I23" s="523"/>
      <c r="J23" s="523"/>
      <c r="K23" s="523"/>
      <c r="L23" s="523"/>
      <c r="M23" s="523"/>
      <c r="N23" s="523">
        <v>1</v>
      </c>
      <c r="O23" s="523"/>
      <c r="P23" s="524">
        <f t="shared" si="0"/>
        <v>3</v>
      </c>
    </row>
    <row r="24" spans="3:16" s="250" customFormat="1" ht="18" customHeight="1" x14ac:dyDescent="0.3">
      <c r="C24" s="519" t="s">
        <v>432</v>
      </c>
      <c r="D24" s="520"/>
      <c r="E24" s="521"/>
      <c r="F24" s="521"/>
      <c r="G24" s="522"/>
      <c r="H24" s="522"/>
      <c r="I24" s="523"/>
      <c r="J24" s="523"/>
      <c r="K24" s="523"/>
      <c r="L24" s="523"/>
      <c r="M24" s="523"/>
      <c r="N24" s="523"/>
      <c r="O24" s="523">
        <v>1</v>
      </c>
      <c r="P24" s="524">
        <f t="shared" si="0"/>
        <v>1</v>
      </c>
    </row>
    <row r="25" spans="3:16" s="250" customFormat="1" ht="18" customHeight="1" x14ac:dyDescent="0.3">
      <c r="C25" s="519" t="s">
        <v>12</v>
      </c>
      <c r="D25" s="520">
        <v>2</v>
      </c>
      <c r="E25" s="521">
        <v>3</v>
      </c>
      <c r="F25" s="521">
        <v>3</v>
      </c>
      <c r="G25" s="522"/>
      <c r="H25" s="522">
        <v>3</v>
      </c>
      <c r="I25" s="523">
        <v>1</v>
      </c>
      <c r="J25" s="523">
        <v>1</v>
      </c>
      <c r="K25" s="523">
        <v>3</v>
      </c>
      <c r="L25" s="523">
        <v>4</v>
      </c>
      <c r="M25" s="523">
        <v>1</v>
      </c>
      <c r="N25" s="523">
        <v>2</v>
      </c>
      <c r="O25" s="523">
        <v>1</v>
      </c>
      <c r="P25" s="524">
        <f t="shared" si="0"/>
        <v>24</v>
      </c>
    </row>
    <row r="26" spans="3:16" s="250" customFormat="1" ht="18" customHeight="1" x14ac:dyDescent="0.3">
      <c r="C26" s="519" t="s">
        <v>367</v>
      </c>
      <c r="D26" s="520">
        <v>2</v>
      </c>
      <c r="E26" s="521"/>
      <c r="F26" s="521">
        <v>1</v>
      </c>
      <c r="G26" s="522"/>
      <c r="H26" s="522"/>
      <c r="I26" s="523"/>
      <c r="J26" s="523"/>
      <c r="K26" s="523">
        <v>1</v>
      </c>
      <c r="L26" s="523"/>
      <c r="M26" s="523"/>
      <c r="N26" s="523"/>
      <c r="O26" s="523"/>
      <c r="P26" s="524">
        <f t="shared" si="0"/>
        <v>4</v>
      </c>
    </row>
    <row r="27" spans="3:16" s="250" customFormat="1" ht="18" customHeight="1" x14ac:dyDescent="0.3">
      <c r="C27" s="519" t="s">
        <v>429</v>
      </c>
      <c r="D27" s="520"/>
      <c r="E27" s="521"/>
      <c r="F27" s="521"/>
      <c r="G27" s="522"/>
      <c r="H27" s="522"/>
      <c r="I27" s="523"/>
      <c r="J27" s="523"/>
      <c r="K27" s="523"/>
      <c r="L27" s="523"/>
      <c r="M27" s="523"/>
      <c r="N27" s="523"/>
      <c r="O27" s="523">
        <v>1</v>
      </c>
      <c r="P27" s="524">
        <f t="shared" si="0"/>
        <v>1</v>
      </c>
    </row>
    <row r="28" spans="3:16" s="250" customFormat="1" ht="18" customHeight="1" x14ac:dyDescent="0.3">
      <c r="C28" s="519" t="s">
        <v>353</v>
      </c>
      <c r="D28" s="520"/>
      <c r="E28" s="521"/>
      <c r="F28" s="521"/>
      <c r="G28" s="522"/>
      <c r="H28" s="522"/>
      <c r="I28" s="523">
        <v>1</v>
      </c>
      <c r="J28" s="523"/>
      <c r="K28" s="523">
        <v>1</v>
      </c>
      <c r="L28" s="523">
        <v>1</v>
      </c>
      <c r="M28" s="523"/>
      <c r="N28" s="523">
        <v>2</v>
      </c>
      <c r="O28" s="523">
        <v>3</v>
      </c>
      <c r="P28" s="524">
        <f t="shared" si="0"/>
        <v>8</v>
      </c>
    </row>
    <row r="29" spans="3:16" s="250" customFormat="1" ht="18" customHeight="1" x14ac:dyDescent="0.3">
      <c r="C29" s="519" t="s">
        <v>338</v>
      </c>
      <c r="D29" s="520"/>
      <c r="E29" s="521"/>
      <c r="F29" s="521">
        <v>1</v>
      </c>
      <c r="G29" s="522"/>
      <c r="H29" s="522">
        <v>1</v>
      </c>
      <c r="I29" s="523"/>
      <c r="J29" s="523">
        <v>1</v>
      </c>
      <c r="K29" s="523"/>
      <c r="L29" s="523"/>
      <c r="M29" s="523"/>
      <c r="N29" s="523">
        <v>1</v>
      </c>
      <c r="O29" s="523">
        <v>2</v>
      </c>
      <c r="P29" s="524">
        <f t="shared" si="0"/>
        <v>6</v>
      </c>
    </row>
    <row r="30" spans="3:16" s="250" customFormat="1" ht="18" customHeight="1" x14ac:dyDescent="0.3">
      <c r="C30" s="519" t="s">
        <v>403</v>
      </c>
      <c r="D30" s="520"/>
      <c r="E30" s="521"/>
      <c r="F30" s="521"/>
      <c r="G30" s="522"/>
      <c r="H30" s="522"/>
      <c r="I30" s="523"/>
      <c r="J30" s="523"/>
      <c r="K30" s="523"/>
      <c r="L30" s="523"/>
      <c r="M30" s="523"/>
      <c r="N30" s="523">
        <v>3</v>
      </c>
      <c r="O30" s="523"/>
      <c r="P30" s="524">
        <f t="shared" si="0"/>
        <v>3</v>
      </c>
    </row>
    <row r="31" spans="3:16" s="250" customFormat="1" ht="18" customHeight="1" x14ac:dyDescent="0.3">
      <c r="C31" s="519" t="s">
        <v>153</v>
      </c>
      <c r="D31" s="520"/>
      <c r="E31" s="521">
        <v>1</v>
      </c>
      <c r="F31" s="521"/>
      <c r="G31" s="522"/>
      <c r="H31" s="522"/>
      <c r="I31" s="523"/>
      <c r="J31" s="523">
        <v>1</v>
      </c>
      <c r="K31" s="523"/>
      <c r="L31" s="523"/>
      <c r="M31" s="523"/>
      <c r="N31" s="523"/>
      <c r="O31" s="523"/>
      <c r="P31" s="524">
        <f t="shared" si="0"/>
        <v>2</v>
      </c>
    </row>
    <row r="32" spans="3:16" s="250" customFormat="1" ht="18" customHeight="1" x14ac:dyDescent="0.3">
      <c r="C32" s="519" t="s">
        <v>230</v>
      </c>
      <c r="D32" s="520"/>
      <c r="E32" s="521">
        <v>1</v>
      </c>
      <c r="F32" s="521">
        <v>2</v>
      </c>
      <c r="G32" s="522"/>
      <c r="H32" s="522">
        <v>1</v>
      </c>
      <c r="I32" s="523"/>
      <c r="J32" s="523"/>
      <c r="K32" s="523"/>
      <c r="L32" s="523"/>
      <c r="M32" s="523">
        <v>2</v>
      </c>
      <c r="N32" s="523"/>
      <c r="O32" s="523"/>
      <c r="P32" s="524">
        <f t="shared" si="0"/>
        <v>6</v>
      </c>
    </row>
    <row r="33" spans="3:16" s="250" customFormat="1" ht="17.25" customHeight="1" x14ac:dyDescent="0.3">
      <c r="C33" s="519" t="s">
        <v>139</v>
      </c>
      <c r="D33" s="520">
        <v>1</v>
      </c>
      <c r="E33" s="521">
        <v>1</v>
      </c>
      <c r="F33" s="521"/>
      <c r="G33" s="522"/>
      <c r="H33" s="522"/>
      <c r="I33" s="523">
        <v>1</v>
      </c>
      <c r="J33" s="523"/>
      <c r="K33" s="523">
        <v>2</v>
      </c>
      <c r="L33" s="523">
        <v>3</v>
      </c>
      <c r="M33" s="523">
        <v>2</v>
      </c>
      <c r="N33" s="523">
        <v>1</v>
      </c>
      <c r="O33" s="523"/>
      <c r="P33" s="524">
        <f t="shared" si="0"/>
        <v>11</v>
      </c>
    </row>
    <row r="34" spans="3:16" s="250" customFormat="1" ht="17.25" customHeight="1" x14ac:dyDescent="0.3">
      <c r="C34" s="519" t="s">
        <v>368</v>
      </c>
      <c r="D34" s="520"/>
      <c r="E34" s="521"/>
      <c r="F34" s="521"/>
      <c r="G34" s="522"/>
      <c r="H34" s="522"/>
      <c r="I34" s="523"/>
      <c r="J34" s="523"/>
      <c r="K34" s="523">
        <v>1</v>
      </c>
      <c r="L34" s="523"/>
      <c r="M34" s="523"/>
      <c r="N34" s="523"/>
      <c r="O34" s="523">
        <v>1</v>
      </c>
      <c r="P34" s="524">
        <f t="shared" si="0"/>
        <v>2</v>
      </c>
    </row>
    <row r="35" spans="3:16" s="250" customFormat="1" ht="17.25" customHeight="1" x14ac:dyDescent="0.3">
      <c r="C35" s="519" t="s">
        <v>321</v>
      </c>
      <c r="D35" s="520"/>
      <c r="E35" s="521"/>
      <c r="F35" s="521"/>
      <c r="G35" s="522">
        <v>1</v>
      </c>
      <c r="H35" s="522"/>
      <c r="I35" s="523"/>
      <c r="J35" s="523"/>
      <c r="K35" s="523"/>
      <c r="L35" s="523"/>
      <c r="M35" s="523"/>
      <c r="N35" s="523"/>
      <c r="O35" s="523"/>
      <c r="P35" s="524">
        <f t="shared" si="0"/>
        <v>1</v>
      </c>
    </row>
    <row r="36" spans="3:16" s="250" customFormat="1" ht="17.25" customHeight="1" x14ac:dyDescent="0.3">
      <c r="C36" s="519" t="s">
        <v>322</v>
      </c>
      <c r="D36" s="520"/>
      <c r="E36" s="521"/>
      <c r="F36" s="521"/>
      <c r="G36" s="522">
        <v>1</v>
      </c>
      <c r="H36" s="522"/>
      <c r="I36" s="523"/>
      <c r="J36" s="523"/>
      <c r="K36" s="523"/>
      <c r="L36" s="523"/>
      <c r="M36" s="523"/>
      <c r="N36" s="523"/>
      <c r="O36" s="523"/>
      <c r="P36" s="524">
        <f t="shared" si="0"/>
        <v>1</v>
      </c>
    </row>
    <row r="37" spans="3:16" s="250" customFormat="1" ht="17.25" customHeight="1" x14ac:dyDescent="0.3">
      <c r="C37" s="519" t="s">
        <v>323</v>
      </c>
      <c r="D37" s="520"/>
      <c r="E37" s="521"/>
      <c r="F37" s="521"/>
      <c r="G37" s="522">
        <v>1</v>
      </c>
      <c r="H37" s="522"/>
      <c r="I37" s="523"/>
      <c r="J37" s="523">
        <v>1</v>
      </c>
      <c r="K37" s="523"/>
      <c r="L37" s="523"/>
      <c r="M37" s="523">
        <v>1</v>
      </c>
      <c r="N37" s="523"/>
      <c r="O37" s="523"/>
      <c r="P37" s="524">
        <f t="shared" si="0"/>
        <v>3</v>
      </c>
    </row>
    <row r="38" spans="3:16" s="250" customFormat="1" ht="17.25" customHeight="1" x14ac:dyDescent="0.3">
      <c r="C38" s="519" t="s">
        <v>336</v>
      </c>
      <c r="D38" s="520"/>
      <c r="E38" s="521"/>
      <c r="F38" s="521"/>
      <c r="G38" s="522"/>
      <c r="H38" s="522">
        <v>1</v>
      </c>
      <c r="I38" s="523"/>
      <c r="J38" s="523"/>
      <c r="K38" s="523"/>
      <c r="L38" s="523"/>
      <c r="M38" s="523"/>
      <c r="N38" s="523"/>
      <c r="O38" s="523"/>
      <c r="P38" s="524">
        <f t="shared" si="0"/>
        <v>1</v>
      </c>
    </row>
    <row r="39" spans="3:16" s="250" customFormat="1" ht="17.25" customHeight="1" x14ac:dyDescent="0.3">
      <c r="C39" s="519" t="s">
        <v>393</v>
      </c>
      <c r="D39" s="520"/>
      <c r="E39" s="521"/>
      <c r="F39" s="521"/>
      <c r="G39" s="522"/>
      <c r="H39" s="522"/>
      <c r="I39" s="523"/>
      <c r="J39" s="523"/>
      <c r="K39" s="523"/>
      <c r="L39" s="523"/>
      <c r="M39" s="523">
        <v>1</v>
      </c>
      <c r="N39" s="523"/>
      <c r="O39" s="523"/>
      <c r="P39" s="524">
        <f t="shared" si="0"/>
        <v>1</v>
      </c>
    </row>
    <row r="40" spans="3:16" s="250" customFormat="1" ht="17.25" customHeight="1" x14ac:dyDescent="0.3">
      <c r="C40" s="519" t="s">
        <v>328</v>
      </c>
      <c r="D40" s="520"/>
      <c r="E40" s="521"/>
      <c r="F40" s="521"/>
      <c r="G40" s="522">
        <v>1</v>
      </c>
      <c r="H40" s="522"/>
      <c r="I40" s="523"/>
      <c r="J40" s="523"/>
      <c r="K40" s="523"/>
      <c r="L40" s="523"/>
      <c r="M40" s="523"/>
      <c r="N40" s="523"/>
      <c r="O40" s="523">
        <v>1</v>
      </c>
      <c r="P40" s="524">
        <f t="shared" si="0"/>
        <v>2</v>
      </c>
    </row>
    <row r="41" spans="3:16" s="250" customFormat="1" ht="17.25" customHeight="1" x14ac:dyDescent="0.3">
      <c r="C41" s="519" t="s">
        <v>154</v>
      </c>
      <c r="D41" s="520">
        <v>3</v>
      </c>
      <c r="E41" s="521"/>
      <c r="F41" s="521">
        <v>3</v>
      </c>
      <c r="G41" s="522"/>
      <c r="H41" s="522"/>
      <c r="I41" s="523">
        <v>2</v>
      </c>
      <c r="J41" s="523">
        <v>1</v>
      </c>
      <c r="K41" s="523"/>
      <c r="L41" s="523"/>
      <c r="M41" s="523"/>
      <c r="N41" s="523">
        <v>1</v>
      </c>
      <c r="O41" s="523">
        <v>4</v>
      </c>
      <c r="P41" s="524">
        <f t="shared" si="0"/>
        <v>14</v>
      </c>
    </row>
    <row r="42" spans="3:16" s="250" customFormat="1" ht="17.25" customHeight="1" x14ac:dyDescent="0.3">
      <c r="C42" s="519" t="s">
        <v>131</v>
      </c>
      <c r="D42" s="520"/>
      <c r="E42" s="521">
        <v>1</v>
      </c>
      <c r="F42" s="521"/>
      <c r="G42" s="522"/>
      <c r="H42" s="522"/>
      <c r="I42" s="523">
        <v>1</v>
      </c>
      <c r="J42" s="523"/>
      <c r="K42" s="523"/>
      <c r="L42" s="523"/>
      <c r="M42" s="523"/>
      <c r="N42" s="523"/>
      <c r="O42" s="523"/>
      <c r="P42" s="524">
        <f t="shared" si="0"/>
        <v>2</v>
      </c>
    </row>
    <row r="43" spans="3:16" s="250" customFormat="1" ht="18" customHeight="1" x14ac:dyDescent="0.3">
      <c r="C43" s="519" t="s">
        <v>430</v>
      </c>
      <c r="D43" s="520"/>
      <c r="E43" s="521"/>
      <c r="F43" s="521"/>
      <c r="G43" s="522"/>
      <c r="H43" s="522"/>
      <c r="I43" s="523"/>
      <c r="J43" s="523"/>
      <c r="K43" s="523"/>
      <c r="L43" s="523"/>
      <c r="M43" s="523"/>
      <c r="N43" s="523"/>
      <c r="O43" s="523">
        <v>2</v>
      </c>
      <c r="P43" s="524">
        <f t="shared" si="0"/>
        <v>2</v>
      </c>
    </row>
    <row r="44" spans="3:16" s="250" customFormat="1" ht="18" customHeight="1" thickBot="1" x14ac:dyDescent="0.35">
      <c r="C44" s="531" t="s">
        <v>363</v>
      </c>
      <c r="D44" s="532"/>
      <c r="E44" s="533"/>
      <c r="F44" s="533"/>
      <c r="G44" s="534"/>
      <c r="H44" s="534"/>
      <c r="I44" s="535"/>
      <c r="J44" s="535">
        <v>1</v>
      </c>
      <c r="K44" s="535"/>
      <c r="L44" s="535">
        <v>1</v>
      </c>
      <c r="M44" s="535"/>
      <c r="N44" s="535">
        <v>1</v>
      </c>
      <c r="O44" s="535"/>
      <c r="P44" s="536">
        <f t="shared" si="0"/>
        <v>3</v>
      </c>
    </row>
    <row r="45" spans="3:16" s="250" customFormat="1" ht="18" customHeight="1" x14ac:dyDescent="0.3">
      <c r="C45" s="387"/>
      <c r="D45" s="388"/>
      <c r="E45" s="389"/>
      <c r="F45" s="389"/>
      <c r="G45" s="390"/>
      <c r="H45" s="390"/>
      <c r="I45" s="391"/>
      <c r="J45" s="391"/>
      <c r="K45" s="391"/>
      <c r="L45" s="391"/>
      <c r="M45" s="391"/>
      <c r="N45" s="391"/>
      <c r="O45" s="391"/>
      <c r="P45" s="392"/>
    </row>
    <row r="46" spans="3:16" s="250" customFormat="1" ht="18" customHeight="1" thickBot="1" x14ac:dyDescent="0.35">
      <c r="C46" s="393"/>
      <c r="D46" s="394"/>
      <c r="E46" s="395"/>
      <c r="F46" s="395"/>
      <c r="G46" s="396"/>
      <c r="H46" s="396"/>
      <c r="I46" s="397"/>
      <c r="J46" s="397"/>
      <c r="K46" s="397"/>
      <c r="L46" s="397"/>
      <c r="M46" s="397"/>
      <c r="N46" s="397"/>
      <c r="O46" s="397"/>
      <c r="P46" s="398"/>
    </row>
    <row r="47" spans="3:16" s="250" customFormat="1" ht="18" customHeight="1" x14ac:dyDescent="0.3">
      <c r="C47" s="537" t="s">
        <v>246</v>
      </c>
      <c r="D47" s="538">
        <v>3</v>
      </c>
      <c r="E47" s="539">
        <v>1</v>
      </c>
      <c r="F47" s="539"/>
      <c r="G47" s="540"/>
      <c r="H47" s="540"/>
      <c r="I47" s="541"/>
      <c r="J47" s="541">
        <v>1</v>
      </c>
      <c r="K47" s="541"/>
      <c r="L47" s="541"/>
      <c r="M47" s="541">
        <v>1</v>
      </c>
      <c r="N47" s="541">
        <v>1</v>
      </c>
      <c r="O47" s="541"/>
      <c r="P47" s="542">
        <f t="shared" ref="P47:P83" si="1">SUM(D47:O47)</f>
        <v>7</v>
      </c>
    </row>
    <row r="48" spans="3:16" s="250" customFormat="1" ht="18" customHeight="1" x14ac:dyDescent="0.3">
      <c r="C48" s="519" t="s">
        <v>324</v>
      </c>
      <c r="D48" s="520"/>
      <c r="E48" s="521"/>
      <c r="F48" s="521"/>
      <c r="G48" s="522">
        <v>1</v>
      </c>
      <c r="H48" s="522"/>
      <c r="I48" s="523"/>
      <c r="J48" s="523"/>
      <c r="K48" s="523"/>
      <c r="L48" s="523"/>
      <c r="M48" s="523">
        <v>2</v>
      </c>
      <c r="N48" s="523"/>
      <c r="O48" s="523"/>
      <c r="P48" s="524">
        <f t="shared" si="1"/>
        <v>3</v>
      </c>
    </row>
    <row r="49" spans="3:16" s="250" customFormat="1" ht="18" customHeight="1" x14ac:dyDescent="0.3">
      <c r="C49" s="519" t="s">
        <v>354</v>
      </c>
      <c r="D49" s="520"/>
      <c r="E49" s="521"/>
      <c r="F49" s="521"/>
      <c r="G49" s="522"/>
      <c r="H49" s="522"/>
      <c r="I49" s="523">
        <v>1</v>
      </c>
      <c r="J49" s="523"/>
      <c r="K49" s="523"/>
      <c r="L49" s="523"/>
      <c r="M49" s="523"/>
      <c r="N49" s="523"/>
      <c r="O49" s="523"/>
      <c r="P49" s="524">
        <f t="shared" si="1"/>
        <v>1</v>
      </c>
    </row>
    <row r="50" spans="3:16" s="248" customFormat="1" ht="18" customHeight="1" x14ac:dyDescent="0.3">
      <c r="C50" s="519" t="s">
        <v>380</v>
      </c>
      <c r="D50" s="520"/>
      <c r="E50" s="521"/>
      <c r="F50" s="521"/>
      <c r="G50" s="522"/>
      <c r="H50" s="522"/>
      <c r="I50" s="523"/>
      <c r="J50" s="523"/>
      <c r="K50" s="523"/>
      <c r="L50" s="523">
        <v>1</v>
      </c>
      <c r="M50" s="523"/>
      <c r="N50" s="523"/>
      <c r="O50" s="523"/>
      <c r="P50" s="524">
        <f t="shared" si="1"/>
        <v>1</v>
      </c>
    </row>
    <row r="51" spans="3:16" s="248" customFormat="1" ht="18" customHeight="1" x14ac:dyDescent="0.3">
      <c r="C51" s="519" t="s">
        <v>378</v>
      </c>
      <c r="D51" s="520"/>
      <c r="E51" s="521"/>
      <c r="F51" s="521"/>
      <c r="G51" s="522"/>
      <c r="H51" s="522"/>
      <c r="I51" s="523"/>
      <c r="J51" s="523"/>
      <c r="K51" s="523"/>
      <c r="L51" s="523">
        <v>1</v>
      </c>
      <c r="M51" s="523"/>
      <c r="N51" s="523"/>
      <c r="O51" s="523"/>
      <c r="P51" s="524">
        <f t="shared" si="1"/>
        <v>1</v>
      </c>
    </row>
    <row r="52" spans="3:16" s="248" customFormat="1" ht="18" customHeight="1" x14ac:dyDescent="0.3">
      <c r="C52" s="519" t="s">
        <v>266</v>
      </c>
      <c r="D52" s="520"/>
      <c r="E52" s="521">
        <v>1</v>
      </c>
      <c r="F52" s="521"/>
      <c r="G52" s="522"/>
      <c r="H52" s="522">
        <v>1</v>
      </c>
      <c r="I52" s="523"/>
      <c r="J52" s="523">
        <v>2</v>
      </c>
      <c r="K52" s="523">
        <v>1</v>
      </c>
      <c r="L52" s="523">
        <v>3</v>
      </c>
      <c r="M52" s="523"/>
      <c r="N52" s="523">
        <v>1</v>
      </c>
      <c r="O52" s="523">
        <v>2</v>
      </c>
      <c r="P52" s="524">
        <f t="shared" si="1"/>
        <v>11</v>
      </c>
    </row>
    <row r="53" spans="3:16" s="248" customFormat="1" ht="18" customHeight="1" x14ac:dyDescent="0.3">
      <c r="C53" s="519" t="s">
        <v>327</v>
      </c>
      <c r="D53" s="520"/>
      <c r="E53" s="521"/>
      <c r="F53" s="521">
        <v>1</v>
      </c>
      <c r="G53" s="522">
        <v>1</v>
      </c>
      <c r="H53" s="522">
        <v>2</v>
      </c>
      <c r="I53" s="523"/>
      <c r="J53" s="523"/>
      <c r="K53" s="523"/>
      <c r="L53" s="523"/>
      <c r="M53" s="523"/>
      <c r="N53" s="523"/>
      <c r="O53" s="523"/>
      <c r="P53" s="524">
        <f t="shared" si="1"/>
        <v>4</v>
      </c>
    </row>
    <row r="54" spans="3:16" s="248" customFormat="1" ht="18" customHeight="1" x14ac:dyDescent="0.3">
      <c r="C54" s="519" t="s">
        <v>394</v>
      </c>
      <c r="D54" s="520"/>
      <c r="E54" s="521"/>
      <c r="F54" s="521"/>
      <c r="G54" s="522"/>
      <c r="H54" s="522"/>
      <c r="I54" s="523"/>
      <c r="J54" s="523"/>
      <c r="K54" s="523"/>
      <c r="L54" s="523"/>
      <c r="M54" s="523">
        <v>1</v>
      </c>
      <c r="N54" s="523"/>
      <c r="O54" s="523"/>
      <c r="P54" s="524">
        <f t="shared" si="1"/>
        <v>1</v>
      </c>
    </row>
    <row r="55" spans="3:16" s="248" customFormat="1" ht="18" customHeight="1" x14ac:dyDescent="0.3">
      <c r="C55" s="519" t="s">
        <v>101</v>
      </c>
      <c r="D55" s="520">
        <v>1</v>
      </c>
      <c r="E55" s="521">
        <v>1</v>
      </c>
      <c r="F55" s="521"/>
      <c r="G55" s="522"/>
      <c r="H55" s="522"/>
      <c r="I55" s="523">
        <v>1</v>
      </c>
      <c r="J55" s="523">
        <v>1</v>
      </c>
      <c r="K55" s="523"/>
      <c r="L55" s="523"/>
      <c r="M55" s="523"/>
      <c r="N55" s="523"/>
      <c r="O55" s="523">
        <v>1</v>
      </c>
      <c r="P55" s="524">
        <f t="shared" si="1"/>
        <v>5</v>
      </c>
    </row>
    <row r="56" spans="3:16" s="248" customFormat="1" ht="18" customHeight="1" x14ac:dyDescent="0.3">
      <c r="C56" s="519" t="s">
        <v>352</v>
      </c>
      <c r="D56" s="520"/>
      <c r="E56" s="521"/>
      <c r="F56" s="521"/>
      <c r="G56" s="522"/>
      <c r="H56" s="522"/>
      <c r="I56" s="523"/>
      <c r="J56" s="523"/>
      <c r="K56" s="523"/>
      <c r="L56" s="523"/>
      <c r="M56" s="523"/>
      <c r="N56" s="523"/>
      <c r="O56" s="523">
        <v>1</v>
      </c>
      <c r="P56" s="524">
        <f t="shared" si="1"/>
        <v>1</v>
      </c>
    </row>
    <row r="57" spans="3:16" s="248" customFormat="1" ht="18" customHeight="1" x14ac:dyDescent="0.3">
      <c r="C57" s="519" t="s">
        <v>352</v>
      </c>
      <c r="D57" s="520"/>
      <c r="E57" s="521"/>
      <c r="F57" s="521"/>
      <c r="G57" s="522"/>
      <c r="H57" s="522"/>
      <c r="I57" s="523">
        <v>1</v>
      </c>
      <c r="J57" s="523">
        <v>1</v>
      </c>
      <c r="K57" s="523"/>
      <c r="L57" s="523"/>
      <c r="M57" s="523"/>
      <c r="N57" s="523">
        <v>1</v>
      </c>
      <c r="O57" s="523"/>
      <c r="P57" s="524">
        <f t="shared" si="1"/>
        <v>3</v>
      </c>
    </row>
    <row r="58" spans="3:16" s="248" customFormat="1" ht="18" customHeight="1" x14ac:dyDescent="0.3">
      <c r="C58" s="519" t="s">
        <v>334</v>
      </c>
      <c r="D58" s="520"/>
      <c r="E58" s="521"/>
      <c r="F58" s="521"/>
      <c r="G58" s="522"/>
      <c r="H58" s="522">
        <v>1</v>
      </c>
      <c r="I58" s="523"/>
      <c r="J58" s="523"/>
      <c r="K58" s="523"/>
      <c r="L58" s="523"/>
      <c r="M58" s="523"/>
      <c r="N58" s="523"/>
      <c r="O58" s="523"/>
      <c r="P58" s="524">
        <f t="shared" si="1"/>
        <v>1</v>
      </c>
    </row>
    <row r="59" spans="3:16" s="248" customFormat="1" ht="18" customHeight="1" x14ac:dyDescent="0.3">
      <c r="C59" s="519" t="s">
        <v>302</v>
      </c>
      <c r="D59" s="520"/>
      <c r="E59" s="521"/>
      <c r="F59" s="521">
        <v>1</v>
      </c>
      <c r="G59" s="522"/>
      <c r="H59" s="522"/>
      <c r="I59" s="523"/>
      <c r="J59" s="523"/>
      <c r="K59" s="523"/>
      <c r="L59" s="523"/>
      <c r="M59" s="523"/>
      <c r="N59" s="523"/>
      <c r="O59" s="523"/>
      <c r="P59" s="524">
        <f t="shared" si="1"/>
        <v>1</v>
      </c>
    </row>
    <row r="60" spans="3:16" s="248" customFormat="1" ht="18" customHeight="1" x14ac:dyDescent="0.3">
      <c r="C60" s="519" t="s">
        <v>267</v>
      </c>
      <c r="D60" s="520">
        <v>1</v>
      </c>
      <c r="E60" s="521">
        <v>1</v>
      </c>
      <c r="F60" s="521">
        <v>1</v>
      </c>
      <c r="G60" s="522"/>
      <c r="H60" s="522"/>
      <c r="I60" s="523"/>
      <c r="J60" s="523"/>
      <c r="K60" s="523"/>
      <c r="L60" s="523"/>
      <c r="M60" s="523"/>
      <c r="N60" s="523"/>
      <c r="O60" s="523"/>
      <c r="P60" s="524">
        <f t="shared" si="1"/>
        <v>3</v>
      </c>
    </row>
    <row r="61" spans="3:16" s="248" customFormat="1" ht="18" customHeight="1" x14ac:dyDescent="0.3">
      <c r="C61" s="519" t="s">
        <v>159</v>
      </c>
      <c r="D61" s="520"/>
      <c r="E61" s="521"/>
      <c r="F61" s="521"/>
      <c r="G61" s="522">
        <v>1</v>
      </c>
      <c r="H61" s="522"/>
      <c r="I61" s="523"/>
      <c r="J61" s="523"/>
      <c r="K61" s="523"/>
      <c r="L61" s="523"/>
      <c r="M61" s="523"/>
      <c r="N61" s="523"/>
      <c r="O61" s="523"/>
      <c r="P61" s="524">
        <f t="shared" si="1"/>
        <v>1</v>
      </c>
    </row>
    <row r="62" spans="3:16" s="248" customFormat="1" ht="18" customHeight="1" x14ac:dyDescent="0.3">
      <c r="C62" s="519" t="s">
        <v>148</v>
      </c>
      <c r="D62" s="520">
        <v>1</v>
      </c>
      <c r="E62" s="521">
        <v>2</v>
      </c>
      <c r="F62" s="521">
        <v>1</v>
      </c>
      <c r="G62" s="522"/>
      <c r="H62" s="522">
        <v>1</v>
      </c>
      <c r="I62" s="523"/>
      <c r="J62" s="523">
        <v>1</v>
      </c>
      <c r="K62" s="523">
        <v>1</v>
      </c>
      <c r="L62" s="523"/>
      <c r="M62" s="523"/>
      <c r="N62" s="523"/>
      <c r="O62" s="523"/>
      <c r="P62" s="524">
        <f t="shared" si="1"/>
        <v>7</v>
      </c>
    </row>
    <row r="63" spans="3:16" s="250" customFormat="1" ht="18" customHeight="1" x14ac:dyDescent="0.3">
      <c r="C63" s="519" t="s">
        <v>303</v>
      </c>
      <c r="D63" s="520"/>
      <c r="E63" s="521"/>
      <c r="F63" s="521">
        <v>1</v>
      </c>
      <c r="G63" s="522"/>
      <c r="H63" s="522"/>
      <c r="I63" s="523"/>
      <c r="J63" s="523"/>
      <c r="K63" s="523"/>
      <c r="L63" s="523"/>
      <c r="M63" s="523"/>
      <c r="N63" s="523"/>
      <c r="O63" s="523"/>
      <c r="P63" s="524">
        <f t="shared" si="1"/>
        <v>1</v>
      </c>
    </row>
    <row r="64" spans="3:16" s="250" customFormat="1" ht="18" customHeight="1" x14ac:dyDescent="0.3">
      <c r="C64" s="519" t="s">
        <v>362</v>
      </c>
      <c r="D64" s="520"/>
      <c r="E64" s="521"/>
      <c r="F64" s="521"/>
      <c r="G64" s="522"/>
      <c r="H64" s="522"/>
      <c r="I64" s="523"/>
      <c r="J64" s="523">
        <v>1</v>
      </c>
      <c r="K64" s="523"/>
      <c r="L64" s="523">
        <v>1</v>
      </c>
      <c r="M64" s="523"/>
      <c r="N64" s="523"/>
      <c r="O64" s="523"/>
      <c r="P64" s="524">
        <f t="shared" si="1"/>
        <v>2</v>
      </c>
    </row>
    <row r="65" spans="3:16" s="250" customFormat="1" ht="18" customHeight="1" x14ac:dyDescent="0.3">
      <c r="C65" s="519" t="s">
        <v>335</v>
      </c>
      <c r="D65" s="520"/>
      <c r="E65" s="521"/>
      <c r="F65" s="521"/>
      <c r="G65" s="522"/>
      <c r="H65" s="522">
        <v>1</v>
      </c>
      <c r="I65" s="523"/>
      <c r="J65" s="523"/>
      <c r="K65" s="523"/>
      <c r="L65" s="523"/>
      <c r="M65" s="523"/>
      <c r="N65" s="523"/>
      <c r="O65" s="523"/>
      <c r="P65" s="524">
        <f t="shared" si="1"/>
        <v>1</v>
      </c>
    </row>
    <row r="66" spans="3:16" s="250" customFormat="1" ht="18" customHeight="1" x14ac:dyDescent="0.3">
      <c r="C66" s="519" t="s">
        <v>229</v>
      </c>
      <c r="D66" s="520">
        <v>1</v>
      </c>
      <c r="E66" s="521"/>
      <c r="F66" s="521"/>
      <c r="G66" s="522"/>
      <c r="H66" s="522"/>
      <c r="I66" s="523"/>
      <c r="J66" s="523">
        <v>1</v>
      </c>
      <c r="K66" s="523"/>
      <c r="L66" s="523"/>
      <c r="M66" s="523"/>
      <c r="N66" s="523">
        <v>1</v>
      </c>
      <c r="O66" s="523"/>
      <c r="P66" s="524">
        <f t="shared" si="1"/>
        <v>3</v>
      </c>
    </row>
    <row r="67" spans="3:16" s="250" customFormat="1" ht="18" customHeight="1" x14ac:dyDescent="0.3">
      <c r="C67" s="519" t="s">
        <v>360</v>
      </c>
      <c r="D67" s="520"/>
      <c r="E67" s="521"/>
      <c r="F67" s="521"/>
      <c r="G67" s="522"/>
      <c r="H67" s="522"/>
      <c r="I67" s="523"/>
      <c r="J67" s="523">
        <v>1</v>
      </c>
      <c r="K67" s="523">
        <v>1</v>
      </c>
      <c r="L67" s="523"/>
      <c r="M67" s="523"/>
      <c r="N67" s="523"/>
      <c r="O67" s="523"/>
      <c r="P67" s="524">
        <f t="shared" si="1"/>
        <v>2</v>
      </c>
    </row>
    <row r="68" spans="3:16" s="250" customFormat="1" ht="18" customHeight="1" x14ac:dyDescent="0.3">
      <c r="C68" s="519" t="s">
        <v>381</v>
      </c>
      <c r="D68" s="520"/>
      <c r="E68" s="521"/>
      <c r="F68" s="521"/>
      <c r="G68" s="522"/>
      <c r="H68" s="522"/>
      <c r="I68" s="523"/>
      <c r="J68" s="523"/>
      <c r="K68" s="523"/>
      <c r="L68" s="523">
        <v>1</v>
      </c>
      <c r="M68" s="523"/>
      <c r="N68" s="523"/>
      <c r="O68" s="523"/>
      <c r="P68" s="524">
        <f t="shared" si="1"/>
        <v>1</v>
      </c>
    </row>
    <row r="69" spans="3:16" s="250" customFormat="1" ht="18" customHeight="1" x14ac:dyDescent="0.3">
      <c r="C69" s="519" t="s">
        <v>361</v>
      </c>
      <c r="D69" s="520"/>
      <c r="E69" s="521"/>
      <c r="F69" s="521"/>
      <c r="G69" s="522"/>
      <c r="H69" s="522"/>
      <c r="I69" s="523"/>
      <c r="J69" s="523">
        <v>2</v>
      </c>
      <c r="K69" s="523"/>
      <c r="L69" s="523"/>
      <c r="M69" s="523"/>
      <c r="N69" s="523"/>
      <c r="O69" s="523"/>
      <c r="P69" s="524">
        <f t="shared" si="1"/>
        <v>2</v>
      </c>
    </row>
    <row r="70" spans="3:16" s="250" customFormat="1" ht="18" customHeight="1" x14ac:dyDescent="0.3">
      <c r="C70" s="519" t="s">
        <v>431</v>
      </c>
      <c r="D70" s="520"/>
      <c r="E70" s="521"/>
      <c r="F70" s="521"/>
      <c r="G70" s="522"/>
      <c r="H70" s="522"/>
      <c r="I70" s="523"/>
      <c r="J70" s="523"/>
      <c r="K70" s="523"/>
      <c r="L70" s="523"/>
      <c r="M70" s="523"/>
      <c r="N70" s="523"/>
      <c r="O70" s="523">
        <v>1</v>
      </c>
      <c r="P70" s="524">
        <f t="shared" si="1"/>
        <v>1</v>
      </c>
    </row>
    <row r="71" spans="3:16" s="250" customFormat="1" ht="18" customHeight="1" x14ac:dyDescent="0.3">
      <c r="C71" s="519" t="s">
        <v>102</v>
      </c>
      <c r="D71" s="520"/>
      <c r="E71" s="521">
        <v>1</v>
      </c>
      <c r="F71" s="521"/>
      <c r="G71" s="522">
        <v>1</v>
      </c>
      <c r="H71" s="522"/>
      <c r="I71" s="523"/>
      <c r="J71" s="523">
        <v>1</v>
      </c>
      <c r="K71" s="523">
        <v>2</v>
      </c>
      <c r="L71" s="523">
        <v>2</v>
      </c>
      <c r="M71" s="523"/>
      <c r="N71" s="523"/>
      <c r="O71" s="523">
        <v>1</v>
      </c>
      <c r="P71" s="524">
        <f t="shared" si="1"/>
        <v>8</v>
      </c>
    </row>
    <row r="72" spans="3:16" s="250" customFormat="1" ht="18" customHeight="1" x14ac:dyDescent="0.3">
      <c r="C72" s="519" t="s">
        <v>433</v>
      </c>
      <c r="D72" s="520"/>
      <c r="E72" s="521"/>
      <c r="F72" s="521"/>
      <c r="G72" s="522"/>
      <c r="H72" s="522"/>
      <c r="I72" s="523"/>
      <c r="J72" s="523"/>
      <c r="K72" s="523"/>
      <c r="L72" s="523"/>
      <c r="M72" s="523"/>
      <c r="N72" s="523"/>
      <c r="O72" s="523">
        <v>1</v>
      </c>
      <c r="P72" s="524">
        <f t="shared" si="1"/>
        <v>1</v>
      </c>
    </row>
    <row r="73" spans="3:16" s="250" customFormat="1" ht="18" customHeight="1" x14ac:dyDescent="0.3">
      <c r="C73" s="519" t="s">
        <v>428</v>
      </c>
      <c r="D73" s="520"/>
      <c r="E73" s="521"/>
      <c r="F73" s="521"/>
      <c r="G73" s="522"/>
      <c r="H73" s="522"/>
      <c r="I73" s="523"/>
      <c r="J73" s="523"/>
      <c r="K73" s="523"/>
      <c r="L73" s="523"/>
      <c r="M73" s="523"/>
      <c r="N73" s="523"/>
      <c r="O73" s="523">
        <v>1</v>
      </c>
      <c r="P73" s="524">
        <f t="shared" si="1"/>
        <v>1</v>
      </c>
    </row>
    <row r="74" spans="3:16" s="250" customFormat="1" ht="18" customHeight="1" x14ac:dyDescent="0.3">
      <c r="C74" s="519" t="s">
        <v>304</v>
      </c>
      <c r="D74" s="520"/>
      <c r="E74" s="521"/>
      <c r="F74" s="521">
        <v>1</v>
      </c>
      <c r="G74" s="522"/>
      <c r="H74" s="522"/>
      <c r="I74" s="523"/>
      <c r="J74" s="523"/>
      <c r="K74" s="523"/>
      <c r="L74" s="523"/>
      <c r="M74" s="523"/>
      <c r="N74" s="523"/>
      <c r="O74" s="523"/>
      <c r="P74" s="524">
        <f t="shared" si="1"/>
        <v>1</v>
      </c>
    </row>
    <row r="75" spans="3:16" s="250" customFormat="1" ht="18" customHeight="1" x14ac:dyDescent="0.3">
      <c r="C75" s="519" t="s">
        <v>377</v>
      </c>
      <c r="D75" s="520"/>
      <c r="E75" s="521"/>
      <c r="F75" s="521"/>
      <c r="G75" s="522"/>
      <c r="H75" s="522"/>
      <c r="I75" s="523"/>
      <c r="J75" s="523"/>
      <c r="K75" s="523"/>
      <c r="L75" s="523">
        <v>1</v>
      </c>
      <c r="M75" s="523"/>
      <c r="N75" s="523"/>
      <c r="O75" s="523"/>
      <c r="P75" s="524">
        <f t="shared" si="1"/>
        <v>1</v>
      </c>
    </row>
    <row r="76" spans="3:16" s="250" customFormat="1" ht="18" customHeight="1" x14ac:dyDescent="0.3">
      <c r="C76" s="519" t="s">
        <v>112</v>
      </c>
      <c r="D76" s="520">
        <v>1</v>
      </c>
      <c r="E76" s="521"/>
      <c r="F76" s="521">
        <v>1</v>
      </c>
      <c r="G76" s="522">
        <v>2</v>
      </c>
      <c r="H76" s="522">
        <v>2</v>
      </c>
      <c r="I76" s="523">
        <v>1</v>
      </c>
      <c r="J76" s="523">
        <v>1</v>
      </c>
      <c r="K76" s="523">
        <v>1</v>
      </c>
      <c r="L76" s="523"/>
      <c r="M76" s="523">
        <v>4</v>
      </c>
      <c r="N76" s="523"/>
      <c r="O76" s="523"/>
      <c r="P76" s="524">
        <f t="shared" si="1"/>
        <v>13</v>
      </c>
    </row>
    <row r="77" spans="3:16" s="250" customFormat="1" ht="18" customHeight="1" x14ac:dyDescent="0.3">
      <c r="C77" s="519" t="s">
        <v>72</v>
      </c>
      <c r="D77" s="520">
        <v>1</v>
      </c>
      <c r="E77" s="521">
        <v>1</v>
      </c>
      <c r="F77" s="521"/>
      <c r="G77" s="522">
        <v>2</v>
      </c>
      <c r="H77" s="522"/>
      <c r="I77" s="523">
        <v>2</v>
      </c>
      <c r="J77" s="523"/>
      <c r="K77" s="523">
        <v>1</v>
      </c>
      <c r="L77" s="523">
        <v>1</v>
      </c>
      <c r="M77" s="523">
        <v>1</v>
      </c>
      <c r="N77" s="523"/>
      <c r="O77" s="523">
        <v>3</v>
      </c>
      <c r="P77" s="524">
        <f t="shared" si="1"/>
        <v>12</v>
      </c>
    </row>
    <row r="78" spans="3:16" s="250" customFormat="1" ht="18" customHeight="1" x14ac:dyDescent="0.3">
      <c r="C78" s="519" t="s">
        <v>103</v>
      </c>
      <c r="D78" s="520">
        <v>1</v>
      </c>
      <c r="E78" s="521"/>
      <c r="F78" s="521"/>
      <c r="G78" s="522">
        <v>1</v>
      </c>
      <c r="H78" s="522">
        <v>1</v>
      </c>
      <c r="I78" s="523"/>
      <c r="J78" s="523"/>
      <c r="K78" s="523"/>
      <c r="L78" s="523"/>
      <c r="M78" s="523">
        <v>1</v>
      </c>
      <c r="N78" s="523"/>
      <c r="O78" s="523">
        <v>1</v>
      </c>
      <c r="P78" s="524">
        <f t="shared" si="1"/>
        <v>5</v>
      </c>
    </row>
    <row r="79" spans="3:16" s="250" customFormat="1" ht="18" customHeight="1" x14ac:dyDescent="0.3">
      <c r="C79" s="519" t="s">
        <v>325</v>
      </c>
      <c r="D79" s="520"/>
      <c r="E79" s="521"/>
      <c r="F79" s="521"/>
      <c r="G79" s="522">
        <v>1</v>
      </c>
      <c r="H79" s="522"/>
      <c r="I79" s="523"/>
      <c r="J79" s="523">
        <v>1</v>
      </c>
      <c r="K79" s="523"/>
      <c r="L79" s="523"/>
      <c r="M79" s="523"/>
      <c r="N79" s="523">
        <v>1</v>
      </c>
      <c r="O79" s="523"/>
      <c r="P79" s="524">
        <f t="shared" si="1"/>
        <v>3</v>
      </c>
    </row>
    <row r="80" spans="3:16" s="250" customFormat="1" ht="18" customHeight="1" x14ac:dyDescent="0.3">
      <c r="C80" s="519" t="s">
        <v>379</v>
      </c>
      <c r="D80" s="520"/>
      <c r="E80" s="521"/>
      <c r="F80" s="521"/>
      <c r="G80" s="522"/>
      <c r="H80" s="522"/>
      <c r="I80" s="523"/>
      <c r="J80" s="523"/>
      <c r="K80" s="523"/>
      <c r="L80" s="523">
        <v>1</v>
      </c>
      <c r="M80" s="523"/>
      <c r="N80" s="523"/>
      <c r="O80" s="523"/>
      <c r="P80" s="524">
        <f t="shared" si="1"/>
        <v>1</v>
      </c>
    </row>
    <row r="81" spans="3:17" s="250" customFormat="1" ht="18" customHeight="1" x14ac:dyDescent="0.3">
      <c r="C81" s="519" t="s">
        <v>115</v>
      </c>
      <c r="D81" s="520">
        <v>1</v>
      </c>
      <c r="E81" s="521"/>
      <c r="F81" s="521"/>
      <c r="G81" s="522"/>
      <c r="H81" s="522"/>
      <c r="I81" s="523">
        <v>1</v>
      </c>
      <c r="J81" s="523"/>
      <c r="K81" s="523">
        <v>2</v>
      </c>
      <c r="L81" s="523">
        <v>2</v>
      </c>
      <c r="M81" s="523">
        <v>1</v>
      </c>
      <c r="N81" s="523"/>
      <c r="O81" s="523">
        <v>1</v>
      </c>
      <c r="P81" s="524">
        <f t="shared" si="1"/>
        <v>8</v>
      </c>
    </row>
    <row r="82" spans="3:17" s="250" customFormat="1" ht="18" customHeight="1" x14ac:dyDescent="0.3">
      <c r="C82" s="519" t="s">
        <v>305</v>
      </c>
      <c r="D82" s="520"/>
      <c r="E82" s="521"/>
      <c r="F82" s="521">
        <v>1</v>
      </c>
      <c r="G82" s="522">
        <v>1</v>
      </c>
      <c r="H82" s="522"/>
      <c r="I82" s="523"/>
      <c r="J82" s="523"/>
      <c r="K82" s="523"/>
      <c r="L82" s="523"/>
      <c r="M82" s="523">
        <v>1</v>
      </c>
      <c r="N82" s="523"/>
      <c r="O82" s="523"/>
      <c r="P82" s="524">
        <f t="shared" si="1"/>
        <v>3</v>
      </c>
    </row>
    <row r="83" spans="3:17" s="250" customFormat="1" ht="18" customHeight="1" thickBot="1" x14ac:dyDescent="0.35">
      <c r="C83" s="525" t="s">
        <v>138</v>
      </c>
      <c r="D83" s="526"/>
      <c r="E83" s="527">
        <v>1</v>
      </c>
      <c r="F83" s="527"/>
      <c r="G83" s="528"/>
      <c r="H83" s="528">
        <v>1</v>
      </c>
      <c r="I83" s="529"/>
      <c r="J83" s="529"/>
      <c r="K83" s="529">
        <v>2</v>
      </c>
      <c r="L83" s="529"/>
      <c r="M83" s="529"/>
      <c r="N83" s="529">
        <v>1</v>
      </c>
      <c r="O83" s="529"/>
      <c r="P83" s="530">
        <f t="shared" si="1"/>
        <v>5</v>
      </c>
    </row>
    <row r="84" spans="3:17" ht="18" customHeight="1" thickBot="1" x14ac:dyDescent="0.25">
      <c r="C84" s="343" t="s">
        <v>1</v>
      </c>
      <c r="D84" s="344">
        <f>SUM(D15:D83)</f>
        <v>23</v>
      </c>
      <c r="E84" s="344">
        <f t="shared" ref="E84:L84" si="2">SUM(E15:E83)</f>
        <v>18</v>
      </c>
      <c r="F84" s="344">
        <f t="shared" si="2"/>
        <v>20</v>
      </c>
      <c r="G84" s="344">
        <f t="shared" si="2"/>
        <v>16</v>
      </c>
      <c r="H84" s="344">
        <f t="shared" si="2"/>
        <v>21</v>
      </c>
      <c r="I84" s="344">
        <f t="shared" si="2"/>
        <v>16</v>
      </c>
      <c r="J84" s="344">
        <f t="shared" si="2"/>
        <v>23</v>
      </c>
      <c r="K84" s="344">
        <f t="shared" si="2"/>
        <v>21</v>
      </c>
      <c r="L84" s="344">
        <f t="shared" si="2"/>
        <v>27</v>
      </c>
      <c r="M84" s="344">
        <f>SUM(M15:M83)</f>
        <v>20</v>
      </c>
      <c r="N84" s="345">
        <f>SUM(N15:N83)</f>
        <v>21</v>
      </c>
      <c r="O84" s="345">
        <f>SUM(O15:O83)</f>
        <v>31</v>
      </c>
      <c r="P84" s="344">
        <f>SUM(P15:P83)</f>
        <v>257</v>
      </c>
      <c r="Q84" s="247"/>
    </row>
  </sheetData>
  <sortState ref="C15:P81">
    <sortCondition ref="C15"/>
  </sortState>
  <mergeCells count="7">
    <mergeCell ref="A12:S12"/>
    <mergeCell ref="A4:S4"/>
    <mergeCell ref="A5:S5"/>
    <mergeCell ref="A6:S6"/>
    <mergeCell ref="A9:S9"/>
    <mergeCell ref="A10:S10"/>
    <mergeCell ref="A11:S11"/>
  </mergeCells>
  <pageMargins left="0.59055118110236227" right="0.39370078740157483" top="0.39370078740157483" bottom="0.39370078740157483" header="0.39370078740157483" footer="0.3937007874015748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>
      <selection activeCell="I19" sqref="I19:I23"/>
    </sheetView>
  </sheetViews>
  <sheetFormatPr baseColWidth="10" defaultColWidth="11.42578125" defaultRowHeight="12.75" x14ac:dyDescent="0.2"/>
  <cols>
    <col min="1" max="1" width="11.42578125" customWidth="1"/>
    <col min="2" max="2" width="9.28515625" customWidth="1"/>
    <col min="3" max="3" width="14.42578125" customWidth="1"/>
    <col min="4" max="4" width="20.28515625" customWidth="1"/>
    <col min="5" max="5" width="17.42578125" customWidth="1"/>
    <col min="6" max="6" width="11.42578125" customWidth="1"/>
    <col min="7" max="7" width="5.5703125" customWidth="1"/>
    <col min="8" max="8" width="6.140625" customWidth="1"/>
    <col min="9" max="9" width="12.7109375" customWidth="1"/>
  </cols>
  <sheetData>
    <row r="5" spans="1:8" ht="15" customHeight="1" x14ac:dyDescent="0.25">
      <c r="A5" s="554" t="s">
        <v>25</v>
      </c>
      <c r="B5" s="554"/>
      <c r="C5" s="554"/>
      <c r="D5" s="554"/>
      <c r="E5" s="554"/>
      <c r="F5" s="554"/>
      <c r="G5" s="554"/>
      <c r="H5" s="554"/>
    </row>
    <row r="6" spans="1:8" ht="1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</row>
    <row r="7" spans="1:8" ht="1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</row>
    <row r="8" spans="1:8" ht="15.75" x14ac:dyDescent="0.25">
      <c r="D8" s="1"/>
    </row>
    <row r="9" spans="1:8" ht="15" x14ac:dyDescent="0.25">
      <c r="C9" s="559"/>
      <c r="D9" s="559"/>
      <c r="E9" s="559"/>
    </row>
    <row r="10" spans="1:8" ht="15" x14ac:dyDescent="0.3">
      <c r="C10" s="96"/>
      <c r="D10" s="83" t="s">
        <v>89</v>
      </c>
      <c r="E10" s="97"/>
    </row>
    <row r="11" spans="1:8" ht="15" x14ac:dyDescent="0.3">
      <c r="C11" s="98"/>
      <c r="D11" s="332" t="s">
        <v>284</v>
      </c>
      <c r="E11" s="97"/>
    </row>
    <row r="12" spans="1:8" ht="15" x14ac:dyDescent="0.3">
      <c r="C12" s="99"/>
      <c r="D12" s="500" t="s">
        <v>407</v>
      </c>
      <c r="E12" s="99"/>
    </row>
    <row r="13" spans="1:8" ht="15" x14ac:dyDescent="0.2">
      <c r="C13" s="553" t="s">
        <v>168</v>
      </c>
      <c r="D13" s="553"/>
      <c r="E13" s="553"/>
    </row>
    <row r="14" spans="1:8" ht="15" x14ac:dyDescent="0.3">
      <c r="C14" s="556" t="s">
        <v>25</v>
      </c>
      <c r="D14" s="556"/>
      <c r="E14" s="556"/>
      <c r="F14" s="2"/>
    </row>
    <row r="15" spans="1:8" ht="15.75" thickBot="1" x14ac:dyDescent="0.35">
      <c r="C15" s="20"/>
      <c r="D15" s="20"/>
      <c r="E15" s="20"/>
      <c r="F15" s="2"/>
    </row>
    <row r="16" spans="1:8" ht="17.100000000000001" customHeight="1" thickBot="1" x14ac:dyDescent="0.25">
      <c r="C16" s="571" t="s">
        <v>21</v>
      </c>
      <c r="D16" s="571" t="s">
        <v>169</v>
      </c>
      <c r="E16" s="571"/>
    </row>
    <row r="17" spans="1:13" ht="17.100000000000001" customHeight="1" thickBot="1" x14ac:dyDescent="0.35">
      <c r="C17" s="571"/>
      <c r="D17" s="100">
        <v>2011</v>
      </c>
      <c r="E17" s="101">
        <v>2012</v>
      </c>
      <c r="F17" s="10"/>
      <c r="G17" s="253"/>
      <c r="H17" s="253"/>
      <c r="I17" s="254"/>
      <c r="J17" s="254"/>
      <c r="K17" s="38"/>
      <c r="L17" s="13"/>
      <c r="M17" s="13"/>
    </row>
    <row r="18" spans="1:13" ht="17.100000000000001" customHeight="1" x14ac:dyDescent="0.2">
      <c r="C18" s="102" t="s">
        <v>13</v>
      </c>
      <c r="D18" s="103">
        <v>2280</v>
      </c>
      <c r="E18" s="103">
        <v>2064</v>
      </c>
      <c r="F18" s="10"/>
      <c r="I18" s="430"/>
      <c r="J18" s="104"/>
      <c r="K18" s="38"/>
    </row>
    <row r="19" spans="1:13" ht="17.100000000000001" customHeight="1" thickBot="1" x14ac:dyDescent="0.35">
      <c r="C19" s="105" t="s">
        <v>14</v>
      </c>
      <c r="D19" s="106">
        <v>233</v>
      </c>
      <c r="E19" s="106">
        <v>194</v>
      </c>
      <c r="F19" s="10"/>
      <c r="I19" s="430"/>
      <c r="J19" s="104"/>
      <c r="K19" s="10"/>
    </row>
    <row r="20" spans="1:13" ht="17.100000000000001" customHeight="1" thickBot="1" x14ac:dyDescent="0.35">
      <c r="C20" s="107" t="s">
        <v>15</v>
      </c>
      <c r="D20" s="100">
        <f>SUM(D18:D19)</f>
        <v>2513</v>
      </c>
      <c r="E20" s="100">
        <f>SUM(E18:E19)</f>
        <v>2258</v>
      </c>
      <c r="F20" s="10"/>
      <c r="I20" s="430"/>
      <c r="J20" s="10"/>
      <c r="K20" s="10"/>
    </row>
    <row r="21" spans="1:13" x14ac:dyDescent="0.2">
      <c r="J21" s="95"/>
      <c r="K21" s="95"/>
    </row>
    <row r="22" spans="1:13" x14ac:dyDescent="0.2">
      <c r="J22" s="10"/>
      <c r="K22" s="10"/>
    </row>
    <row r="23" spans="1:13" x14ac:dyDescent="0.2">
      <c r="J23" s="10"/>
      <c r="K23" s="10"/>
    </row>
    <row r="24" spans="1:13" x14ac:dyDescent="0.2">
      <c r="A24" s="7"/>
    </row>
    <row r="30" spans="1:13" x14ac:dyDescent="0.2">
      <c r="A30" s="7"/>
    </row>
    <row r="31" spans="1:13" x14ac:dyDescent="0.2">
      <c r="A31" s="8"/>
    </row>
    <row r="32" spans="1:13" x14ac:dyDescent="0.2">
      <c r="A32" s="8"/>
    </row>
    <row r="57" spans="1:1" ht="14.25" x14ac:dyDescent="0.3">
      <c r="A57" s="22"/>
    </row>
  </sheetData>
  <mergeCells count="8">
    <mergeCell ref="A5:H5"/>
    <mergeCell ref="A6:H6"/>
    <mergeCell ref="A7:H7"/>
    <mergeCell ref="D16:E16"/>
    <mergeCell ref="C16:C17"/>
    <mergeCell ref="C9:E9"/>
    <mergeCell ref="C14:E14"/>
    <mergeCell ref="C13:E13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ignoredErrors>
    <ignoredError sqref="D20:E20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9"/>
  <sheetViews>
    <sheetView topLeftCell="A4" zoomScale="115" zoomScaleNormal="115" workbookViewId="0">
      <selection activeCell="X15" sqref="X15"/>
    </sheetView>
  </sheetViews>
  <sheetFormatPr baseColWidth="10" defaultRowHeight="12.75" x14ac:dyDescent="0.2"/>
  <cols>
    <col min="1" max="1" width="0.5703125" style="245" customWidth="1"/>
    <col min="2" max="2" width="1.28515625" style="245" customWidth="1"/>
    <col min="3" max="3" width="34.28515625" style="245" customWidth="1"/>
    <col min="4" max="4" width="4.28515625" style="246" customWidth="1"/>
    <col min="5" max="5" width="3.7109375" style="245" customWidth="1"/>
    <col min="6" max="6" width="5.140625" style="245" customWidth="1"/>
    <col min="7" max="7" width="3.7109375" style="246" customWidth="1"/>
    <col min="8" max="8" width="3.7109375" style="357" customWidth="1"/>
    <col min="9" max="15" width="3.7109375" style="246" customWidth="1"/>
    <col min="16" max="16" width="9.85546875" style="245" customWidth="1"/>
    <col min="17" max="17" width="1.42578125" style="245" customWidth="1"/>
    <col min="18" max="18" width="1.7109375" style="245" customWidth="1"/>
    <col min="19" max="19" width="1.7109375" style="245" hidden="1" customWidth="1"/>
    <col min="20" max="20" width="1.42578125" style="245" customWidth="1"/>
    <col min="21" max="16384" width="11.42578125" style="245"/>
  </cols>
  <sheetData>
    <row r="3" spans="1:20" ht="19.5" customHeight="1" x14ac:dyDescent="0.2"/>
    <row r="4" spans="1:20" ht="12.75" customHeight="1" x14ac:dyDescent="0.25">
      <c r="A4" s="651" t="s">
        <v>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</row>
    <row r="5" spans="1:20" ht="18.75" customHeight="1" x14ac:dyDescent="0.3">
      <c r="A5" s="652" t="s">
        <v>30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</row>
    <row r="6" spans="1:20" ht="12.75" customHeight="1" x14ac:dyDescent="0.25">
      <c r="A6" s="653" t="s">
        <v>282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</row>
    <row r="8" spans="1:20" ht="15.75" x14ac:dyDescent="0.25">
      <c r="A8" s="251"/>
      <c r="B8" s="656"/>
      <c r="C8" s="656"/>
      <c r="D8" s="656"/>
      <c r="E8" s="656"/>
      <c r="F8" s="496"/>
      <c r="G8" s="496"/>
      <c r="H8" s="362"/>
      <c r="I8" s="496"/>
      <c r="J8" s="496"/>
      <c r="K8" s="496"/>
      <c r="L8" s="496"/>
      <c r="M8" s="496"/>
      <c r="N8" s="496"/>
      <c r="O8" s="496"/>
    </row>
    <row r="9" spans="1:20" ht="15" x14ac:dyDescent="0.2">
      <c r="A9" s="654" t="s">
        <v>89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</row>
    <row r="10" spans="1:20" ht="15" x14ac:dyDescent="0.2">
      <c r="A10" s="654" t="s">
        <v>17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</row>
    <row r="11" spans="1:20" ht="15" x14ac:dyDescent="0.2">
      <c r="A11" s="655" t="s">
        <v>407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</row>
    <row r="12" spans="1:20" ht="15" x14ac:dyDescent="0.3">
      <c r="A12" s="650" t="s">
        <v>26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</row>
    <row r="13" spans="1:20" ht="12.75" customHeight="1" thickBot="1" x14ac:dyDescent="0.35">
      <c r="C13" s="495"/>
    </row>
    <row r="14" spans="1:20" ht="61.5" thickBot="1" x14ac:dyDescent="0.35">
      <c r="B14" s="247"/>
      <c r="C14" s="292" t="s">
        <v>60</v>
      </c>
      <c r="D14" s="289" t="s">
        <v>127</v>
      </c>
      <c r="E14" s="330" t="s">
        <v>125</v>
      </c>
      <c r="F14" s="289" t="s">
        <v>145</v>
      </c>
      <c r="G14" s="289" t="s">
        <v>156</v>
      </c>
      <c r="H14" s="363" t="s">
        <v>160</v>
      </c>
      <c r="I14" s="289" t="s">
        <v>186</v>
      </c>
      <c r="J14" s="289" t="s">
        <v>187</v>
      </c>
      <c r="K14" s="289" t="s">
        <v>188</v>
      </c>
      <c r="L14" s="289" t="s">
        <v>189</v>
      </c>
      <c r="M14" s="289" t="s">
        <v>190</v>
      </c>
      <c r="N14" s="289" t="s">
        <v>191</v>
      </c>
      <c r="O14" s="289" t="s">
        <v>192</v>
      </c>
      <c r="P14" s="288" t="s">
        <v>1</v>
      </c>
      <c r="Q14" s="247"/>
    </row>
    <row r="15" spans="1:20" ht="15" customHeight="1" x14ac:dyDescent="0.3">
      <c r="B15" s="247"/>
      <c r="C15" s="460" t="s">
        <v>262</v>
      </c>
      <c r="D15" s="461">
        <v>1</v>
      </c>
      <c r="E15" s="462"/>
      <c r="F15" s="462"/>
      <c r="G15" s="463"/>
      <c r="H15" s="464"/>
      <c r="I15" s="465"/>
      <c r="J15" s="465"/>
      <c r="K15" s="465"/>
      <c r="L15" s="465"/>
      <c r="M15" s="465"/>
      <c r="N15" s="465">
        <v>1</v>
      </c>
      <c r="O15" s="465"/>
      <c r="P15" s="466">
        <f t="shared" ref="P15:P47" si="0">SUM(D15:O15)</f>
        <v>2</v>
      </c>
      <c r="Q15" s="247"/>
    </row>
    <row r="16" spans="1:20" ht="15" customHeight="1" x14ac:dyDescent="0.3">
      <c r="B16" s="247"/>
      <c r="C16" s="467" t="s">
        <v>395</v>
      </c>
      <c r="D16" s="468"/>
      <c r="E16" s="469"/>
      <c r="F16" s="469">
        <v>3</v>
      </c>
      <c r="G16" s="470"/>
      <c r="H16" s="471"/>
      <c r="I16" s="472"/>
      <c r="J16" s="472"/>
      <c r="K16" s="472"/>
      <c r="L16" s="472"/>
      <c r="M16" s="472"/>
      <c r="N16" s="472"/>
      <c r="O16" s="472"/>
      <c r="P16" s="473">
        <f t="shared" si="0"/>
        <v>3</v>
      </c>
      <c r="Q16" s="247"/>
    </row>
    <row r="17" spans="2:17" ht="15" customHeight="1" x14ac:dyDescent="0.3">
      <c r="B17" s="247"/>
      <c r="C17" s="467" t="s">
        <v>396</v>
      </c>
      <c r="D17" s="468"/>
      <c r="E17" s="469"/>
      <c r="F17" s="469"/>
      <c r="G17" s="470"/>
      <c r="H17" s="471"/>
      <c r="I17" s="472"/>
      <c r="J17" s="472"/>
      <c r="K17" s="472"/>
      <c r="L17" s="472"/>
      <c r="M17" s="472">
        <v>1</v>
      </c>
      <c r="N17" s="472"/>
      <c r="O17" s="472"/>
      <c r="P17" s="473">
        <f t="shared" si="0"/>
        <v>1</v>
      </c>
      <c r="Q17" s="247"/>
    </row>
    <row r="18" spans="2:17" ht="15" customHeight="1" x14ac:dyDescent="0.3">
      <c r="B18" s="247"/>
      <c r="C18" s="467" t="s">
        <v>397</v>
      </c>
      <c r="D18" s="468"/>
      <c r="E18" s="469"/>
      <c r="F18" s="469"/>
      <c r="G18" s="470"/>
      <c r="H18" s="471"/>
      <c r="I18" s="472"/>
      <c r="J18" s="472"/>
      <c r="K18" s="472"/>
      <c r="L18" s="472"/>
      <c r="M18" s="472">
        <v>1</v>
      </c>
      <c r="N18" s="472"/>
      <c r="O18" s="472"/>
      <c r="P18" s="473">
        <f t="shared" si="0"/>
        <v>1</v>
      </c>
      <c r="Q18" s="247"/>
    </row>
    <row r="19" spans="2:17" ht="15" customHeight="1" x14ac:dyDescent="0.3">
      <c r="C19" s="467" t="s">
        <v>149</v>
      </c>
      <c r="D19" s="468">
        <v>2</v>
      </c>
      <c r="E19" s="469"/>
      <c r="F19" s="469"/>
      <c r="G19" s="470"/>
      <c r="H19" s="471"/>
      <c r="I19" s="472"/>
      <c r="J19" s="472">
        <v>1</v>
      </c>
      <c r="K19" s="472"/>
      <c r="L19" s="472">
        <v>2</v>
      </c>
      <c r="M19" s="472"/>
      <c r="N19" s="472">
        <v>1</v>
      </c>
      <c r="O19" s="472"/>
      <c r="P19" s="473">
        <f t="shared" si="0"/>
        <v>6</v>
      </c>
    </row>
    <row r="20" spans="2:17" ht="15" customHeight="1" x14ac:dyDescent="0.3">
      <c r="C20" s="467" t="s">
        <v>232</v>
      </c>
      <c r="D20" s="468"/>
      <c r="E20" s="469">
        <v>1</v>
      </c>
      <c r="F20" s="469"/>
      <c r="G20" s="470"/>
      <c r="H20" s="471"/>
      <c r="I20" s="472"/>
      <c r="J20" s="472"/>
      <c r="K20" s="472"/>
      <c r="L20" s="472"/>
      <c r="M20" s="472"/>
      <c r="N20" s="472">
        <v>1</v>
      </c>
      <c r="O20" s="472"/>
      <c r="P20" s="473">
        <f t="shared" si="0"/>
        <v>2</v>
      </c>
    </row>
    <row r="21" spans="2:17" ht="15" customHeight="1" x14ac:dyDescent="0.3">
      <c r="C21" s="467" t="s">
        <v>296</v>
      </c>
      <c r="D21" s="468"/>
      <c r="E21" s="469"/>
      <c r="F21" s="469">
        <v>1</v>
      </c>
      <c r="G21" s="470"/>
      <c r="H21" s="471"/>
      <c r="I21" s="472"/>
      <c r="J21" s="472">
        <v>1</v>
      </c>
      <c r="K21" s="472"/>
      <c r="L21" s="472"/>
      <c r="M21" s="472"/>
      <c r="N21" s="472">
        <v>1</v>
      </c>
      <c r="O21" s="472">
        <v>1</v>
      </c>
      <c r="P21" s="473">
        <f t="shared" si="0"/>
        <v>4</v>
      </c>
    </row>
    <row r="22" spans="2:17" ht="15" customHeight="1" x14ac:dyDescent="0.3">
      <c r="C22" s="467" t="s">
        <v>382</v>
      </c>
      <c r="D22" s="468"/>
      <c r="E22" s="469"/>
      <c r="F22" s="469"/>
      <c r="G22" s="470"/>
      <c r="H22" s="471"/>
      <c r="I22" s="472"/>
      <c r="J22" s="472"/>
      <c r="K22" s="472"/>
      <c r="L22" s="472">
        <v>1</v>
      </c>
      <c r="M22" s="472"/>
      <c r="N22" s="472"/>
      <c r="O22" s="472"/>
      <c r="P22" s="473">
        <f t="shared" si="0"/>
        <v>1</v>
      </c>
    </row>
    <row r="23" spans="2:17" ht="15" customHeight="1" x14ac:dyDescent="0.3">
      <c r="C23" s="467" t="s">
        <v>384</v>
      </c>
      <c r="D23" s="468"/>
      <c r="E23" s="469"/>
      <c r="F23" s="469"/>
      <c r="G23" s="470"/>
      <c r="H23" s="471"/>
      <c r="I23" s="472"/>
      <c r="J23" s="472"/>
      <c r="K23" s="472"/>
      <c r="L23" s="472">
        <v>1</v>
      </c>
      <c r="M23" s="472"/>
      <c r="N23" s="472"/>
      <c r="O23" s="472"/>
      <c r="P23" s="473">
        <f t="shared" si="0"/>
        <v>1</v>
      </c>
    </row>
    <row r="24" spans="2:17" ht="15" customHeight="1" x14ac:dyDescent="0.3">
      <c r="C24" s="467" t="s">
        <v>295</v>
      </c>
      <c r="D24" s="468"/>
      <c r="E24" s="469"/>
      <c r="F24" s="469">
        <v>1</v>
      </c>
      <c r="G24" s="470"/>
      <c r="H24" s="471"/>
      <c r="I24" s="472"/>
      <c r="J24" s="472"/>
      <c r="K24" s="472"/>
      <c r="L24" s="472"/>
      <c r="M24" s="472"/>
      <c r="N24" s="472"/>
      <c r="O24" s="472"/>
      <c r="P24" s="473">
        <f t="shared" si="0"/>
        <v>1</v>
      </c>
    </row>
    <row r="25" spans="2:17" ht="15" customHeight="1" x14ac:dyDescent="0.3">
      <c r="C25" s="467" t="s">
        <v>116</v>
      </c>
      <c r="D25" s="468"/>
      <c r="E25" s="469"/>
      <c r="F25" s="469"/>
      <c r="G25" s="470">
        <v>2</v>
      </c>
      <c r="H25" s="471">
        <v>3</v>
      </c>
      <c r="I25" s="472">
        <v>3</v>
      </c>
      <c r="J25" s="472">
        <v>1</v>
      </c>
      <c r="K25" s="472">
        <v>1</v>
      </c>
      <c r="L25" s="472"/>
      <c r="M25" s="472">
        <v>4</v>
      </c>
      <c r="N25" s="472">
        <v>2</v>
      </c>
      <c r="O25" s="472">
        <v>3</v>
      </c>
      <c r="P25" s="473">
        <f t="shared" si="0"/>
        <v>19</v>
      </c>
    </row>
    <row r="26" spans="2:17" ht="15" customHeight="1" x14ac:dyDescent="0.3">
      <c r="C26" s="467" t="s">
        <v>386</v>
      </c>
      <c r="D26" s="468"/>
      <c r="E26" s="469"/>
      <c r="F26" s="469"/>
      <c r="G26" s="470"/>
      <c r="H26" s="471"/>
      <c r="I26" s="472"/>
      <c r="J26" s="472"/>
      <c r="K26" s="472"/>
      <c r="L26" s="472">
        <v>1</v>
      </c>
      <c r="M26" s="472"/>
      <c r="N26" s="472"/>
      <c r="O26" s="472"/>
      <c r="P26" s="473">
        <f t="shared" si="0"/>
        <v>1</v>
      </c>
    </row>
    <row r="27" spans="2:17" ht="15" customHeight="1" x14ac:dyDescent="0.3">
      <c r="C27" s="467" t="s">
        <v>370</v>
      </c>
      <c r="D27" s="468">
        <v>1</v>
      </c>
      <c r="E27" s="469"/>
      <c r="F27" s="469">
        <v>1</v>
      </c>
      <c r="G27" s="470">
        <v>2</v>
      </c>
      <c r="H27" s="471"/>
      <c r="I27" s="472">
        <v>1</v>
      </c>
      <c r="J27" s="472">
        <v>2</v>
      </c>
      <c r="K27" s="472">
        <v>5</v>
      </c>
      <c r="L27" s="472"/>
      <c r="M27" s="472">
        <v>2</v>
      </c>
      <c r="N27" s="472">
        <v>1</v>
      </c>
      <c r="O27" s="472">
        <v>1</v>
      </c>
      <c r="P27" s="473">
        <f t="shared" si="0"/>
        <v>16</v>
      </c>
    </row>
    <row r="28" spans="2:17" ht="15" customHeight="1" x14ac:dyDescent="0.3">
      <c r="C28" s="467" t="s">
        <v>278</v>
      </c>
      <c r="D28" s="468">
        <v>1</v>
      </c>
      <c r="E28" s="469"/>
      <c r="F28" s="469"/>
      <c r="G28" s="470"/>
      <c r="H28" s="471">
        <v>1</v>
      </c>
      <c r="I28" s="472"/>
      <c r="J28" s="472"/>
      <c r="K28" s="472">
        <v>1</v>
      </c>
      <c r="L28" s="472"/>
      <c r="M28" s="472"/>
      <c r="N28" s="472"/>
      <c r="O28" s="472"/>
      <c r="P28" s="473">
        <f t="shared" si="0"/>
        <v>3</v>
      </c>
    </row>
    <row r="29" spans="2:17" ht="15" customHeight="1" x14ac:dyDescent="0.3">
      <c r="C29" s="467" t="s">
        <v>316</v>
      </c>
      <c r="D29" s="468"/>
      <c r="E29" s="469"/>
      <c r="F29" s="469"/>
      <c r="G29" s="470">
        <v>1</v>
      </c>
      <c r="H29" s="471"/>
      <c r="I29" s="472"/>
      <c r="J29" s="472"/>
      <c r="K29" s="472"/>
      <c r="L29" s="472"/>
      <c r="M29" s="472"/>
      <c r="N29" s="472"/>
      <c r="O29" s="472"/>
      <c r="P29" s="473">
        <f t="shared" si="0"/>
        <v>1</v>
      </c>
    </row>
    <row r="30" spans="2:17" ht="15" customHeight="1" x14ac:dyDescent="0.3">
      <c r="C30" s="467" t="s">
        <v>287</v>
      </c>
      <c r="D30" s="468"/>
      <c r="E30" s="469">
        <v>1</v>
      </c>
      <c r="F30" s="469"/>
      <c r="G30" s="470"/>
      <c r="H30" s="471"/>
      <c r="I30" s="472"/>
      <c r="J30" s="472"/>
      <c r="K30" s="472"/>
      <c r="L30" s="472"/>
      <c r="M30" s="472"/>
      <c r="N30" s="472"/>
      <c r="O30" s="472"/>
      <c r="P30" s="473">
        <f t="shared" si="0"/>
        <v>1</v>
      </c>
    </row>
    <row r="31" spans="2:17" ht="15" customHeight="1" x14ac:dyDescent="0.3">
      <c r="C31" s="467" t="s">
        <v>297</v>
      </c>
      <c r="D31" s="468"/>
      <c r="E31" s="469"/>
      <c r="F31" s="469">
        <v>1</v>
      </c>
      <c r="G31" s="470"/>
      <c r="H31" s="471"/>
      <c r="I31" s="472"/>
      <c r="J31" s="472"/>
      <c r="K31" s="472"/>
      <c r="L31" s="472"/>
      <c r="M31" s="472"/>
      <c r="N31" s="472"/>
      <c r="O31" s="472"/>
      <c r="P31" s="473">
        <f t="shared" si="0"/>
        <v>1</v>
      </c>
    </row>
    <row r="32" spans="2:17" ht="15" customHeight="1" x14ac:dyDescent="0.3">
      <c r="C32" s="467" t="s">
        <v>38</v>
      </c>
      <c r="D32" s="468"/>
      <c r="E32" s="469"/>
      <c r="F32" s="469"/>
      <c r="G32" s="470"/>
      <c r="H32" s="471">
        <v>1</v>
      </c>
      <c r="I32" s="472"/>
      <c r="J32" s="472"/>
      <c r="K32" s="472"/>
      <c r="L32" s="472"/>
      <c r="M32" s="472"/>
      <c r="N32" s="472"/>
      <c r="O32" s="472"/>
      <c r="P32" s="473">
        <f t="shared" si="0"/>
        <v>1</v>
      </c>
    </row>
    <row r="33" spans="3:16" ht="15" customHeight="1" x14ac:dyDescent="0.3">
      <c r="C33" s="467" t="s">
        <v>383</v>
      </c>
      <c r="D33" s="468"/>
      <c r="E33" s="469"/>
      <c r="F33" s="469"/>
      <c r="G33" s="470"/>
      <c r="H33" s="471"/>
      <c r="I33" s="472">
        <v>1</v>
      </c>
      <c r="J33" s="472"/>
      <c r="K33" s="472"/>
      <c r="L33" s="472"/>
      <c r="M33" s="472"/>
      <c r="N33" s="472"/>
      <c r="O33" s="472"/>
      <c r="P33" s="473">
        <f t="shared" si="0"/>
        <v>1</v>
      </c>
    </row>
    <row r="34" spans="3:16" ht="15" customHeight="1" x14ac:dyDescent="0.3">
      <c r="C34" s="467" t="s">
        <v>404</v>
      </c>
      <c r="D34" s="468"/>
      <c r="E34" s="469"/>
      <c r="F34" s="469"/>
      <c r="G34" s="470"/>
      <c r="H34" s="471"/>
      <c r="I34" s="472"/>
      <c r="J34" s="472"/>
      <c r="K34" s="472"/>
      <c r="L34" s="472"/>
      <c r="M34" s="472"/>
      <c r="N34" s="472">
        <v>2</v>
      </c>
      <c r="O34" s="472">
        <v>1</v>
      </c>
      <c r="P34" s="473">
        <f t="shared" si="0"/>
        <v>3</v>
      </c>
    </row>
    <row r="35" spans="3:16" ht="15" customHeight="1" x14ac:dyDescent="0.3">
      <c r="C35" s="467" t="s">
        <v>288</v>
      </c>
      <c r="D35" s="468"/>
      <c r="E35" s="469">
        <v>1</v>
      </c>
      <c r="F35" s="469"/>
      <c r="G35" s="470"/>
      <c r="H35" s="471"/>
      <c r="I35" s="472"/>
      <c r="J35" s="472"/>
      <c r="K35" s="472"/>
      <c r="L35" s="472"/>
      <c r="M35" s="472"/>
      <c r="N35" s="472"/>
      <c r="O35" s="472"/>
      <c r="P35" s="473">
        <f t="shared" si="0"/>
        <v>1</v>
      </c>
    </row>
    <row r="36" spans="3:16" ht="15" customHeight="1" x14ac:dyDescent="0.3">
      <c r="C36" s="467" t="s">
        <v>317</v>
      </c>
      <c r="D36" s="468"/>
      <c r="E36" s="469"/>
      <c r="F36" s="469"/>
      <c r="G36" s="470">
        <v>2</v>
      </c>
      <c r="H36" s="471"/>
      <c r="I36" s="472">
        <v>2</v>
      </c>
      <c r="J36" s="472">
        <v>1</v>
      </c>
      <c r="K36" s="472"/>
      <c r="L36" s="472"/>
      <c r="M36" s="472"/>
      <c r="N36" s="472"/>
      <c r="O36" s="472"/>
      <c r="P36" s="473">
        <f t="shared" si="0"/>
        <v>5</v>
      </c>
    </row>
    <row r="37" spans="3:16" ht="15" customHeight="1" x14ac:dyDescent="0.3">
      <c r="C37" s="467" t="s">
        <v>338</v>
      </c>
      <c r="D37" s="468"/>
      <c r="E37" s="469"/>
      <c r="F37" s="469"/>
      <c r="G37" s="470"/>
      <c r="H37" s="471"/>
      <c r="I37" s="472"/>
      <c r="J37" s="472"/>
      <c r="K37" s="472"/>
      <c r="L37" s="472"/>
      <c r="M37" s="472"/>
      <c r="N37" s="472">
        <v>1</v>
      </c>
      <c r="O37" s="472"/>
      <c r="P37" s="473">
        <f t="shared" si="0"/>
        <v>1</v>
      </c>
    </row>
    <row r="38" spans="3:16" ht="15" customHeight="1" x14ac:dyDescent="0.3">
      <c r="C38" s="467" t="s">
        <v>345</v>
      </c>
      <c r="D38" s="468"/>
      <c r="E38" s="469"/>
      <c r="F38" s="469"/>
      <c r="G38" s="470"/>
      <c r="H38" s="471">
        <v>1</v>
      </c>
      <c r="I38" s="472">
        <v>1</v>
      </c>
      <c r="J38" s="472">
        <v>1</v>
      </c>
      <c r="K38" s="472"/>
      <c r="L38" s="472"/>
      <c r="M38" s="472"/>
      <c r="N38" s="472"/>
      <c r="O38" s="472"/>
      <c r="P38" s="473">
        <f t="shared" si="0"/>
        <v>3</v>
      </c>
    </row>
    <row r="39" spans="3:16" ht="15" customHeight="1" x14ac:dyDescent="0.3">
      <c r="C39" s="467" t="s">
        <v>398</v>
      </c>
      <c r="D39" s="468"/>
      <c r="E39" s="469"/>
      <c r="F39" s="469"/>
      <c r="G39" s="470"/>
      <c r="H39" s="471"/>
      <c r="I39" s="472"/>
      <c r="J39" s="472"/>
      <c r="K39" s="472"/>
      <c r="L39" s="472"/>
      <c r="M39" s="472">
        <v>1</v>
      </c>
      <c r="N39" s="472"/>
      <c r="O39" s="472"/>
      <c r="P39" s="473">
        <f t="shared" si="0"/>
        <v>1</v>
      </c>
    </row>
    <row r="40" spans="3:16" ht="15" customHeight="1" x14ac:dyDescent="0.3">
      <c r="C40" s="467" t="s">
        <v>313</v>
      </c>
      <c r="D40" s="468"/>
      <c r="E40" s="469"/>
      <c r="F40" s="469"/>
      <c r="G40" s="470">
        <v>2</v>
      </c>
      <c r="H40" s="471"/>
      <c r="I40" s="472"/>
      <c r="J40" s="472"/>
      <c r="K40" s="472"/>
      <c r="L40" s="472"/>
      <c r="M40" s="472"/>
      <c r="N40" s="472"/>
      <c r="O40" s="472"/>
      <c r="P40" s="473">
        <f t="shared" si="0"/>
        <v>2</v>
      </c>
    </row>
    <row r="41" spans="3:16" ht="15" customHeight="1" x14ac:dyDescent="0.3">
      <c r="C41" s="467" t="s">
        <v>346</v>
      </c>
      <c r="D41" s="468"/>
      <c r="E41" s="469"/>
      <c r="F41" s="469"/>
      <c r="G41" s="470">
        <v>1</v>
      </c>
      <c r="H41" s="471"/>
      <c r="I41" s="472"/>
      <c r="J41" s="472"/>
      <c r="K41" s="472"/>
      <c r="L41" s="472"/>
      <c r="M41" s="472"/>
      <c r="N41" s="472"/>
      <c r="O41" s="472"/>
      <c r="P41" s="473">
        <f t="shared" si="0"/>
        <v>1</v>
      </c>
    </row>
    <row r="42" spans="3:16" ht="15" customHeight="1" x14ac:dyDescent="0.3">
      <c r="C42" s="467" t="s">
        <v>298</v>
      </c>
      <c r="D42" s="468"/>
      <c r="E42" s="469"/>
      <c r="F42" s="469">
        <v>2</v>
      </c>
      <c r="G42" s="470"/>
      <c r="H42" s="471"/>
      <c r="I42" s="472">
        <v>2</v>
      </c>
      <c r="J42" s="472">
        <v>1</v>
      </c>
      <c r="K42" s="472"/>
      <c r="L42" s="472"/>
      <c r="M42" s="472"/>
      <c r="N42" s="472"/>
      <c r="O42" s="472"/>
      <c r="P42" s="473">
        <f t="shared" si="0"/>
        <v>5</v>
      </c>
    </row>
    <row r="43" spans="3:16" ht="15" customHeight="1" x14ac:dyDescent="0.3">
      <c r="C43" s="467" t="s">
        <v>33</v>
      </c>
      <c r="D43" s="468"/>
      <c r="E43" s="469"/>
      <c r="F43" s="469"/>
      <c r="G43" s="470"/>
      <c r="H43" s="471"/>
      <c r="I43" s="472">
        <v>1</v>
      </c>
      <c r="J43" s="472"/>
      <c r="K43" s="472"/>
      <c r="L43" s="472"/>
      <c r="M43" s="472"/>
      <c r="N43" s="472"/>
      <c r="O43" s="472"/>
      <c r="P43" s="473">
        <f t="shared" si="0"/>
        <v>1</v>
      </c>
    </row>
    <row r="44" spans="3:16" ht="15" customHeight="1" x14ac:dyDescent="0.3">
      <c r="C44" s="467" t="s">
        <v>289</v>
      </c>
      <c r="D44" s="468"/>
      <c r="E44" s="469">
        <v>1</v>
      </c>
      <c r="F44" s="469"/>
      <c r="G44" s="470"/>
      <c r="H44" s="471"/>
      <c r="I44" s="472"/>
      <c r="J44" s="472"/>
      <c r="K44" s="472"/>
      <c r="L44" s="472"/>
      <c r="M44" s="472"/>
      <c r="N44" s="472"/>
      <c r="O44" s="472"/>
      <c r="P44" s="473">
        <f t="shared" si="0"/>
        <v>1</v>
      </c>
    </row>
    <row r="45" spans="3:16" ht="15" customHeight="1" x14ac:dyDescent="0.3">
      <c r="C45" s="481" t="s">
        <v>371</v>
      </c>
      <c r="D45" s="482"/>
      <c r="E45" s="483"/>
      <c r="F45" s="483"/>
      <c r="G45" s="484"/>
      <c r="H45" s="485"/>
      <c r="I45" s="486"/>
      <c r="J45" s="486"/>
      <c r="K45" s="486">
        <v>1</v>
      </c>
      <c r="L45" s="486"/>
      <c r="M45" s="486"/>
      <c r="N45" s="486"/>
      <c r="O45" s="486"/>
      <c r="P45" s="487">
        <f t="shared" si="0"/>
        <v>1</v>
      </c>
    </row>
    <row r="46" spans="3:16" ht="15" customHeight="1" x14ac:dyDescent="0.3">
      <c r="C46" s="488" t="s">
        <v>357</v>
      </c>
      <c r="D46" s="489"/>
      <c r="E46" s="490"/>
      <c r="F46" s="490"/>
      <c r="G46" s="491"/>
      <c r="H46" s="492"/>
      <c r="I46" s="493">
        <v>1</v>
      </c>
      <c r="J46" s="493"/>
      <c r="K46" s="493"/>
      <c r="L46" s="493"/>
      <c r="M46" s="493"/>
      <c r="N46" s="493"/>
      <c r="O46" s="493"/>
      <c r="P46" s="494">
        <f t="shared" si="0"/>
        <v>1</v>
      </c>
    </row>
    <row r="47" spans="3:16" ht="15" customHeight="1" thickBot="1" x14ac:dyDescent="0.35">
      <c r="C47" s="481" t="s">
        <v>344</v>
      </c>
      <c r="D47" s="482"/>
      <c r="E47" s="483"/>
      <c r="F47" s="483"/>
      <c r="G47" s="484"/>
      <c r="H47" s="485">
        <v>2</v>
      </c>
      <c r="I47" s="486"/>
      <c r="J47" s="486"/>
      <c r="K47" s="486"/>
      <c r="L47" s="486"/>
      <c r="M47" s="486"/>
      <c r="N47" s="486"/>
      <c r="O47" s="486"/>
      <c r="P47" s="487">
        <f t="shared" si="0"/>
        <v>2</v>
      </c>
    </row>
    <row r="48" spans="3:16" ht="15" customHeight="1" x14ac:dyDescent="0.3">
      <c r="C48" s="399"/>
      <c r="D48" s="400"/>
      <c r="E48" s="401"/>
      <c r="F48" s="401"/>
      <c r="G48" s="402"/>
      <c r="H48" s="403"/>
      <c r="I48" s="404"/>
      <c r="J48" s="404"/>
      <c r="K48" s="404"/>
      <c r="L48" s="404"/>
      <c r="M48" s="404"/>
      <c r="N48" s="404"/>
      <c r="O48" s="404"/>
      <c r="P48" s="405"/>
    </row>
    <row r="49" spans="3:20" ht="15" customHeight="1" thickBot="1" x14ac:dyDescent="0.35">
      <c r="C49" s="366"/>
      <c r="D49" s="367"/>
      <c r="E49" s="368"/>
      <c r="F49" s="368"/>
      <c r="G49" s="369"/>
      <c r="H49" s="370"/>
      <c r="I49" s="371"/>
      <c r="J49" s="371"/>
      <c r="K49" s="371"/>
      <c r="L49" s="371"/>
      <c r="M49" s="371"/>
      <c r="N49" s="371"/>
      <c r="O49" s="371"/>
      <c r="P49" s="372"/>
    </row>
    <row r="50" spans="3:20" ht="15" customHeight="1" x14ac:dyDescent="0.3">
      <c r="C50" s="488" t="s">
        <v>435</v>
      </c>
      <c r="D50" s="489"/>
      <c r="E50" s="490"/>
      <c r="F50" s="490"/>
      <c r="G50" s="491"/>
      <c r="H50" s="492"/>
      <c r="I50" s="493"/>
      <c r="J50" s="493"/>
      <c r="K50" s="493"/>
      <c r="L50" s="493"/>
      <c r="M50" s="493"/>
      <c r="N50" s="493"/>
      <c r="O50" s="493">
        <v>1</v>
      </c>
      <c r="P50" s="494">
        <f t="shared" ref="P50:P94" si="1">SUM(D50:O50)</f>
        <v>1</v>
      </c>
    </row>
    <row r="51" spans="3:20" ht="15" customHeight="1" x14ac:dyDescent="0.3">
      <c r="C51" s="467" t="s">
        <v>241</v>
      </c>
      <c r="D51" s="468"/>
      <c r="E51" s="469">
        <v>1</v>
      </c>
      <c r="F51" s="469"/>
      <c r="G51" s="470"/>
      <c r="H51" s="471"/>
      <c r="I51" s="472"/>
      <c r="J51" s="472"/>
      <c r="K51" s="472"/>
      <c r="L51" s="472"/>
      <c r="M51" s="472"/>
      <c r="N51" s="472"/>
      <c r="O51" s="472"/>
      <c r="P51" s="473">
        <f t="shared" si="1"/>
        <v>1</v>
      </c>
    </row>
    <row r="52" spans="3:20" ht="15" customHeight="1" x14ac:dyDescent="0.3">
      <c r="C52" s="467" t="s">
        <v>242</v>
      </c>
      <c r="D52" s="468">
        <v>2</v>
      </c>
      <c r="E52" s="469"/>
      <c r="F52" s="469">
        <v>1</v>
      </c>
      <c r="G52" s="470"/>
      <c r="H52" s="471"/>
      <c r="I52" s="472">
        <v>1</v>
      </c>
      <c r="J52" s="472"/>
      <c r="K52" s="472"/>
      <c r="L52" s="472"/>
      <c r="M52" s="472">
        <v>1</v>
      </c>
      <c r="N52" s="472"/>
      <c r="O52" s="472">
        <v>1</v>
      </c>
      <c r="P52" s="473">
        <f t="shared" si="1"/>
        <v>6</v>
      </c>
    </row>
    <row r="53" spans="3:20" ht="15" customHeight="1" x14ac:dyDescent="0.3">
      <c r="C53" s="467" t="s">
        <v>277</v>
      </c>
      <c r="D53" s="468">
        <v>1</v>
      </c>
      <c r="E53" s="469"/>
      <c r="F53" s="469"/>
      <c r="G53" s="470"/>
      <c r="H53" s="471"/>
      <c r="I53" s="472"/>
      <c r="J53" s="472"/>
      <c r="K53" s="472"/>
      <c r="L53" s="472"/>
      <c r="M53" s="472"/>
      <c r="N53" s="472"/>
      <c r="O53" s="472"/>
      <c r="P53" s="473">
        <f t="shared" si="1"/>
        <v>1</v>
      </c>
    </row>
    <row r="54" spans="3:20" ht="15" customHeight="1" x14ac:dyDescent="0.3">
      <c r="C54" s="467" t="s">
        <v>41</v>
      </c>
      <c r="D54" s="468"/>
      <c r="E54" s="469"/>
      <c r="F54" s="469"/>
      <c r="G54" s="470"/>
      <c r="H54" s="471"/>
      <c r="I54" s="472">
        <v>1</v>
      </c>
      <c r="J54" s="472"/>
      <c r="K54" s="472"/>
      <c r="L54" s="472"/>
      <c r="M54" s="472"/>
      <c r="N54" s="472"/>
      <c r="O54" s="472"/>
      <c r="P54" s="473">
        <f t="shared" si="1"/>
        <v>1</v>
      </c>
    </row>
    <row r="55" spans="3:20" ht="15" customHeight="1" x14ac:dyDescent="0.3">
      <c r="C55" s="467" t="s">
        <v>265</v>
      </c>
      <c r="D55" s="468"/>
      <c r="E55" s="469">
        <v>1</v>
      </c>
      <c r="F55" s="469"/>
      <c r="G55" s="470"/>
      <c r="H55" s="471"/>
      <c r="I55" s="472"/>
      <c r="J55" s="472"/>
      <c r="K55" s="472"/>
      <c r="L55" s="472"/>
      <c r="M55" s="472"/>
      <c r="N55" s="472">
        <v>1</v>
      </c>
      <c r="O55" s="472"/>
      <c r="P55" s="473">
        <f t="shared" si="1"/>
        <v>2</v>
      </c>
    </row>
    <row r="56" spans="3:20" ht="15" customHeight="1" x14ac:dyDescent="0.3">
      <c r="C56" s="467" t="s">
        <v>341</v>
      </c>
      <c r="D56" s="468"/>
      <c r="E56" s="469"/>
      <c r="F56" s="469"/>
      <c r="G56" s="470"/>
      <c r="H56" s="471">
        <v>1</v>
      </c>
      <c r="I56" s="472"/>
      <c r="J56" s="472"/>
      <c r="K56" s="472"/>
      <c r="L56" s="472"/>
      <c r="M56" s="472"/>
      <c r="N56" s="472"/>
      <c r="O56" s="472"/>
      <c r="P56" s="473">
        <f t="shared" si="1"/>
        <v>1</v>
      </c>
    </row>
    <row r="57" spans="3:20" ht="15" customHeight="1" x14ac:dyDescent="0.3">
      <c r="C57" s="467" t="s">
        <v>246</v>
      </c>
      <c r="D57" s="468"/>
      <c r="E57" s="469"/>
      <c r="F57" s="469">
        <v>1</v>
      </c>
      <c r="G57" s="470"/>
      <c r="H57" s="471"/>
      <c r="I57" s="472"/>
      <c r="J57" s="472"/>
      <c r="K57" s="472"/>
      <c r="L57" s="472"/>
      <c r="M57" s="472"/>
      <c r="N57" s="472"/>
      <c r="O57" s="472"/>
      <c r="P57" s="473">
        <f t="shared" si="1"/>
        <v>1</v>
      </c>
    </row>
    <row r="58" spans="3:20" ht="15" customHeight="1" x14ac:dyDescent="0.3">
      <c r="C58" s="467" t="s">
        <v>388</v>
      </c>
      <c r="D58" s="468"/>
      <c r="E58" s="469"/>
      <c r="F58" s="469"/>
      <c r="G58" s="470"/>
      <c r="H58" s="471"/>
      <c r="I58" s="472"/>
      <c r="J58" s="472"/>
      <c r="K58" s="472"/>
      <c r="L58" s="472">
        <v>1</v>
      </c>
      <c r="M58" s="472"/>
      <c r="N58" s="472"/>
      <c r="O58" s="472"/>
      <c r="P58" s="473">
        <f t="shared" si="1"/>
        <v>1</v>
      </c>
    </row>
    <row r="59" spans="3:20" ht="15" customHeight="1" x14ac:dyDescent="0.3">
      <c r="C59" s="467" t="s">
        <v>364</v>
      </c>
      <c r="D59" s="468"/>
      <c r="E59" s="469"/>
      <c r="F59" s="469"/>
      <c r="G59" s="470"/>
      <c r="H59" s="471"/>
      <c r="I59" s="472"/>
      <c r="J59" s="472">
        <v>1</v>
      </c>
      <c r="K59" s="472"/>
      <c r="L59" s="472"/>
      <c r="M59" s="472"/>
      <c r="N59" s="472"/>
      <c r="O59" s="472"/>
      <c r="P59" s="473">
        <f t="shared" si="1"/>
        <v>1</v>
      </c>
    </row>
    <row r="60" spans="3:20" ht="15" customHeight="1" x14ac:dyDescent="0.3">
      <c r="C60" s="467" t="s">
        <v>372</v>
      </c>
      <c r="D60" s="468"/>
      <c r="E60" s="469"/>
      <c r="F60" s="469"/>
      <c r="G60" s="470"/>
      <c r="H60" s="471"/>
      <c r="I60" s="472"/>
      <c r="J60" s="472"/>
      <c r="K60" s="472">
        <v>3</v>
      </c>
      <c r="L60" s="472"/>
      <c r="M60" s="472"/>
      <c r="N60" s="472"/>
      <c r="O60" s="472"/>
      <c r="P60" s="473">
        <f t="shared" si="1"/>
        <v>3</v>
      </c>
    </row>
    <row r="61" spans="3:20" ht="15" customHeight="1" x14ac:dyDescent="0.3">
      <c r="C61" s="467" t="s">
        <v>150</v>
      </c>
      <c r="D61" s="468"/>
      <c r="E61" s="469">
        <v>1</v>
      </c>
      <c r="F61" s="469"/>
      <c r="G61" s="470"/>
      <c r="H61" s="471">
        <v>1</v>
      </c>
      <c r="I61" s="472"/>
      <c r="J61" s="472"/>
      <c r="K61" s="472">
        <v>1</v>
      </c>
      <c r="L61" s="472"/>
      <c r="M61" s="472"/>
      <c r="N61" s="472"/>
      <c r="O61" s="472"/>
      <c r="P61" s="473">
        <f t="shared" si="1"/>
        <v>3</v>
      </c>
    </row>
    <row r="62" spans="3:20" ht="15" customHeight="1" x14ac:dyDescent="0.3">
      <c r="C62" s="467" t="s">
        <v>318</v>
      </c>
      <c r="D62" s="468"/>
      <c r="E62" s="469"/>
      <c r="F62" s="469"/>
      <c r="G62" s="470">
        <v>1</v>
      </c>
      <c r="H62" s="471"/>
      <c r="I62" s="472"/>
      <c r="J62" s="472"/>
      <c r="K62" s="472"/>
      <c r="L62" s="472"/>
      <c r="M62" s="472"/>
      <c r="N62" s="472"/>
      <c r="O62" s="472"/>
      <c r="P62" s="473">
        <f t="shared" si="1"/>
        <v>1</v>
      </c>
    </row>
    <row r="63" spans="3:20" ht="15" customHeight="1" x14ac:dyDescent="0.3">
      <c r="C63" s="467" t="s">
        <v>342</v>
      </c>
      <c r="D63" s="468"/>
      <c r="E63" s="469"/>
      <c r="F63" s="469"/>
      <c r="G63" s="470"/>
      <c r="H63" s="471">
        <v>1</v>
      </c>
      <c r="I63" s="472"/>
      <c r="J63" s="472"/>
      <c r="K63" s="472">
        <v>1</v>
      </c>
      <c r="L63" s="472">
        <v>1</v>
      </c>
      <c r="M63" s="472"/>
      <c r="N63" s="472"/>
      <c r="O63" s="472"/>
      <c r="P63" s="473">
        <f t="shared" si="1"/>
        <v>3</v>
      </c>
    </row>
    <row r="64" spans="3:20" ht="15" customHeight="1" x14ac:dyDescent="0.3">
      <c r="C64" s="467" t="s">
        <v>314</v>
      </c>
      <c r="D64" s="468"/>
      <c r="E64" s="469"/>
      <c r="F64" s="469"/>
      <c r="G64" s="470">
        <v>1</v>
      </c>
      <c r="H64" s="471">
        <v>1</v>
      </c>
      <c r="I64" s="472"/>
      <c r="J64" s="472">
        <v>1</v>
      </c>
      <c r="K64" s="472">
        <v>3</v>
      </c>
      <c r="L64" s="472"/>
      <c r="M64" s="472"/>
      <c r="N64" s="472">
        <v>1</v>
      </c>
      <c r="O64" s="472">
        <v>1</v>
      </c>
      <c r="P64" s="473">
        <f t="shared" si="1"/>
        <v>8</v>
      </c>
      <c r="T64" s="247"/>
    </row>
    <row r="65" spans="3:20" ht="15" customHeight="1" x14ac:dyDescent="0.3">
      <c r="C65" s="467" t="s">
        <v>339</v>
      </c>
      <c r="D65" s="468"/>
      <c r="E65" s="469"/>
      <c r="F65" s="469"/>
      <c r="G65" s="470"/>
      <c r="H65" s="471">
        <v>1</v>
      </c>
      <c r="I65" s="472"/>
      <c r="J65" s="472"/>
      <c r="K65" s="472"/>
      <c r="L65" s="472"/>
      <c r="M65" s="472"/>
      <c r="N65" s="472"/>
      <c r="O65" s="472"/>
      <c r="P65" s="473">
        <f t="shared" si="1"/>
        <v>1</v>
      </c>
      <c r="T65" s="247"/>
    </row>
    <row r="66" spans="3:20" ht="15" customHeight="1" x14ac:dyDescent="0.3">
      <c r="C66" s="467" t="s">
        <v>434</v>
      </c>
      <c r="D66" s="468"/>
      <c r="E66" s="469"/>
      <c r="F66" s="469"/>
      <c r="G66" s="470"/>
      <c r="H66" s="471"/>
      <c r="I66" s="472"/>
      <c r="J66" s="472"/>
      <c r="K66" s="472"/>
      <c r="L66" s="472"/>
      <c r="M66" s="472"/>
      <c r="N66" s="472"/>
      <c r="O66" s="472">
        <v>1</v>
      </c>
      <c r="P66" s="473">
        <f t="shared" si="1"/>
        <v>1</v>
      </c>
      <c r="T66" s="247"/>
    </row>
    <row r="67" spans="3:20" ht="15" customHeight="1" x14ac:dyDescent="0.3">
      <c r="C67" s="467" t="s">
        <v>399</v>
      </c>
      <c r="D67" s="468"/>
      <c r="E67" s="469"/>
      <c r="F67" s="469"/>
      <c r="G67" s="470"/>
      <c r="H67" s="471"/>
      <c r="I67" s="472"/>
      <c r="J67" s="472"/>
      <c r="K67" s="472"/>
      <c r="L67" s="472"/>
      <c r="M67" s="472">
        <v>1</v>
      </c>
      <c r="N67" s="472"/>
      <c r="O67" s="472"/>
      <c r="P67" s="473">
        <f t="shared" si="1"/>
        <v>1</v>
      </c>
      <c r="T67" s="247"/>
    </row>
    <row r="68" spans="3:20" ht="15" customHeight="1" x14ac:dyDescent="0.3">
      <c r="C68" s="467" t="s">
        <v>340</v>
      </c>
      <c r="D68" s="468"/>
      <c r="E68" s="469"/>
      <c r="F68" s="469"/>
      <c r="G68" s="470"/>
      <c r="H68" s="471">
        <v>1</v>
      </c>
      <c r="I68" s="472">
        <v>1</v>
      </c>
      <c r="J68" s="472"/>
      <c r="K68" s="472">
        <v>1</v>
      </c>
      <c r="L68" s="472">
        <v>2</v>
      </c>
      <c r="M68" s="472"/>
      <c r="N68" s="472"/>
      <c r="O68" s="472">
        <v>1</v>
      </c>
      <c r="P68" s="473">
        <f t="shared" si="1"/>
        <v>6</v>
      </c>
    </row>
    <row r="69" spans="3:20" ht="15" customHeight="1" x14ac:dyDescent="0.3">
      <c r="C69" s="467" t="s">
        <v>101</v>
      </c>
      <c r="D69" s="468"/>
      <c r="E69" s="469"/>
      <c r="F69" s="469"/>
      <c r="G69" s="470"/>
      <c r="H69" s="471"/>
      <c r="I69" s="472"/>
      <c r="J69" s="472"/>
      <c r="K69" s="472">
        <v>1</v>
      </c>
      <c r="L69" s="472"/>
      <c r="M69" s="472"/>
      <c r="N69" s="472"/>
      <c r="O69" s="472"/>
      <c r="P69" s="473">
        <f t="shared" si="1"/>
        <v>1</v>
      </c>
    </row>
    <row r="70" spans="3:20" ht="15" customHeight="1" x14ac:dyDescent="0.3">
      <c r="C70" s="467" t="s">
        <v>385</v>
      </c>
      <c r="D70" s="468"/>
      <c r="E70" s="469"/>
      <c r="F70" s="469"/>
      <c r="G70" s="470"/>
      <c r="H70" s="471"/>
      <c r="I70" s="472"/>
      <c r="J70" s="472"/>
      <c r="K70" s="472"/>
      <c r="L70" s="472">
        <v>1</v>
      </c>
      <c r="M70" s="472"/>
      <c r="N70" s="472"/>
      <c r="O70" s="472"/>
      <c r="P70" s="473">
        <f t="shared" si="1"/>
        <v>1</v>
      </c>
    </row>
    <row r="71" spans="3:20" ht="15" customHeight="1" x14ac:dyDescent="0.3">
      <c r="C71" s="467" t="s">
        <v>356</v>
      </c>
      <c r="D71" s="468"/>
      <c r="E71" s="469"/>
      <c r="F71" s="469"/>
      <c r="G71" s="470"/>
      <c r="H71" s="471"/>
      <c r="I71" s="472">
        <v>2</v>
      </c>
      <c r="J71" s="472"/>
      <c r="K71" s="472"/>
      <c r="L71" s="472"/>
      <c r="M71" s="472"/>
      <c r="N71" s="472"/>
      <c r="O71" s="472"/>
      <c r="P71" s="473">
        <f t="shared" si="1"/>
        <v>2</v>
      </c>
    </row>
    <row r="72" spans="3:20" ht="15" customHeight="1" x14ac:dyDescent="0.3">
      <c r="C72" s="467" t="s">
        <v>320</v>
      </c>
      <c r="D72" s="468"/>
      <c r="E72" s="469"/>
      <c r="F72" s="469"/>
      <c r="G72" s="470">
        <v>1</v>
      </c>
      <c r="H72" s="471"/>
      <c r="I72" s="472"/>
      <c r="J72" s="472"/>
      <c r="K72" s="472"/>
      <c r="L72" s="472"/>
      <c r="M72" s="472">
        <v>3</v>
      </c>
      <c r="N72" s="472"/>
      <c r="O72" s="472"/>
      <c r="P72" s="473">
        <f t="shared" si="1"/>
        <v>4</v>
      </c>
    </row>
    <row r="73" spans="3:20" ht="15" customHeight="1" x14ac:dyDescent="0.3">
      <c r="C73" s="467" t="s">
        <v>155</v>
      </c>
      <c r="D73" s="468">
        <v>1</v>
      </c>
      <c r="E73" s="469"/>
      <c r="F73" s="469">
        <v>2</v>
      </c>
      <c r="G73" s="470"/>
      <c r="H73" s="471">
        <v>1</v>
      </c>
      <c r="I73" s="472"/>
      <c r="J73" s="472"/>
      <c r="K73" s="472"/>
      <c r="L73" s="472"/>
      <c r="M73" s="472">
        <v>2</v>
      </c>
      <c r="N73" s="472"/>
      <c r="O73" s="472">
        <v>3</v>
      </c>
      <c r="P73" s="473">
        <f t="shared" si="1"/>
        <v>9</v>
      </c>
    </row>
    <row r="74" spans="3:20" ht="15" customHeight="1" x14ac:dyDescent="0.3">
      <c r="C74" s="467" t="s">
        <v>387</v>
      </c>
      <c r="D74" s="468"/>
      <c r="E74" s="469"/>
      <c r="F74" s="469"/>
      <c r="G74" s="470"/>
      <c r="H74" s="471"/>
      <c r="I74" s="472"/>
      <c r="J74" s="472"/>
      <c r="K74" s="472"/>
      <c r="L74" s="472">
        <v>1</v>
      </c>
      <c r="M74" s="472"/>
      <c r="N74" s="472"/>
      <c r="O74" s="472"/>
      <c r="P74" s="473">
        <f t="shared" si="1"/>
        <v>1</v>
      </c>
    </row>
    <row r="75" spans="3:20" ht="15" customHeight="1" x14ac:dyDescent="0.3">
      <c r="C75" s="467" t="s">
        <v>343</v>
      </c>
      <c r="D75" s="468"/>
      <c r="E75" s="469"/>
      <c r="F75" s="469"/>
      <c r="G75" s="470"/>
      <c r="H75" s="471">
        <v>1</v>
      </c>
      <c r="I75" s="472"/>
      <c r="J75" s="472"/>
      <c r="K75" s="472">
        <v>1</v>
      </c>
      <c r="L75" s="472"/>
      <c r="M75" s="472"/>
      <c r="N75" s="472"/>
      <c r="O75" s="472"/>
      <c r="P75" s="473">
        <f t="shared" si="1"/>
        <v>2</v>
      </c>
    </row>
    <row r="76" spans="3:20" ht="15" customHeight="1" x14ac:dyDescent="0.3">
      <c r="C76" s="467" t="s">
        <v>315</v>
      </c>
      <c r="D76" s="468"/>
      <c r="E76" s="469"/>
      <c r="F76" s="469"/>
      <c r="G76" s="470">
        <v>1</v>
      </c>
      <c r="H76" s="471"/>
      <c r="I76" s="472"/>
      <c r="J76" s="472"/>
      <c r="K76" s="472"/>
      <c r="L76" s="472"/>
      <c r="M76" s="472"/>
      <c r="N76" s="472"/>
      <c r="O76" s="472"/>
      <c r="P76" s="473">
        <f t="shared" si="1"/>
        <v>1</v>
      </c>
    </row>
    <row r="77" spans="3:20" ht="15" customHeight="1" x14ac:dyDescent="0.3">
      <c r="C77" s="467" t="s">
        <v>319</v>
      </c>
      <c r="D77" s="468"/>
      <c r="E77" s="469"/>
      <c r="F77" s="469"/>
      <c r="G77" s="470">
        <v>1</v>
      </c>
      <c r="H77" s="471"/>
      <c r="I77" s="472"/>
      <c r="J77" s="472">
        <v>1</v>
      </c>
      <c r="K77" s="472">
        <v>1</v>
      </c>
      <c r="L77" s="472"/>
      <c r="M77" s="472"/>
      <c r="N77" s="472">
        <v>1</v>
      </c>
      <c r="O77" s="472"/>
      <c r="P77" s="473">
        <f t="shared" si="1"/>
        <v>4</v>
      </c>
    </row>
    <row r="78" spans="3:20" ht="15" customHeight="1" x14ac:dyDescent="0.3">
      <c r="C78" s="467" t="s">
        <v>279</v>
      </c>
      <c r="D78" s="468">
        <v>1</v>
      </c>
      <c r="E78" s="469"/>
      <c r="F78" s="469"/>
      <c r="G78" s="470"/>
      <c r="H78" s="471"/>
      <c r="I78" s="472"/>
      <c r="J78" s="472"/>
      <c r="K78" s="472"/>
      <c r="L78" s="472"/>
      <c r="M78" s="472"/>
      <c r="N78" s="472"/>
      <c r="O78" s="472"/>
      <c r="P78" s="473">
        <f t="shared" si="1"/>
        <v>1</v>
      </c>
    </row>
    <row r="79" spans="3:20" ht="15" customHeight="1" x14ac:dyDescent="0.3">
      <c r="C79" s="467" t="s">
        <v>365</v>
      </c>
      <c r="D79" s="468"/>
      <c r="E79" s="469"/>
      <c r="F79" s="469"/>
      <c r="G79" s="470"/>
      <c r="H79" s="471"/>
      <c r="I79" s="472"/>
      <c r="J79" s="472">
        <v>1</v>
      </c>
      <c r="K79" s="472"/>
      <c r="L79" s="472"/>
      <c r="M79" s="472"/>
      <c r="N79" s="472"/>
      <c r="O79" s="472"/>
      <c r="P79" s="473">
        <f t="shared" si="1"/>
        <v>1</v>
      </c>
    </row>
    <row r="80" spans="3:20" ht="15" customHeight="1" x14ac:dyDescent="0.3">
      <c r="C80" s="467" t="s">
        <v>299</v>
      </c>
      <c r="D80" s="468"/>
      <c r="E80" s="469"/>
      <c r="F80" s="469">
        <v>1</v>
      </c>
      <c r="G80" s="470"/>
      <c r="H80" s="471">
        <v>1</v>
      </c>
      <c r="I80" s="472">
        <v>1</v>
      </c>
      <c r="J80" s="472">
        <v>1</v>
      </c>
      <c r="K80" s="472"/>
      <c r="L80" s="472">
        <v>1</v>
      </c>
      <c r="M80" s="472">
        <v>1</v>
      </c>
      <c r="N80" s="472"/>
      <c r="O80" s="472"/>
      <c r="P80" s="473">
        <f t="shared" si="1"/>
        <v>6</v>
      </c>
    </row>
    <row r="81" spans="3:16" ht="15" customHeight="1" x14ac:dyDescent="0.3">
      <c r="C81" s="467" t="s">
        <v>355</v>
      </c>
      <c r="D81" s="468"/>
      <c r="E81" s="469"/>
      <c r="F81" s="469"/>
      <c r="G81" s="470"/>
      <c r="H81" s="471"/>
      <c r="I81" s="472">
        <v>1</v>
      </c>
      <c r="J81" s="472">
        <v>1</v>
      </c>
      <c r="K81" s="472">
        <v>1</v>
      </c>
      <c r="L81" s="472"/>
      <c r="M81" s="472">
        <v>1</v>
      </c>
      <c r="N81" s="472">
        <v>1</v>
      </c>
      <c r="O81" s="472"/>
      <c r="P81" s="473">
        <f t="shared" si="1"/>
        <v>5</v>
      </c>
    </row>
    <row r="82" spans="3:16" ht="15" customHeight="1" x14ac:dyDescent="0.3">
      <c r="C82" s="467" t="s">
        <v>290</v>
      </c>
      <c r="D82" s="468">
        <v>1</v>
      </c>
      <c r="E82" s="469"/>
      <c r="F82" s="469"/>
      <c r="G82" s="470"/>
      <c r="H82" s="471"/>
      <c r="I82" s="472"/>
      <c r="J82" s="472"/>
      <c r="K82" s="472"/>
      <c r="L82" s="472"/>
      <c r="M82" s="472"/>
      <c r="N82" s="472"/>
      <c r="O82" s="472"/>
      <c r="P82" s="473">
        <f t="shared" si="1"/>
        <v>1</v>
      </c>
    </row>
    <row r="83" spans="3:16" ht="15" customHeight="1" x14ac:dyDescent="0.3">
      <c r="C83" s="467" t="s">
        <v>254</v>
      </c>
      <c r="D83" s="468"/>
      <c r="E83" s="469">
        <v>1</v>
      </c>
      <c r="F83" s="469"/>
      <c r="G83" s="470"/>
      <c r="H83" s="471"/>
      <c r="I83" s="472"/>
      <c r="J83" s="472"/>
      <c r="K83" s="472"/>
      <c r="L83" s="472"/>
      <c r="M83" s="472"/>
      <c r="N83" s="472"/>
      <c r="O83" s="472"/>
      <c r="P83" s="473">
        <f t="shared" si="1"/>
        <v>1</v>
      </c>
    </row>
    <row r="84" spans="3:16" ht="15" customHeight="1" x14ac:dyDescent="0.3">
      <c r="C84" s="467" t="s">
        <v>300</v>
      </c>
      <c r="D84" s="468"/>
      <c r="E84" s="469"/>
      <c r="F84" s="469">
        <v>1</v>
      </c>
      <c r="G84" s="470"/>
      <c r="H84" s="471"/>
      <c r="I84" s="472"/>
      <c r="J84" s="472"/>
      <c r="K84" s="472"/>
      <c r="L84" s="472"/>
      <c r="M84" s="472"/>
      <c r="N84" s="472"/>
      <c r="O84" s="472"/>
      <c r="P84" s="473">
        <f t="shared" si="1"/>
        <v>1</v>
      </c>
    </row>
    <row r="85" spans="3:16" ht="15" customHeight="1" x14ac:dyDescent="0.3">
      <c r="C85" s="467" t="s">
        <v>251</v>
      </c>
      <c r="D85" s="468">
        <v>1</v>
      </c>
      <c r="E85" s="469"/>
      <c r="F85" s="469"/>
      <c r="G85" s="470"/>
      <c r="H85" s="471">
        <v>1</v>
      </c>
      <c r="I85" s="472"/>
      <c r="J85" s="472"/>
      <c r="K85" s="472"/>
      <c r="L85" s="472"/>
      <c r="M85" s="472"/>
      <c r="N85" s="472"/>
      <c r="O85" s="472"/>
      <c r="P85" s="473">
        <f t="shared" si="1"/>
        <v>2</v>
      </c>
    </row>
    <row r="86" spans="3:16" ht="15" customHeight="1" x14ac:dyDescent="0.3">
      <c r="C86" s="467" t="s">
        <v>280</v>
      </c>
      <c r="D86" s="468">
        <v>1</v>
      </c>
      <c r="E86" s="469"/>
      <c r="F86" s="469"/>
      <c r="G86" s="470"/>
      <c r="H86" s="471"/>
      <c r="I86" s="472"/>
      <c r="J86" s="472"/>
      <c r="K86" s="472"/>
      <c r="L86" s="472"/>
      <c r="M86" s="472"/>
      <c r="N86" s="472"/>
      <c r="O86" s="472"/>
      <c r="P86" s="473">
        <f t="shared" si="1"/>
        <v>1</v>
      </c>
    </row>
    <row r="87" spans="3:16" ht="15" customHeight="1" x14ac:dyDescent="0.3">
      <c r="C87" s="467" t="s">
        <v>237</v>
      </c>
      <c r="D87" s="468">
        <v>1</v>
      </c>
      <c r="E87" s="469">
        <v>1</v>
      </c>
      <c r="F87" s="469">
        <v>1</v>
      </c>
      <c r="G87" s="470"/>
      <c r="H87" s="471">
        <v>1</v>
      </c>
      <c r="I87" s="472"/>
      <c r="J87" s="472"/>
      <c r="K87" s="472"/>
      <c r="L87" s="472"/>
      <c r="M87" s="472">
        <v>1</v>
      </c>
      <c r="N87" s="472">
        <v>2</v>
      </c>
      <c r="O87" s="472"/>
      <c r="P87" s="473">
        <f t="shared" si="1"/>
        <v>7</v>
      </c>
    </row>
    <row r="88" spans="3:16" ht="15" customHeight="1" x14ac:dyDescent="0.3">
      <c r="C88" s="467" t="s">
        <v>389</v>
      </c>
      <c r="D88" s="468"/>
      <c r="E88" s="469"/>
      <c r="F88" s="469"/>
      <c r="G88" s="470"/>
      <c r="H88" s="471"/>
      <c r="I88" s="472"/>
      <c r="J88" s="472"/>
      <c r="K88" s="472"/>
      <c r="L88" s="472">
        <v>1</v>
      </c>
      <c r="M88" s="472"/>
      <c r="N88" s="472"/>
      <c r="O88" s="472"/>
      <c r="P88" s="473">
        <f t="shared" si="1"/>
        <v>1</v>
      </c>
    </row>
    <row r="89" spans="3:16" ht="15" customHeight="1" x14ac:dyDescent="0.3">
      <c r="C89" s="467" t="s">
        <v>117</v>
      </c>
      <c r="D89" s="468">
        <v>1</v>
      </c>
      <c r="E89" s="469"/>
      <c r="F89" s="469"/>
      <c r="G89" s="470"/>
      <c r="H89" s="471"/>
      <c r="I89" s="472"/>
      <c r="J89" s="472">
        <v>2</v>
      </c>
      <c r="K89" s="472"/>
      <c r="L89" s="472"/>
      <c r="M89" s="472"/>
      <c r="N89" s="472"/>
      <c r="O89" s="472"/>
      <c r="P89" s="473">
        <f t="shared" si="1"/>
        <v>3</v>
      </c>
    </row>
    <row r="90" spans="3:16" ht="15" customHeight="1" x14ac:dyDescent="0.3">
      <c r="C90" s="467" t="s">
        <v>140</v>
      </c>
      <c r="D90" s="468">
        <v>1</v>
      </c>
      <c r="E90" s="469">
        <v>1</v>
      </c>
      <c r="F90" s="469"/>
      <c r="G90" s="470"/>
      <c r="H90" s="471">
        <v>2</v>
      </c>
      <c r="I90" s="472"/>
      <c r="J90" s="472">
        <v>1</v>
      </c>
      <c r="K90" s="472"/>
      <c r="L90" s="472"/>
      <c r="M90" s="472"/>
      <c r="N90" s="472"/>
      <c r="O90" s="472">
        <v>2</v>
      </c>
      <c r="P90" s="473">
        <f t="shared" si="1"/>
        <v>7</v>
      </c>
    </row>
    <row r="91" spans="3:16" ht="15" customHeight="1" x14ac:dyDescent="0.3">
      <c r="C91" s="467" t="s">
        <v>369</v>
      </c>
      <c r="D91" s="468"/>
      <c r="E91" s="469"/>
      <c r="F91" s="469"/>
      <c r="G91" s="470"/>
      <c r="H91" s="471"/>
      <c r="I91" s="472"/>
      <c r="J91" s="472"/>
      <c r="K91" s="472">
        <v>1</v>
      </c>
      <c r="L91" s="472"/>
      <c r="M91" s="472"/>
      <c r="N91" s="472"/>
      <c r="O91" s="472"/>
      <c r="P91" s="473">
        <f t="shared" si="1"/>
        <v>1</v>
      </c>
    </row>
    <row r="92" spans="3:16" ht="15" customHeight="1" x14ac:dyDescent="0.3">
      <c r="C92" s="467" t="s">
        <v>245</v>
      </c>
      <c r="D92" s="468">
        <v>3</v>
      </c>
      <c r="E92" s="469"/>
      <c r="F92" s="469"/>
      <c r="G92" s="470"/>
      <c r="H92" s="471"/>
      <c r="I92" s="472"/>
      <c r="J92" s="472"/>
      <c r="K92" s="472"/>
      <c r="L92" s="472">
        <v>1</v>
      </c>
      <c r="M92" s="472"/>
      <c r="N92" s="472"/>
      <c r="O92" s="472"/>
      <c r="P92" s="473">
        <f t="shared" si="1"/>
        <v>4</v>
      </c>
    </row>
    <row r="93" spans="3:16" ht="15" customHeight="1" x14ac:dyDescent="0.3">
      <c r="C93" s="467" t="s">
        <v>301</v>
      </c>
      <c r="D93" s="468"/>
      <c r="E93" s="469"/>
      <c r="F93" s="469">
        <v>2</v>
      </c>
      <c r="G93" s="470"/>
      <c r="H93" s="471"/>
      <c r="I93" s="472"/>
      <c r="J93" s="472"/>
      <c r="K93" s="472"/>
      <c r="L93" s="472"/>
      <c r="M93" s="472"/>
      <c r="N93" s="472"/>
      <c r="O93" s="472"/>
      <c r="P93" s="473">
        <f t="shared" si="1"/>
        <v>2</v>
      </c>
    </row>
    <row r="94" spans="3:16" ht="15" customHeight="1" thickBot="1" x14ac:dyDescent="0.35">
      <c r="C94" s="474" t="s">
        <v>281</v>
      </c>
      <c r="D94" s="475">
        <v>1</v>
      </c>
      <c r="E94" s="476"/>
      <c r="F94" s="476"/>
      <c r="G94" s="477"/>
      <c r="H94" s="478"/>
      <c r="I94" s="479"/>
      <c r="J94" s="479"/>
      <c r="K94" s="479"/>
      <c r="L94" s="479"/>
      <c r="M94" s="479"/>
      <c r="N94" s="479"/>
      <c r="O94" s="479"/>
      <c r="P94" s="480">
        <f t="shared" si="1"/>
        <v>1</v>
      </c>
    </row>
    <row r="95" spans="3:16" ht="15" customHeight="1" thickBot="1" x14ac:dyDescent="0.35">
      <c r="C95" s="287" t="s">
        <v>1</v>
      </c>
      <c r="D95" s="288">
        <f t="shared" ref="D95:P95" si="2">SUM(D15:D94)</f>
        <v>20</v>
      </c>
      <c r="E95" s="288">
        <f t="shared" si="2"/>
        <v>10</v>
      </c>
      <c r="F95" s="288">
        <f t="shared" si="2"/>
        <v>18</v>
      </c>
      <c r="G95" s="288">
        <f t="shared" si="2"/>
        <v>15</v>
      </c>
      <c r="H95" s="364">
        <f t="shared" si="2"/>
        <v>21</v>
      </c>
      <c r="I95" s="288">
        <f t="shared" si="2"/>
        <v>19</v>
      </c>
      <c r="J95" s="288">
        <f t="shared" si="2"/>
        <v>17</v>
      </c>
      <c r="K95" s="288">
        <f t="shared" si="2"/>
        <v>22</v>
      </c>
      <c r="L95" s="288">
        <f t="shared" si="2"/>
        <v>14</v>
      </c>
      <c r="M95" s="288">
        <f t="shared" si="2"/>
        <v>19</v>
      </c>
      <c r="N95" s="288">
        <f t="shared" si="2"/>
        <v>16</v>
      </c>
      <c r="O95" s="361">
        <f t="shared" si="2"/>
        <v>16</v>
      </c>
      <c r="P95" s="288">
        <f t="shared" si="2"/>
        <v>207</v>
      </c>
    </row>
    <row r="100" spans="1:17" x14ac:dyDescent="0.2">
      <c r="B100" s="246"/>
      <c r="C100" s="246"/>
    </row>
    <row r="101" spans="1:17" s="246" customFormat="1" x14ac:dyDescent="0.2">
      <c r="A101" s="245"/>
      <c r="E101" s="245"/>
      <c r="F101" s="245"/>
      <c r="H101" s="357"/>
      <c r="P101" s="245"/>
      <c r="Q101" s="245"/>
    </row>
    <row r="119" spans="1:15" ht="13.5" x14ac:dyDescent="0.2">
      <c r="A119" s="252"/>
      <c r="D119" s="245"/>
      <c r="G119" s="245"/>
      <c r="H119" s="365"/>
      <c r="I119" s="245"/>
      <c r="J119" s="245"/>
      <c r="K119" s="245"/>
      <c r="L119" s="245"/>
      <c r="M119" s="245"/>
      <c r="N119" s="245"/>
      <c r="O119" s="245"/>
    </row>
  </sheetData>
  <mergeCells count="8">
    <mergeCell ref="A11:T11"/>
    <mergeCell ref="A12:T12"/>
    <mergeCell ref="A4:T4"/>
    <mergeCell ref="A5:T5"/>
    <mergeCell ref="A6:T6"/>
    <mergeCell ref="B8:E8"/>
    <mergeCell ref="A9:T9"/>
    <mergeCell ref="A10:T10"/>
  </mergeCells>
  <pageMargins left="0.59055118110236204" right="0.39370078740157499" top="0.39370078740157499" bottom="0.3" header="0.39370078740157499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6" customWidth="1"/>
    <col min="3" max="3" width="4.7109375" style="6" customWidth="1"/>
    <col min="4" max="4" width="4.85546875" style="6" customWidth="1"/>
    <col min="5" max="5" width="4.7109375" style="6" customWidth="1"/>
    <col min="6" max="6" width="3.28515625" style="6" customWidth="1"/>
    <col min="7" max="7" width="3.85546875" style="6" customWidth="1"/>
    <col min="8" max="8" width="3.7109375" style="6" customWidth="1"/>
    <col min="9" max="9" width="4.7109375" style="6" customWidth="1"/>
    <col min="10" max="11" width="4.7109375" style="6" hidden="1" customWidth="1"/>
    <col min="12" max="12" width="4" style="6" hidden="1" customWidth="1"/>
    <col min="13" max="13" width="1.85546875" style="6" hidden="1" customWidth="1"/>
    <col min="14" max="14" width="12.28515625" style="6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572" t="s">
        <v>25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</row>
    <row r="5" spans="1:18" ht="14.1" customHeight="1" x14ac:dyDescent="0.2">
      <c r="A5" s="562" t="s">
        <v>30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</row>
    <row r="6" spans="1:18" ht="14.1" customHeight="1" x14ac:dyDescent="0.2">
      <c r="A6" s="573" t="s">
        <v>113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</row>
    <row r="7" spans="1:18" ht="14.1" customHeight="1" x14ac:dyDescent="0.2"/>
    <row r="8" spans="1:18" ht="14.1" customHeight="1" x14ac:dyDescent="0.3">
      <c r="A8" s="574" t="s">
        <v>89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</row>
    <row r="9" spans="1:18" ht="14.1" customHeight="1" x14ac:dyDescent="0.3">
      <c r="A9" s="574" t="s">
        <v>16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</row>
    <row r="10" spans="1:18" ht="14.1" customHeight="1" x14ac:dyDescent="0.3">
      <c r="A10" s="576" t="s">
        <v>236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</row>
    <row r="11" spans="1:18" ht="14.1" customHeight="1" x14ac:dyDescent="0.3">
      <c r="A11" s="15"/>
      <c r="B11" s="35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1:18" ht="18.75" customHeight="1" thickBot="1" x14ac:dyDescent="0.25">
      <c r="A12" s="575" t="s">
        <v>65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</row>
    <row r="13" spans="1:18" s="25" customFormat="1" ht="22.5" customHeight="1" thickBot="1" x14ac:dyDescent="0.35">
      <c r="A13" s="29"/>
      <c r="B13" s="108" t="s">
        <v>20</v>
      </c>
      <c r="C13" s="109" t="s">
        <v>170</v>
      </c>
      <c r="D13" s="109" t="s">
        <v>171</v>
      </c>
      <c r="E13" s="109" t="s">
        <v>172</v>
      </c>
      <c r="F13" s="109" t="s">
        <v>173</v>
      </c>
      <c r="G13" s="109" t="s">
        <v>174</v>
      </c>
      <c r="H13" s="109" t="s">
        <v>175</v>
      </c>
      <c r="I13" s="109" t="s">
        <v>177</v>
      </c>
      <c r="J13" s="109" t="s">
        <v>178</v>
      </c>
      <c r="K13" s="109" t="s">
        <v>179</v>
      </c>
      <c r="L13" s="109" t="s">
        <v>180</v>
      </c>
      <c r="M13" s="109" t="s">
        <v>181</v>
      </c>
      <c r="N13" s="110" t="s">
        <v>1</v>
      </c>
      <c r="O13" s="577" t="s">
        <v>108</v>
      </c>
      <c r="P13" s="30"/>
      <c r="Q13" s="30"/>
    </row>
    <row r="14" spans="1:18" s="25" customFormat="1" ht="17.100000000000001" customHeight="1" thickBot="1" x14ac:dyDescent="0.25">
      <c r="A14" s="29"/>
      <c r="B14" s="578" t="s">
        <v>105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80"/>
      <c r="O14" s="577"/>
      <c r="P14" s="30"/>
      <c r="Q14" s="30"/>
    </row>
    <row r="15" spans="1:18" s="25" customFormat="1" ht="17.100000000000001" customHeight="1" thickBot="1" x14ac:dyDescent="0.25">
      <c r="A15" s="29"/>
      <c r="B15" s="111" t="s">
        <v>73</v>
      </c>
      <c r="C15" s="112">
        <v>0</v>
      </c>
      <c r="D15" s="75">
        <v>3</v>
      </c>
      <c r="E15" s="75">
        <v>4</v>
      </c>
      <c r="F15" s="75">
        <v>9</v>
      </c>
      <c r="G15" s="75">
        <v>1</v>
      </c>
      <c r="H15" s="75">
        <v>8</v>
      </c>
      <c r="I15" s="75"/>
      <c r="J15" s="75"/>
      <c r="K15" s="75"/>
      <c r="L15" s="75"/>
      <c r="M15" s="75"/>
      <c r="N15" s="60">
        <f>SUM(C15:M15)</f>
        <v>25</v>
      </c>
      <c r="O15" s="577"/>
      <c r="P15" s="30"/>
      <c r="Q15" s="30"/>
    </row>
    <row r="16" spans="1:18" s="25" customFormat="1" ht="17.100000000000001" customHeight="1" thickBot="1" x14ac:dyDescent="0.25">
      <c r="A16" s="29"/>
      <c r="B16" s="111" t="s">
        <v>75</v>
      </c>
      <c r="C16" s="112">
        <v>0</v>
      </c>
      <c r="D16" s="75">
        <v>0</v>
      </c>
      <c r="E16" s="75"/>
      <c r="F16" s="75">
        <v>7</v>
      </c>
      <c r="G16" s="75">
        <v>11</v>
      </c>
      <c r="H16" s="75">
        <v>4</v>
      </c>
      <c r="I16" s="75"/>
      <c r="J16" s="75"/>
      <c r="K16" s="75"/>
      <c r="L16" s="75"/>
      <c r="M16" s="75"/>
      <c r="N16" s="60">
        <f>SUM(C16:M16)</f>
        <v>22</v>
      </c>
      <c r="O16" s="577"/>
      <c r="P16" s="30"/>
      <c r="Q16" s="30"/>
    </row>
    <row r="17" spans="1:17" s="25" customFormat="1" ht="17.100000000000001" customHeight="1" thickBot="1" x14ac:dyDescent="0.25">
      <c r="A17" s="29"/>
      <c r="B17" s="111" t="s">
        <v>76</v>
      </c>
      <c r="C17" s="112">
        <v>0</v>
      </c>
      <c r="D17" s="75">
        <v>1</v>
      </c>
      <c r="E17" s="75">
        <v>2</v>
      </c>
      <c r="F17" s="75"/>
      <c r="G17" s="75">
        <v>1</v>
      </c>
      <c r="H17" s="75"/>
      <c r="I17" s="75"/>
      <c r="J17" s="75"/>
      <c r="K17" s="75"/>
      <c r="L17" s="75"/>
      <c r="M17" s="75"/>
      <c r="N17" s="60">
        <f>SUM(C17:M17)</f>
        <v>4</v>
      </c>
      <c r="O17" s="577"/>
      <c r="P17" s="30"/>
      <c r="Q17" s="30"/>
    </row>
    <row r="18" spans="1:17" s="25" customFormat="1" ht="17.100000000000001" customHeight="1" thickBot="1" x14ac:dyDescent="0.25">
      <c r="A18" s="29"/>
      <c r="B18" s="111" t="s">
        <v>74</v>
      </c>
      <c r="C18" s="112">
        <v>32</v>
      </c>
      <c r="D18" s="75">
        <v>28</v>
      </c>
      <c r="E18" s="75">
        <v>42</v>
      </c>
      <c r="F18" s="75">
        <v>34</v>
      </c>
      <c r="G18" s="75">
        <v>23</v>
      </c>
      <c r="H18" s="75">
        <v>23</v>
      </c>
      <c r="I18" s="75"/>
      <c r="J18" s="75"/>
      <c r="K18" s="75"/>
      <c r="L18" s="75"/>
      <c r="M18" s="75"/>
      <c r="N18" s="60">
        <f t="shared" ref="N18:N25" si="0">SUM(C18:M18)</f>
        <v>182</v>
      </c>
      <c r="O18" s="577"/>
      <c r="P18" s="30"/>
      <c r="Q18" s="30"/>
    </row>
    <row r="19" spans="1:17" s="25" customFormat="1" ht="17.100000000000001" customHeight="1" thickBot="1" x14ac:dyDescent="0.25">
      <c r="A19" s="29"/>
      <c r="B19" s="113" t="s">
        <v>1</v>
      </c>
      <c r="C19" s="76">
        <f t="shared" ref="C19:M19" si="1">SUM(C15:C18)</f>
        <v>32</v>
      </c>
      <c r="D19" s="76">
        <f t="shared" si="1"/>
        <v>32</v>
      </c>
      <c r="E19" s="76">
        <f t="shared" si="1"/>
        <v>48</v>
      </c>
      <c r="F19" s="76">
        <f t="shared" si="1"/>
        <v>50</v>
      </c>
      <c r="G19" s="76">
        <f t="shared" si="1"/>
        <v>36</v>
      </c>
      <c r="H19" s="76">
        <f t="shared" si="1"/>
        <v>35</v>
      </c>
      <c r="I19" s="76">
        <f t="shared" si="1"/>
        <v>0</v>
      </c>
      <c r="J19" s="76">
        <f t="shared" si="1"/>
        <v>0</v>
      </c>
      <c r="K19" s="76">
        <f t="shared" si="1"/>
        <v>0</v>
      </c>
      <c r="L19" s="76">
        <f t="shared" si="1"/>
        <v>0</v>
      </c>
      <c r="M19" s="76">
        <f t="shared" si="1"/>
        <v>0</v>
      </c>
      <c r="N19" s="60">
        <f t="shared" si="0"/>
        <v>233</v>
      </c>
      <c r="O19" s="114">
        <f>(100000/9884371)*(N19/6)*12</f>
        <v>4.7145134475425907</v>
      </c>
      <c r="P19" s="30"/>
      <c r="Q19" s="30"/>
    </row>
    <row r="20" spans="1:17" s="25" customFormat="1" ht="17.100000000000001" customHeight="1" thickBot="1" x14ac:dyDescent="0.25">
      <c r="A20" s="29"/>
      <c r="B20" s="81" t="s">
        <v>81</v>
      </c>
      <c r="C20" s="76">
        <v>24</v>
      </c>
      <c r="D20" s="31">
        <v>13</v>
      </c>
      <c r="E20" s="31">
        <v>18</v>
      </c>
      <c r="F20" s="31">
        <v>12</v>
      </c>
      <c r="G20" s="31">
        <v>5</v>
      </c>
      <c r="H20" s="31">
        <v>7</v>
      </c>
      <c r="I20" s="31"/>
      <c r="J20" s="31"/>
      <c r="K20" s="31"/>
      <c r="L20" s="31"/>
      <c r="M20" s="31"/>
      <c r="N20" s="60">
        <f>SUM(C20:M20)</f>
        <v>79</v>
      </c>
      <c r="O20" s="114">
        <f t="shared" ref="O20:O25" si="2">(100000/9884371)*(N20/6)*12</f>
        <v>1.5984831002397621</v>
      </c>
      <c r="P20" s="30"/>
      <c r="Q20" s="30"/>
    </row>
    <row r="21" spans="1:17" s="25" customFormat="1" ht="17.100000000000001" customHeight="1" thickBot="1" x14ac:dyDescent="0.25">
      <c r="A21" s="29"/>
      <c r="B21" s="81" t="s">
        <v>141</v>
      </c>
      <c r="C21" s="76">
        <v>0</v>
      </c>
      <c r="D21" s="31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60">
        <f t="shared" si="0"/>
        <v>1</v>
      </c>
      <c r="O21" s="114">
        <f t="shared" si="2"/>
        <v>2.0233963294174206E-2</v>
      </c>
      <c r="P21" s="30"/>
      <c r="Q21" s="30"/>
    </row>
    <row r="22" spans="1:17" s="25" customFormat="1" ht="17.100000000000001" customHeight="1" thickBot="1" x14ac:dyDescent="0.25">
      <c r="A22" s="29"/>
      <c r="B22" s="81" t="s">
        <v>63</v>
      </c>
      <c r="C22" s="76">
        <v>0</v>
      </c>
      <c r="D22" s="31">
        <v>0</v>
      </c>
      <c r="E22" s="31"/>
      <c r="F22" s="31"/>
      <c r="G22" s="31">
        <v>3</v>
      </c>
      <c r="H22" s="31"/>
      <c r="I22" s="31"/>
      <c r="J22" s="31"/>
      <c r="K22" s="31"/>
      <c r="L22" s="31"/>
      <c r="M22" s="31"/>
      <c r="N22" s="60">
        <f t="shared" si="0"/>
        <v>3</v>
      </c>
      <c r="O22" s="114">
        <f t="shared" si="2"/>
        <v>6.0701889882522619E-2</v>
      </c>
      <c r="P22" s="30"/>
      <c r="Q22" s="30"/>
    </row>
    <row r="23" spans="1:17" s="25" customFormat="1" ht="17.100000000000001" customHeight="1" thickBot="1" x14ac:dyDescent="0.25">
      <c r="A23" s="29"/>
      <c r="B23" s="81" t="s">
        <v>165</v>
      </c>
      <c r="C23" s="115"/>
      <c r="D23" s="62"/>
      <c r="E23" s="62">
        <v>3</v>
      </c>
      <c r="F23" s="62"/>
      <c r="G23" s="62">
        <v>6</v>
      </c>
      <c r="H23" s="62">
        <v>2</v>
      </c>
      <c r="I23" s="62"/>
      <c r="J23" s="62"/>
      <c r="K23" s="62"/>
      <c r="L23" s="62"/>
      <c r="M23" s="62"/>
      <c r="N23" s="60">
        <f t="shared" si="0"/>
        <v>11</v>
      </c>
      <c r="O23" s="114">
        <f t="shared" si="2"/>
        <v>0.22257359623591624</v>
      </c>
      <c r="P23" s="30"/>
      <c r="Q23" s="30"/>
    </row>
    <row r="24" spans="1:17" s="25" customFormat="1" ht="17.100000000000001" customHeight="1" thickBot="1" x14ac:dyDescent="0.25">
      <c r="A24" s="29"/>
      <c r="B24" s="81" t="s">
        <v>166</v>
      </c>
      <c r="C24" s="115">
        <v>1</v>
      </c>
      <c r="D24" s="62"/>
      <c r="E24" s="62">
        <v>3</v>
      </c>
      <c r="F24" s="62"/>
      <c r="G24" s="62">
        <v>3</v>
      </c>
      <c r="H24" s="62"/>
      <c r="I24" s="62"/>
      <c r="J24" s="62"/>
      <c r="K24" s="62"/>
      <c r="L24" s="62"/>
      <c r="M24" s="62"/>
      <c r="N24" s="60">
        <f t="shared" si="0"/>
        <v>7</v>
      </c>
      <c r="O24" s="114">
        <f t="shared" si="2"/>
        <v>0.14163774305921945</v>
      </c>
      <c r="P24" s="30"/>
      <c r="Q24" s="30"/>
    </row>
    <row r="25" spans="1:17" s="25" customFormat="1" ht="17.100000000000001" customHeight="1" thickBot="1" x14ac:dyDescent="0.25">
      <c r="A25" s="29"/>
      <c r="B25" s="116" t="s">
        <v>79</v>
      </c>
      <c r="C25" s="117">
        <v>10</v>
      </c>
      <c r="D25" s="58">
        <v>8</v>
      </c>
      <c r="E25" s="58">
        <v>12</v>
      </c>
      <c r="F25" s="58">
        <v>10</v>
      </c>
      <c r="G25" s="58">
        <v>8</v>
      </c>
      <c r="H25" s="58">
        <v>8</v>
      </c>
      <c r="I25" s="58"/>
      <c r="J25" s="58"/>
      <c r="K25" s="58"/>
      <c r="L25" s="58"/>
      <c r="M25" s="58"/>
      <c r="N25" s="60">
        <f t="shared" si="0"/>
        <v>56</v>
      </c>
      <c r="O25" s="114">
        <f t="shared" si="2"/>
        <v>1.1331019444737556</v>
      </c>
      <c r="P25" s="30"/>
      <c r="Q25" s="30"/>
    </row>
    <row r="26" spans="1:17" s="25" customFormat="1" ht="18" customHeight="1" thickBot="1" x14ac:dyDescent="0.25">
      <c r="A26" s="29"/>
      <c r="B26" s="118" t="s">
        <v>1</v>
      </c>
      <c r="C26" s="69">
        <f t="shared" ref="C26:N26" si="3">SUM(C19:C25)</f>
        <v>67</v>
      </c>
      <c r="D26" s="69">
        <f t="shared" si="3"/>
        <v>54</v>
      </c>
      <c r="E26" s="69">
        <f t="shared" si="3"/>
        <v>84</v>
      </c>
      <c r="F26" s="69">
        <f t="shared" si="3"/>
        <v>72</v>
      </c>
      <c r="G26" s="69">
        <f t="shared" si="3"/>
        <v>61</v>
      </c>
      <c r="H26" s="69">
        <f t="shared" si="3"/>
        <v>52</v>
      </c>
      <c r="I26" s="119">
        <f t="shared" si="3"/>
        <v>0</v>
      </c>
      <c r="J26" s="119">
        <f t="shared" si="3"/>
        <v>0</v>
      </c>
      <c r="K26" s="119">
        <f t="shared" si="3"/>
        <v>0</v>
      </c>
      <c r="L26" s="119">
        <f t="shared" si="3"/>
        <v>0</v>
      </c>
      <c r="M26" s="119">
        <f t="shared" si="3"/>
        <v>0</v>
      </c>
      <c r="N26" s="119">
        <f t="shared" si="3"/>
        <v>390</v>
      </c>
      <c r="O26" s="30"/>
      <c r="P26" s="30"/>
      <c r="Q26" s="30"/>
    </row>
    <row r="27" spans="1:17" s="25" customFormat="1" ht="15.95" customHeight="1" thickBot="1" x14ac:dyDescent="0.25">
      <c r="A27" s="29"/>
      <c r="B27" s="57"/>
      <c r="C27" s="57"/>
      <c r="D27" s="120"/>
      <c r="E27" s="121"/>
      <c r="F27" s="585" t="s">
        <v>109</v>
      </c>
      <c r="G27" s="586"/>
      <c r="H27" s="586"/>
      <c r="I27" s="586"/>
      <c r="J27" s="586"/>
      <c r="K27" s="586"/>
      <c r="L27" s="586"/>
      <c r="M27" s="586"/>
      <c r="N27" s="587"/>
      <c r="O27" s="114">
        <f>(100000/9884371)*(N26/6)*12</f>
        <v>7.8912456847279397</v>
      </c>
      <c r="P27" s="30"/>
      <c r="Q27" s="30"/>
    </row>
    <row r="28" spans="1:17" s="25" customFormat="1" ht="15.95" customHeight="1" x14ac:dyDescent="0.2">
      <c r="A28" s="34"/>
      <c r="B28" s="39"/>
      <c r="C28" s="39"/>
      <c r="D28" s="37"/>
      <c r="E28" s="36"/>
      <c r="F28" s="36"/>
      <c r="G28" s="36"/>
      <c r="H28" s="36"/>
      <c r="I28" s="42"/>
      <c r="J28" s="42"/>
      <c r="K28" s="42"/>
      <c r="L28" s="42"/>
      <c r="M28" s="42"/>
      <c r="N28" s="42"/>
      <c r="O28" s="41"/>
    </row>
    <row r="29" spans="1:17" ht="18.75" customHeight="1" thickBot="1" x14ac:dyDescent="0.35">
      <c r="A29" s="15"/>
      <c r="B29" s="575" t="s">
        <v>106</v>
      </c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</row>
    <row r="30" spans="1:17" ht="21.75" customHeight="1" thickBot="1" x14ac:dyDescent="0.35">
      <c r="B30" s="108" t="s">
        <v>20</v>
      </c>
      <c r="C30" s="109" t="s">
        <v>170</v>
      </c>
      <c r="D30" s="109" t="s">
        <v>171</v>
      </c>
      <c r="E30" s="109" t="s">
        <v>172</v>
      </c>
      <c r="F30" s="109" t="s">
        <v>173</v>
      </c>
      <c r="G30" s="109" t="s">
        <v>174</v>
      </c>
      <c r="H30" s="109" t="s">
        <v>175</v>
      </c>
      <c r="I30" s="109" t="s">
        <v>177</v>
      </c>
      <c r="J30" s="109" t="s">
        <v>178</v>
      </c>
      <c r="K30" s="109" t="s">
        <v>179</v>
      </c>
      <c r="L30" s="109" t="s">
        <v>180</v>
      </c>
      <c r="M30" s="109" t="s">
        <v>181</v>
      </c>
      <c r="N30" s="110" t="s">
        <v>1</v>
      </c>
      <c r="O30" s="86" t="s">
        <v>107</v>
      </c>
    </row>
    <row r="31" spans="1:17" ht="17.100000000000001" customHeight="1" thickBot="1" x14ac:dyDescent="0.25">
      <c r="B31" s="122" t="s">
        <v>77</v>
      </c>
      <c r="C31" s="123">
        <v>2</v>
      </c>
      <c r="D31" s="124">
        <v>2</v>
      </c>
      <c r="E31" s="124">
        <v>1</v>
      </c>
      <c r="F31" s="124"/>
      <c r="G31" s="124"/>
      <c r="H31" s="124">
        <v>2</v>
      </c>
      <c r="I31" s="124"/>
      <c r="J31" s="124"/>
      <c r="K31" s="124"/>
      <c r="L31" s="124"/>
      <c r="M31" s="124"/>
      <c r="N31" s="125">
        <f>SUM(C31:M31)</f>
        <v>7</v>
      </c>
      <c r="O31" s="114">
        <f>(100000/9884371)*(N31/6)*12</f>
        <v>0.14163774305921945</v>
      </c>
    </row>
    <row r="32" spans="1:17" ht="17.100000000000001" customHeight="1" thickBot="1" x14ac:dyDescent="0.25">
      <c r="B32" s="126" t="s">
        <v>146</v>
      </c>
      <c r="C32" s="127"/>
      <c r="D32" s="40"/>
      <c r="E32" s="40">
        <v>1</v>
      </c>
      <c r="F32" s="40">
        <v>2</v>
      </c>
      <c r="G32" s="40">
        <v>1</v>
      </c>
      <c r="H32" s="40"/>
      <c r="I32" s="40"/>
      <c r="J32" s="40"/>
      <c r="K32" s="40"/>
      <c r="L32" s="40"/>
      <c r="M32" s="40"/>
      <c r="N32" s="74">
        <f t="shared" ref="N32:N38" si="4">SUM(C32:M32)</f>
        <v>4</v>
      </c>
      <c r="O32" s="114">
        <f t="shared" ref="O32:O41" si="5">(100000/9884371)*(N32/6)*12</f>
        <v>8.0935853176696826E-2</v>
      </c>
    </row>
    <row r="33" spans="1:21" ht="17.100000000000001" customHeight="1" thickBot="1" x14ac:dyDescent="0.25">
      <c r="B33" s="81" t="s">
        <v>67</v>
      </c>
      <c r="C33" s="76">
        <v>12</v>
      </c>
      <c r="D33" s="31">
        <v>11</v>
      </c>
      <c r="E33" s="31">
        <v>8</v>
      </c>
      <c r="F33" s="31">
        <v>9</v>
      </c>
      <c r="G33" s="31">
        <v>9</v>
      </c>
      <c r="H33" s="31">
        <v>6</v>
      </c>
      <c r="I33" s="31"/>
      <c r="J33" s="31"/>
      <c r="K33" s="31"/>
      <c r="L33" s="31"/>
      <c r="M33" s="31"/>
      <c r="N33" s="74">
        <f t="shared" si="4"/>
        <v>55</v>
      </c>
      <c r="O33" s="114">
        <f t="shared" si="5"/>
        <v>1.1128679811795812</v>
      </c>
    </row>
    <row r="34" spans="1:21" ht="17.100000000000001" hidden="1" customHeight="1" thickBot="1" x14ac:dyDescent="0.25">
      <c r="B34" s="81" t="s">
        <v>66</v>
      </c>
      <c r="C34" s="7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4"/>
      <c r="O34" s="114">
        <f t="shared" si="5"/>
        <v>0</v>
      </c>
    </row>
    <row r="35" spans="1:21" ht="17.100000000000001" customHeight="1" thickBot="1" x14ac:dyDescent="0.25">
      <c r="B35" s="128" t="s">
        <v>85</v>
      </c>
      <c r="C35" s="129">
        <v>1</v>
      </c>
      <c r="D35" s="31">
        <v>1</v>
      </c>
      <c r="E35" s="31">
        <v>3</v>
      </c>
      <c r="F35" s="31">
        <v>3</v>
      </c>
      <c r="G35" s="31">
        <v>1</v>
      </c>
      <c r="H35" s="31">
        <v>2</v>
      </c>
      <c r="I35" s="31"/>
      <c r="J35" s="31"/>
      <c r="K35" s="31"/>
      <c r="L35" s="31"/>
      <c r="M35" s="31"/>
      <c r="N35" s="74">
        <f t="shared" si="4"/>
        <v>11</v>
      </c>
      <c r="O35" s="114">
        <f t="shared" si="5"/>
        <v>0.22257359623591624</v>
      </c>
    </row>
    <row r="36" spans="1:21" ht="17.100000000000001" customHeight="1" thickBot="1" x14ac:dyDescent="0.25">
      <c r="B36" s="81" t="s">
        <v>68</v>
      </c>
      <c r="C36" s="76">
        <v>49</v>
      </c>
      <c r="D36" s="31">
        <v>43</v>
      </c>
      <c r="E36" s="31">
        <v>53</v>
      </c>
      <c r="F36" s="31">
        <v>69</v>
      </c>
      <c r="G36" s="31">
        <v>48</v>
      </c>
      <c r="H36" s="31">
        <v>45</v>
      </c>
      <c r="I36" s="31"/>
      <c r="J36" s="31"/>
      <c r="K36" s="31"/>
      <c r="L36" s="31"/>
      <c r="M36" s="31"/>
      <c r="N36" s="74">
        <f t="shared" si="4"/>
        <v>307</v>
      </c>
      <c r="O36" s="114">
        <f t="shared" si="5"/>
        <v>6.211826731311481</v>
      </c>
    </row>
    <row r="37" spans="1:21" ht="17.100000000000001" customHeight="1" thickBot="1" x14ac:dyDescent="0.25">
      <c r="B37" s="81" t="s">
        <v>163</v>
      </c>
      <c r="C37" s="76">
        <v>1</v>
      </c>
      <c r="D37" s="31"/>
      <c r="E37" s="31"/>
      <c r="F37" s="31">
        <v>1</v>
      </c>
      <c r="G37" s="31">
        <v>3</v>
      </c>
      <c r="H37" s="31">
        <v>1</v>
      </c>
      <c r="I37" s="31"/>
      <c r="J37" s="31"/>
      <c r="K37" s="31"/>
      <c r="L37" s="31"/>
      <c r="M37" s="31"/>
      <c r="N37" s="74">
        <f>SUM(C37:M37)</f>
        <v>6</v>
      </c>
      <c r="O37" s="114">
        <f t="shared" si="5"/>
        <v>0.12140377976504524</v>
      </c>
    </row>
    <row r="38" spans="1:21" ht="17.100000000000001" customHeight="1" thickBot="1" x14ac:dyDescent="0.25">
      <c r="B38" s="81" t="s">
        <v>235</v>
      </c>
      <c r="C38" s="76">
        <v>12</v>
      </c>
      <c r="D38" s="31">
        <v>7</v>
      </c>
      <c r="E38" s="31">
        <v>8</v>
      </c>
      <c r="F38" s="31">
        <v>7</v>
      </c>
      <c r="G38" s="31">
        <v>19</v>
      </c>
      <c r="H38" s="31">
        <v>9</v>
      </c>
      <c r="I38" s="31"/>
      <c r="J38" s="31"/>
      <c r="K38" s="31"/>
      <c r="L38" s="31"/>
      <c r="M38" s="31"/>
      <c r="N38" s="74">
        <f t="shared" si="4"/>
        <v>62</v>
      </c>
      <c r="O38" s="114">
        <f t="shared" si="5"/>
        <v>1.2545057242388009</v>
      </c>
    </row>
    <row r="39" spans="1:21" ht="17.100000000000001" customHeight="1" thickBot="1" x14ac:dyDescent="0.25">
      <c r="B39" s="231" t="s">
        <v>164</v>
      </c>
      <c r="C39" s="232"/>
      <c r="D39" s="233"/>
      <c r="E39" s="233"/>
      <c r="F39" s="233"/>
      <c r="G39" s="233">
        <v>11</v>
      </c>
      <c r="H39" s="233"/>
      <c r="I39" s="233"/>
      <c r="J39" s="233"/>
      <c r="K39" s="233"/>
      <c r="L39" s="233"/>
      <c r="M39" s="233"/>
      <c r="N39" s="234">
        <f>SUM(C39:M39)</f>
        <v>11</v>
      </c>
      <c r="O39" s="114">
        <f t="shared" si="5"/>
        <v>0.22257359623591624</v>
      </c>
    </row>
    <row r="40" spans="1:21" ht="17.100000000000001" customHeight="1" thickBot="1" x14ac:dyDescent="0.25">
      <c r="B40" s="235" t="s">
        <v>84</v>
      </c>
      <c r="C40" s="236"/>
      <c r="D40" s="237"/>
      <c r="E40" s="237">
        <v>7</v>
      </c>
      <c r="F40" s="237"/>
      <c r="G40" s="237"/>
      <c r="H40" s="237">
        <v>1</v>
      </c>
      <c r="I40" s="237"/>
      <c r="J40" s="237"/>
      <c r="K40" s="237"/>
      <c r="L40" s="237"/>
      <c r="M40" s="237"/>
      <c r="N40" s="67">
        <f>SUM(C40:M40)</f>
        <v>8</v>
      </c>
      <c r="O40" s="114">
        <f t="shared" si="5"/>
        <v>0.16187170635339365</v>
      </c>
    </row>
    <row r="41" spans="1:21" ht="17.100000000000001" customHeight="1" thickBot="1" x14ac:dyDescent="0.25">
      <c r="B41" s="238" t="s">
        <v>167</v>
      </c>
      <c r="C41" s="239"/>
      <c r="D41" s="240"/>
      <c r="E41" s="240"/>
      <c r="F41" s="240"/>
      <c r="G41" s="240">
        <v>1</v>
      </c>
      <c r="H41" s="240"/>
      <c r="I41" s="240"/>
      <c r="J41" s="240"/>
      <c r="K41" s="240"/>
      <c r="L41" s="240"/>
      <c r="M41" s="240"/>
      <c r="N41" s="82">
        <f>SUM(C41:M41)</f>
        <v>1</v>
      </c>
      <c r="O41" s="114">
        <f t="shared" si="5"/>
        <v>2.0233963294174206E-2</v>
      </c>
    </row>
    <row r="42" spans="1:21" ht="18" customHeight="1" thickBot="1" x14ac:dyDescent="0.25">
      <c r="B42" s="130" t="s">
        <v>1</v>
      </c>
      <c r="C42" s="131">
        <f>SUM(C31:C41)</f>
        <v>77</v>
      </c>
      <c r="D42" s="131">
        <f t="shared" ref="D42:N42" si="6">SUM(D31:D41)</f>
        <v>64</v>
      </c>
      <c r="E42" s="131">
        <f t="shared" si="6"/>
        <v>81</v>
      </c>
      <c r="F42" s="131">
        <f t="shared" si="6"/>
        <v>91</v>
      </c>
      <c r="G42" s="131">
        <f t="shared" si="6"/>
        <v>93</v>
      </c>
      <c r="H42" s="131">
        <f t="shared" si="6"/>
        <v>66</v>
      </c>
      <c r="I42" s="132">
        <f t="shared" si="6"/>
        <v>0</v>
      </c>
      <c r="J42" s="132">
        <f t="shared" si="6"/>
        <v>0</v>
      </c>
      <c r="K42" s="132">
        <f t="shared" si="6"/>
        <v>0</v>
      </c>
      <c r="L42" s="132">
        <f t="shared" si="6"/>
        <v>0</v>
      </c>
      <c r="M42" s="132">
        <f t="shared" si="6"/>
        <v>0</v>
      </c>
      <c r="N42" s="132">
        <f t="shared" si="6"/>
        <v>472</v>
      </c>
      <c r="O42" s="68"/>
    </row>
    <row r="43" spans="1:21" ht="15.75" customHeight="1" thickBot="1" x14ac:dyDescent="0.25">
      <c r="B43" s="133"/>
      <c r="C43" s="133"/>
      <c r="D43" s="134"/>
      <c r="E43" s="135"/>
      <c r="F43" s="585" t="s">
        <v>109</v>
      </c>
      <c r="G43" s="586"/>
      <c r="H43" s="586"/>
      <c r="I43" s="586"/>
      <c r="J43" s="586"/>
      <c r="K43" s="586"/>
      <c r="L43" s="586"/>
      <c r="M43" s="586"/>
      <c r="N43" s="587"/>
      <c r="O43" s="114">
        <f>(100000/9884371)*(N42/6)*12</f>
        <v>9.5504306748502259</v>
      </c>
    </row>
    <row r="44" spans="1:21" ht="24.95" customHeight="1" thickBot="1" x14ac:dyDescent="0.25">
      <c r="B44" s="575" t="s">
        <v>144</v>
      </c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</row>
    <row r="45" spans="1:21" ht="24" customHeight="1" thickBot="1" x14ac:dyDescent="0.35">
      <c r="B45" s="136" t="s">
        <v>20</v>
      </c>
      <c r="C45" s="137" t="s">
        <v>170</v>
      </c>
      <c r="D45" s="137" t="s">
        <v>171</v>
      </c>
      <c r="E45" s="137" t="s">
        <v>172</v>
      </c>
      <c r="F45" s="137" t="s">
        <v>173</v>
      </c>
      <c r="G45" s="137" t="s">
        <v>174</v>
      </c>
      <c r="H45" s="137" t="s">
        <v>175</v>
      </c>
      <c r="I45" s="137" t="s">
        <v>177</v>
      </c>
      <c r="J45" s="137" t="s">
        <v>178</v>
      </c>
      <c r="K45" s="137" t="s">
        <v>179</v>
      </c>
      <c r="L45" s="137" t="s">
        <v>180</v>
      </c>
      <c r="M45" s="137" t="s">
        <v>181</v>
      </c>
      <c r="N45" s="138" t="s">
        <v>1</v>
      </c>
      <c r="O45" s="589"/>
      <c r="P45" s="589"/>
      <c r="Q45" s="589"/>
      <c r="R45" s="589"/>
      <c r="S45" s="589"/>
    </row>
    <row r="46" spans="1:21" ht="15" customHeight="1" x14ac:dyDescent="0.2">
      <c r="B46" s="139" t="s">
        <v>142</v>
      </c>
      <c r="C46" s="140">
        <v>17</v>
      </c>
      <c r="D46" s="124">
        <v>18</v>
      </c>
      <c r="E46" s="124">
        <v>10</v>
      </c>
      <c r="F46" s="124">
        <v>25</v>
      </c>
      <c r="G46" s="124">
        <v>13</v>
      </c>
      <c r="H46" s="124">
        <v>21</v>
      </c>
      <c r="I46" s="124"/>
      <c r="J46" s="124"/>
      <c r="K46" s="124"/>
      <c r="L46" s="124"/>
      <c r="M46" s="124"/>
      <c r="N46" s="125">
        <f>SUM(C46:M46)</f>
        <v>104</v>
      </c>
    </row>
    <row r="47" spans="1:21" ht="15" customHeight="1" x14ac:dyDescent="0.2">
      <c r="B47" s="128" t="s">
        <v>143</v>
      </c>
      <c r="C47" s="129"/>
      <c r="D47" s="31">
        <v>2</v>
      </c>
      <c r="E47" s="31">
        <v>1</v>
      </c>
      <c r="F47" s="31"/>
      <c r="G47" s="31">
        <v>1</v>
      </c>
      <c r="H47" s="31"/>
      <c r="I47" s="31"/>
      <c r="J47" s="31"/>
      <c r="K47" s="31"/>
      <c r="L47" s="31"/>
      <c r="M47" s="31"/>
      <c r="N47" s="72">
        <f>SUM(C47:M47)</f>
        <v>4</v>
      </c>
    </row>
    <row r="48" spans="1:21" ht="15" customHeight="1" thickBot="1" x14ac:dyDescent="0.25">
      <c r="A48" s="68"/>
      <c r="B48" s="141" t="s">
        <v>182</v>
      </c>
      <c r="C48" s="142"/>
      <c r="D48" s="58">
        <v>1</v>
      </c>
      <c r="E48" s="58">
        <v>1</v>
      </c>
      <c r="F48" s="58">
        <v>2</v>
      </c>
      <c r="G48" s="58"/>
      <c r="H48" s="58"/>
      <c r="I48" s="58"/>
      <c r="J48" s="58"/>
      <c r="K48" s="58"/>
      <c r="L48" s="58"/>
      <c r="M48" s="58"/>
      <c r="N48" s="73">
        <f>SUM(C48:M48)</f>
        <v>4</v>
      </c>
      <c r="O48" s="68"/>
      <c r="P48" s="68"/>
      <c r="Q48" s="68"/>
      <c r="R48" s="68"/>
      <c r="S48" s="68"/>
      <c r="T48" s="68"/>
      <c r="U48" s="68"/>
    </row>
    <row r="49" spans="1:21" ht="16.5" customHeight="1" thickBot="1" x14ac:dyDescent="0.25">
      <c r="A49" s="68"/>
      <c r="B49" s="143" t="s">
        <v>1</v>
      </c>
      <c r="C49" s="144">
        <f>SUM(C46:C48)</f>
        <v>17</v>
      </c>
      <c r="D49" s="144">
        <f t="shared" ref="D49:N49" si="7">SUM(D46:D48)</f>
        <v>21</v>
      </c>
      <c r="E49" s="144">
        <f t="shared" si="7"/>
        <v>12</v>
      </c>
      <c r="F49" s="144">
        <f t="shared" si="7"/>
        <v>27</v>
      </c>
      <c r="G49" s="144">
        <f t="shared" si="7"/>
        <v>14</v>
      </c>
      <c r="H49" s="144">
        <f t="shared" si="7"/>
        <v>21</v>
      </c>
      <c r="I49" s="144">
        <f t="shared" si="7"/>
        <v>0</v>
      </c>
      <c r="J49" s="144">
        <f t="shared" si="7"/>
        <v>0</v>
      </c>
      <c r="K49" s="144">
        <f t="shared" si="7"/>
        <v>0</v>
      </c>
      <c r="L49" s="144">
        <f t="shared" si="7"/>
        <v>0</v>
      </c>
      <c r="M49" s="144">
        <f t="shared" si="7"/>
        <v>0</v>
      </c>
      <c r="N49" s="144">
        <f t="shared" si="7"/>
        <v>112</v>
      </c>
      <c r="O49" s="68"/>
      <c r="P49" s="68"/>
      <c r="Q49" s="68"/>
      <c r="R49" s="68"/>
      <c r="S49" s="68"/>
      <c r="T49" s="68"/>
      <c r="U49" s="68"/>
    </row>
    <row r="50" spans="1:21" ht="15.75" customHeight="1" thickBot="1" x14ac:dyDescent="0.25">
      <c r="A50" s="68"/>
      <c r="B50" s="133"/>
      <c r="C50" s="133"/>
      <c r="D50" s="145"/>
      <c r="E50" s="135"/>
      <c r="F50" s="585" t="s">
        <v>109</v>
      </c>
      <c r="G50" s="586"/>
      <c r="H50" s="586"/>
      <c r="I50" s="586"/>
      <c r="J50" s="586"/>
      <c r="K50" s="586"/>
      <c r="L50" s="586"/>
      <c r="M50" s="586"/>
      <c r="N50" s="587"/>
      <c r="O50" s="590">
        <f>(100000/9884371)*(N46/6)*12</f>
        <v>2.1043321825941175</v>
      </c>
      <c r="P50" s="591">
        <f>(100000/9755954)*(O50/8)*12</f>
        <v>3.2354583405079365E-2</v>
      </c>
      <c r="Q50" s="591">
        <f>(100000/9755954)*(P50/8)*12</f>
        <v>4.9745903996286831E-4</v>
      </c>
      <c r="R50" s="591">
        <f>(100000/9755954)*(Q50/8)*12</f>
        <v>7.6485452877730092E-6</v>
      </c>
      <c r="S50" s="592">
        <f>(100000/9755954)*(R50/8)*12</f>
        <v>1.175981142557613E-7</v>
      </c>
      <c r="T50" s="146"/>
      <c r="U50" s="68"/>
    </row>
    <row r="51" spans="1:21" ht="15.75" customHeight="1" x14ac:dyDescent="0.2">
      <c r="A51" s="68"/>
      <c r="B51" s="133"/>
      <c r="C51" s="133"/>
      <c r="D51" s="145"/>
      <c r="E51" s="145"/>
      <c r="F51" s="145"/>
      <c r="G51" s="145"/>
      <c r="H51" s="133"/>
      <c r="I51" s="241"/>
      <c r="J51" s="241"/>
      <c r="K51" s="241"/>
      <c r="L51" s="241"/>
      <c r="M51" s="241"/>
      <c r="N51" s="241"/>
      <c r="O51" s="243"/>
      <c r="P51" s="243"/>
      <c r="Q51" s="243"/>
      <c r="R51" s="243"/>
      <c r="S51" s="243"/>
      <c r="T51" s="242"/>
      <c r="U51" s="68"/>
    </row>
    <row r="52" spans="1:21" ht="15.75" customHeight="1" x14ac:dyDescent="0.2">
      <c r="A52" s="68"/>
      <c r="B52" s="133"/>
      <c r="C52" s="133"/>
      <c r="D52" s="145"/>
      <c r="E52" s="145"/>
      <c r="F52" s="145"/>
      <c r="G52" s="145"/>
      <c r="H52" s="133"/>
      <c r="I52" s="241"/>
      <c r="J52" s="241"/>
      <c r="K52" s="241"/>
      <c r="L52" s="241"/>
      <c r="M52" s="241"/>
      <c r="N52" s="241"/>
      <c r="O52" s="243"/>
      <c r="P52" s="243"/>
      <c r="Q52" s="243"/>
      <c r="R52" s="243"/>
      <c r="S52" s="243"/>
      <c r="T52" s="242"/>
      <c r="U52" s="68"/>
    </row>
    <row r="53" spans="1:21" ht="15.75" customHeight="1" x14ac:dyDescent="0.2">
      <c r="A53" s="68"/>
      <c r="B53" s="133"/>
      <c r="C53" s="133"/>
      <c r="D53" s="145"/>
      <c r="E53" s="145"/>
      <c r="F53" s="145"/>
      <c r="G53" s="145"/>
      <c r="H53" s="133"/>
      <c r="I53" s="241"/>
      <c r="J53" s="241"/>
      <c r="K53" s="241"/>
      <c r="L53" s="241"/>
      <c r="M53" s="241"/>
      <c r="N53" s="241"/>
      <c r="O53" s="243"/>
      <c r="P53" s="243"/>
      <c r="Q53" s="243"/>
      <c r="R53" s="243"/>
      <c r="S53" s="243"/>
      <c r="T53" s="242"/>
      <c r="U53" s="68"/>
    </row>
    <row r="54" spans="1:21" ht="15.75" customHeight="1" x14ac:dyDescent="0.2">
      <c r="A54" s="68"/>
      <c r="B54" s="133"/>
      <c r="C54" s="133"/>
      <c r="D54" s="145"/>
      <c r="E54" s="145"/>
      <c r="F54" s="145"/>
      <c r="G54" s="145"/>
      <c r="H54" s="133"/>
      <c r="I54" s="241"/>
      <c r="J54" s="241"/>
      <c r="K54" s="241"/>
      <c r="L54" s="241"/>
      <c r="M54" s="241"/>
      <c r="N54" s="241"/>
      <c r="O54" s="243"/>
      <c r="P54" s="243"/>
      <c r="Q54" s="243"/>
      <c r="R54" s="243"/>
      <c r="S54" s="243"/>
      <c r="T54" s="242"/>
      <c r="U54" s="68"/>
    </row>
    <row r="55" spans="1:21" ht="15.75" customHeight="1" x14ac:dyDescent="0.2">
      <c r="A55" s="68"/>
      <c r="B55" s="133"/>
      <c r="C55" s="133"/>
      <c r="D55" s="145"/>
      <c r="E55" s="145"/>
      <c r="F55" s="145"/>
      <c r="G55" s="145"/>
      <c r="H55" s="133"/>
      <c r="I55" s="241"/>
      <c r="J55" s="241"/>
      <c r="K55" s="241"/>
      <c r="L55" s="241"/>
      <c r="M55" s="241"/>
      <c r="N55" s="241"/>
      <c r="O55" s="243"/>
      <c r="P55" s="243"/>
      <c r="Q55" s="243"/>
      <c r="R55" s="243"/>
      <c r="S55" s="243"/>
      <c r="T55" s="242"/>
      <c r="U55" s="68"/>
    </row>
    <row r="56" spans="1:21" ht="24.95" customHeight="1" thickBot="1" x14ac:dyDescent="0.4">
      <c r="A56" s="68"/>
      <c r="B56" s="593" t="s">
        <v>70</v>
      </c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68"/>
      <c r="U56" s="68"/>
    </row>
    <row r="57" spans="1:21" ht="24" customHeight="1" thickBot="1" x14ac:dyDescent="0.35">
      <c r="A57" s="68"/>
      <c r="B57" s="108" t="s">
        <v>20</v>
      </c>
      <c r="C57" s="109" t="s">
        <v>170</v>
      </c>
      <c r="D57" s="109" t="s">
        <v>171</v>
      </c>
      <c r="E57" s="109" t="s">
        <v>172</v>
      </c>
      <c r="F57" s="109" t="s">
        <v>173</v>
      </c>
      <c r="G57" s="109" t="s">
        <v>174</v>
      </c>
      <c r="H57" s="109" t="s">
        <v>175</v>
      </c>
      <c r="I57" s="109" t="s">
        <v>177</v>
      </c>
      <c r="J57" s="109" t="s">
        <v>178</v>
      </c>
      <c r="K57" s="109" t="s">
        <v>179</v>
      </c>
      <c r="L57" s="109" t="s">
        <v>180</v>
      </c>
      <c r="M57" s="109" t="s">
        <v>181</v>
      </c>
      <c r="N57" s="88" t="s">
        <v>1</v>
      </c>
      <c r="O57" s="588"/>
      <c r="P57" s="588"/>
      <c r="Q57" s="588"/>
      <c r="R57" s="588"/>
      <c r="S57" s="588"/>
      <c r="T57" s="68"/>
      <c r="U57" s="68"/>
    </row>
    <row r="58" spans="1:21" ht="18" customHeight="1" thickBot="1" x14ac:dyDescent="0.25">
      <c r="A58" s="68"/>
      <c r="B58" s="147" t="s">
        <v>70</v>
      </c>
      <c r="C58" s="148">
        <v>30</v>
      </c>
      <c r="D58" s="149">
        <v>32</v>
      </c>
      <c r="E58" s="149">
        <v>30</v>
      </c>
      <c r="F58" s="150">
        <v>39</v>
      </c>
      <c r="G58" s="150">
        <v>53</v>
      </c>
      <c r="H58" s="150">
        <v>33</v>
      </c>
      <c r="I58" s="150"/>
      <c r="J58" s="150"/>
      <c r="K58" s="150"/>
      <c r="L58" s="150"/>
      <c r="M58" s="150"/>
      <c r="N58" s="63">
        <f>SUM(C58:M58)</f>
        <v>217</v>
      </c>
      <c r="O58" s="68"/>
      <c r="P58" s="68"/>
      <c r="Q58" s="68"/>
      <c r="R58" s="68"/>
      <c r="S58" s="68"/>
      <c r="T58" s="68"/>
      <c r="U58" s="68"/>
    </row>
    <row r="59" spans="1:21" ht="17.25" customHeight="1" thickBot="1" x14ac:dyDescent="0.25">
      <c r="A59" s="68"/>
      <c r="B59" s="133"/>
      <c r="C59" s="133"/>
      <c r="D59" s="134"/>
      <c r="E59" s="135"/>
      <c r="F59" s="585" t="s">
        <v>109</v>
      </c>
      <c r="G59" s="586"/>
      <c r="H59" s="586"/>
      <c r="I59" s="586"/>
      <c r="J59" s="586"/>
      <c r="K59" s="586"/>
      <c r="L59" s="586"/>
      <c r="M59" s="586"/>
      <c r="N59" s="587"/>
      <c r="O59" s="581">
        <f>(100000/9884371)*(N58/6)*12</f>
        <v>4.3907700348358025</v>
      </c>
      <c r="P59" s="582">
        <f>(100000/9755954)*(O59/8)*12</f>
        <v>6.7509082681752125E-2</v>
      </c>
      <c r="Q59" s="582">
        <f>(100000/9755954)*(P59/8)*12</f>
        <v>1.0379674199225233E-3</v>
      </c>
      <c r="R59" s="582">
        <f>(100000/9755954)*(Q59/8)*12</f>
        <v>1.5958983917757147E-5</v>
      </c>
      <c r="S59" s="583">
        <f>(100000/9755954)*(R59/8)*12</f>
        <v>2.4537298839904047E-7</v>
      </c>
      <c r="T59" s="68"/>
      <c r="U59" s="68"/>
    </row>
    <row r="60" spans="1:21" ht="14.1" customHeight="1" thickBot="1" x14ac:dyDescent="0.25">
      <c r="A60" s="68"/>
      <c r="B60" s="133"/>
      <c r="C60" s="133"/>
      <c r="D60" s="133"/>
      <c r="E60" s="145"/>
      <c r="F60" s="133"/>
      <c r="G60" s="133"/>
      <c r="H60" s="133"/>
      <c r="I60" s="133"/>
      <c r="J60" s="133"/>
      <c r="K60" s="133"/>
      <c r="L60" s="133"/>
      <c r="M60" s="133"/>
      <c r="N60" s="133"/>
      <c r="O60" s="68"/>
      <c r="P60" s="68"/>
      <c r="Q60" s="68"/>
      <c r="R60" s="68"/>
      <c r="S60" s="68"/>
      <c r="T60" s="68"/>
      <c r="U60" s="68"/>
    </row>
    <row r="61" spans="1:21" ht="18" customHeight="1" thickBot="1" x14ac:dyDescent="0.25">
      <c r="A61" s="68"/>
      <c r="B61" s="133"/>
      <c r="C61" s="133"/>
      <c r="D61" s="145"/>
      <c r="E61" s="151"/>
      <c r="F61" s="585" t="s">
        <v>183</v>
      </c>
      <c r="G61" s="586"/>
      <c r="H61" s="586"/>
      <c r="I61" s="586"/>
      <c r="J61" s="586"/>
      <c r="K61" s="586"/>
      <c r="L61" s="586"/>
      <c r="M61" s="586"/>
      <c r="N61" s="587"/>
      <c r="O61" s="584">
        <f>(100000/9884371)*(1378/6)*12</f>
        <v>27.882401419372052</v>
      </c>
      <c r="P61" s="584">
        <f>(100000/9755954)*(O61/8)*12</f>
        <v>0.42869823011730152</v>
      </c>
      <c r="Q61" s="584">
        <f>(100000/9755954)*(P61/8)*12</f>
        <v>6.5913322795080036E-3</v>
      </c>
      <c r="R61" s="584">
        <f>(100000/9755954)*(Q61/8)*12</f>
        <v>1.0134322506299238E-4</v>
      </c>
      <c r="S61" s="584">
        <f>(100000/9755954)*(R61/8)*12</f>
        <v>1.5581750138888375E-6</v>
      </c>
      <c r="T61" s="68"/>
      <c r="U61" s="68"/>
    </row>
    <row r="62" spans="1:21" x14ac:dyDescent="0.2">
      <c r="A62" s="68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68"/>
      <c r="P62" s="68"/>
      <c r="Q62" s="68"/>
      <c r="R62" s="68"/>
      <c r="S62" s="68"/>
      <c r="T62" s="68"/>
      <c r="U62" s="68"/>
    </row>
    <row r="63" spans="1:21" x14ac:dyDescent="0.2">
      <c r="A63" s="68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68"/>
      <c r="P63" s="68"/>
      <c r="Q63" s="68"/>
      <c r="R63" s="68"/>
      <c r="S63" s="68"/>
      <c r="T63" s="68"/>
      <c r="U63" s="68"/>
    </row>
    <row r="64" spans="1:21" x14ac:dyDescent="0.2">
      <c r="A64" s="68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68"/>
      <c r="P64" s="68"/>
      <c r="Q64" s="68"/>
      <c r="R64" s="68"/>
      <c r="S64" s="68"/>
      <c r="T64" s="68"/>
      <c r="U64" s="68"/>
    </row>
  </sheetData>
  <mergeCells count="22">
    <mergeCell ref="O13:O18"/>
    <mergeCell ref="B14:N14"/>
    <mergeCell ref="O59:S59"/>
    <mergeCell ref="O61:S61"/>
    <mergeCell ref="F27:N27"/>
    <mergeCell ref="F43:N43"/>
    <mergeCell ref="F61:N61"/>
    <mergeCell ref="F50:N50"/>
    <mergeCell ref="O57:S57"/>
    <mergeCell ref="B29:O29"/>
    <mergeCell ref="O45:S45"/>
    <mergeCell ref="F59:N59"/>
    <mergeCell ref="B44:R44"/>
    <mergeCell ref="O50:S50"/>
    <mergeCell ref="B56:S56"/>
    <mergeCell ref="A4:Q4"/>
    <mergeCell ref="A5:Q5"/>
    <mergeCell ref="A6:Q6"/>
    <mergeCell ref="A8:Q8"/>
    <mergeCell ref="A12:R12"/>
    <mergeCell ref="A9:Q9"/>
    <mergeCell ref="A10:Q10"/>
  </mergeCells>
  <phoneticPr fontId="53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V73"/>
  <sheetViews>
    <sheetView tabSelected="1" topLeftCell="A59" zoomScale="130" zoomScaleNormal="130" workbookViewId="0">
      <selection activeCell="B65" sqref="B65:T65"/>
    </sheetView>
  </sheetViews>
  <sheetFormatPr baseColWidth="10" defaultColWidth="11.42578125" defaultRowHeight="12.75" x14ac:dyDescent="0.2"/>
  <cols>
    <col min="1" max="1" width="2.7109375" customWidth="1"/>
    <col min="2" max="2" width="24" style="6" customWidth="1"/>
    <col min="3" max="12" width="4.7109375" style="6" customWidth="1"/>
    <col min="13" max="14" width="3.42578125" style="6" customWidth="1"/>
    <col min="15" max="15" width="6.28515625" style="6" customWidth="1"/>
    <col min="16" max="16" width="10.42578125" customWidth="1"/>
    <col min="17" max="17" width="0.5703125" hidden="1" customWidth="1"/>
    <col min="18" max="18" width="3.85546875" customWidth="1"/>
    <col min="19" max="19" width="4.140625" hidden="1" customWidth="1"/>
    <col min="20" max="21" width="1.5703125" customWidth="1"/>
  </cols>
  <sheetData>
    <row r="1" spans="1:21" ht="14.1" customHeight="1" x14ac:dyDescent="0.2"/>
    <row r="2" spans="1:21" ht="14.1" customHeight="1" x14ac:dyDescent="0.2"/>
    <row r="3" spans="1:21" ht="14.1" customHeight="1" x14ac:dyDescent="0.2"/>
    <row r="4" spans="1:21" ht="14.1" customHeight="1" x14ac:dyDescent="0.2"/>
    <row r="5" spans="1:21" ht="14.1" customHeight="1" x14ac:dyDescent="0.2">
      <c r="A5" s="572" t="s">
        <v>25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</row>
    <row r="6" spans="1:21" ht="14.1" customHeight="1" x14ac:dyDescent="0.2">
      <c r="A6" s="562" t="s">
        <v>30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</row>
    <row r="7" spans="1:21" ht="14.1" customHeight="1" x14ac:dyDescent="0.2">
      <c r="A7" s="573" t="s">
        <v>282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</row>
    <row r="8" spans="1:21" ht="14.1" customHeight="1" x14ac:dyDescent="0.2"/>
    <row r="9" spans="1:21" ht="14.1" customHeight="1" x14ac:dyDescent="0.3">
      <c r="A9" s="574" t="s">
        <v>89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</row>
    <row r="10" spans="1:21" ht="14.1" customHeight="1" x14ac:dyDescent="0.3">
      <c r="A10" s="574" t="s">
        <v>16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</row>
    <row r="11" spans="1:21" ht="14.1" customHeight="1" x14ac:dyDescent="0.3">
      <c r="A11" s="576" t="s">
        <v>408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</row>
    <row r="12" spans="1:21" ht="14.1" customHeight="1" x14ac:dyDescent="0.3">
      <c r="A12" s="15"/>
      <c r="B12" s="35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"/>
    </row>
    <row r="13" spans="1:21" ht="18.75" customHeight="1" thickBot="1" x14ac:dyDescent="0.25">
      <c r="A13" s="575" t="s">
        <v>65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</row>
    <row r="14" spans="1:21" s="25" customFormat="1" ht="22.5" customHeight="1" thickBot="1" x14ac:dyDescent="0.35">
      <c r="A14" s="29"/>
      <c r="B14" s="108" t="s">
        <v>20</v>
      </c>
      <c r="C14" s="109" t="s">
        <v>170</v>
      </c>
      <c r="D14" s="109" t="s">
        <v>171</v>
      </c>
      <c r="E14" s="109" t="s">
        <v>172</v>
      </c>
      <c r="F14" s="109" t="s">
        <v>173</v>
      </c>
      <c r="G14" s="109" t="s">
        <v>174</v>
      </c>
      <c r="H14" s="109" t="s">
        <v>175</v>
      </c>
      <c r="I14" s="109" t="s">
        <v>176</v>
      </c>
      <c r="J14" s="109" t="s">
        <v>177</v>
      </c>
      <c r="K14" s="109" t="s">
        <v>178</v>
      </c>
      <c r="L14" s="109" t="s">
        <v>179</v>
      </c>
      <c r="M14" s="109" t="s">
        <v>180</v>
      </c>
      <c r="N14" s="109" t="s">
        <v>181</v>
      </c>
      <c r="O14" s="110" t="s">
        <v>1</v>
      </c>
      <c r="P14" s="577" t="s">
        <v>108</v>
      </c>
      <c r="Q14" s="30"/>
      <c r="R14" s="30"/>
    </row>
    <row r="15" spans="1:21" s="25" customFormat="1" ht="17.100000000000001" customHeight="1" thickBot="1" x14ac:dyDescent="0.25">
      <c r="A15" s="29"/>
      <c r="B15" s="578" t="s">
        <v>105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600"/>
      <c r="P15" s="577"/>
      <c r="Q15" s="30"/>
      <c r="R15" s="30"/>
    </row>
    <row r="16" spans="1:21" s="25" customFormat="1" ht="17.100000000000001" customHeight="1" thickBot="1" x14ac:dyDescent="0.25">
      <c r="A16" s="29"/>
      <c r="B16" s="111" t="s">
        <v>73</v>
      </c>
      <c r="C16" s="112">
        <v>5</v>
      </c>
      <c r="D16" s="75">
        <v>7</v>
      </c>
      <c r="E16" s="75">
        <v>10</v>
      </c>
      <c r="F16" s="75">
        <v>7</v>
      </c>
      <c r="G16" s="75">
        <v>10</v>
      </c>
      <c r="H16" s="75">
        <v>16</v>
      </c>
      <c r="I16" s="75">
        <v>6</v>
      </c>
      <c r="J16" s="75">
        <v>8</v>
      </c>
      <c r="K16" s="75">
        <v>7</v>
      </c>
      <c r="L16" s="75">
        <v>4</v>
      </c>
      <c r="M16" s="75">
        <v>3</v>
      </c>
      <c r="N16" s="60">
        <v>2</v>
      </c>
      <c r="O16" s="301">
        <f>SUM(C16:N16)</f>
        <v>85</v>
      </c>
      <c r="P16" s="604"/>
      <c r="Q16" s="30"/>
      <c r="R16" s="30"/>
    </row>
    <row r="17" spans="1:18" s="25" customFormat="1" ht="17.100000000000001" customHeight="1" thickBot="1" x14ac:dyDescent="0.25">
      <c r="A17" s="29"/>
      <c r="B17" s="111" t="s">
        <v>75</v>
      </c>
      <c r="C17" s="112">
        <v>9</v>
      </c>
      <c r="D17" s="75">
        <v>4</v>
      </c>
      <c r="E17" s="75">
        <v>2</v>
      </c>
      <c r="F17" s="75">
        <v>7</v>
      </c>
      <c r="G17" s="75">
        <v>5</v>
      </c>
      <c r="H17" s="75">
        <v>5</v>
      </c>
      <c r="I17" s="75">
        <v>6</v>
      </c>
      <c r="J17" s="75">
        <v>7</v>
      </c>
      <c r="K17" s="75">
        <v>3</v>
      </c>
      <c r="L17" s="75">
        <v>4</v>
      </c>
      <c r="M17" s="75">
        <v>3</v>
      </c>
      <c r="N17" s="60">
        <v>5</v>
      </c>
      <c r="O17" s="301">
        <f t="shared" ref="O17:O27" si="0">SUM(C17:N17)</f>
        <v>60</v>
      </c>
      <c r="P17" s="604"/>
      <c r="Q17" s="30"/>
      <c r="R17" s="30"/>
    </row>
    <row r="18" spans="1:18" s="25" customFormat="1" ht="17.100000000000001" customHeight="1" thickBot="1" x14ac:dyDescent="0.25">
      <c r="A18" s="29"/>
      <c r="B18" s="111" t="s">
        <v>76</v>
      </c>
      <c r="C18" s="112">
        <v>1</v>
      </c>
      <c r="D18" s="75">
        <v>1</v>
      </c>
      <c r="E18" s="75">
        <v>1</v>
      </c>
      <c r="F18" s="75"/>
      <c r="G18" s="75">
        <v>1</v>
      </c>
      <c r="H18" s="75">
        <v>1</v>
      </c>
      <c r="I18" s="75"/>
      <c r="J18" s="75"/>
      <c r="K18" s="75"/>
      <c r="L18" s="75"/>
      <c r="M18" s="75"/>
      <c r="N18" s="60">
        <v>1</v>
      </c>
      <c r="O18" s="301">
        <f t="shared" si="0"/>
        <v>6</v>
      </c>
      <c r="P18" s="604"/>
      <c r="Q18" s="30"/>
      <c r="R18" s="30"/>
    </row>
    <row r="19" spans="1:18" s="25" customFormat="1" ht="17.100000000000001" customHeight="1" thickBot="1" x14ac:dyDescent="0.25">
      <c r="A19" s="29"/>
      <c r="B19" s="111" t="s">
        <v>74</v>
      </c>
      <c r="C19" s="112">
        <v>15</v>
      </c>
      <c r="D19" s="75">
        <v>17</v>
      </c>
      <c r="E19" s="75">
        <v>21</v>
      </c>
      <c r="F19" s="75">
        <v>24</v>
      </c>
      <c r="G19" s="75">
        <v>21</v>
      </c>
      <c r="H19" s="75">
        <v>20</v>
      </c>
      <c r="I19" s="75">
        <v>25</v>
      </c>
      <c r="J19" s="75">
        <v>24</v>
      </c>
      <c r="K19" s="75">
        <v>27</v>
      </c>
      <c r="L19" s="75">
        <v>38</v>
      </c>
      <c r="M19" s="75">
        <v>30</v>
      </c>
      <c r="N19" s="60">
        <v>33</v>
      </c>
      <c r="O19" s="301">
        <f t="shared" si="0"/>
        <v>295</v>
      </c>
      <c r="P19" s="604"/>
      <c r="Q19" s="30"/>
      <c r="R19" s="30"/>
    </row>
    <row r="20" spans="1:18" s="25" customFormat="1" ht="17.100000000000001" customHeight="1" thickBot="1" x14ac:dyDescent="0.25">
      <c r="A20" s="29"/>
      <c r="B20" s="113" t="s">
        <v>1</v>
      </c>
      <c r="C20" s="76">
        <f>SUM(C16:C19)</f>
        <v>30</v>
      </c>
      <c r="D20" s="76">
        <f t="shared" ref="D20:N20" si="1">SUM(D16:D19)</f>
        <v>29</v>
      </c>
      <c r="E20" s="76">
        <f t="shared" si="1"/>
        <v>34</v>
      </c>
      <c r="F20" s="76">
        <f t="shared" si="1"/>
        <v>38</v>
      </c>
      <c r="G20" s="76">
        <f t="shared" si="1"/>
        <v>37</v>
      </c>
      <c r="H20" s="76">
        <f>SUM(H16:H19)</f>
        <v>42</v>
      </c>
      <c r="I20" s="76">
        <f t="shared" si="1"/>
        <v>37</v>
      </c>
      <c r="J20" s="76">
        <f t="shared" si="1"/>
        <v>39</v>
      </c>
      <c r="K20" s="76">
        <f t="shared" si="1"/>
        <v>37</v>
      </c>
      <c r="L20" s="76">
        <f t="shared" si="1"/>
        <v>46</v>
      </c>
      <c r="M20" s="76">
        <f t="shared" si="1"/>
        <v>36</v>
      </c>
      <c r="N20" s="298">
        <f t="shared" si="1"/>
        <v>41</v>
      </c>
      <c r="O20" s="301">
        <f t="shared" si="0"/>
        <v>446</v>
      </c>
      <c r="P20" s="300">
        <f>(100000/10135105)*(O20/12)*12</f>
        <v>4.4005464176246809</v>
      </c>
      <c r="Q20" s="30"/>
      <c r="R20" s="30"/>
    </row>
    <row r="21" spans="1:18" s="25" customFormat="1" ht="17.100000000000001" customHeight="1" thickBot="1" x14ac:dyDescent="0.25">
      <c r="A21" s="29"/>
      <c r="B21" s="81" t="s">
        <v>81</v>
      </c>
      <c r="C21" s="76">
        <v>8</v>
      </c>
      <c r="D21" s="31">
        <v>3</v>
      </c>
      <c r="E21" s="31">
        <v>7</v>
      </c>
      <c r="F21" s="31">
        <v>11</v>
      </c>
      <c r="G21" s="31">
        <v>6</v>
      </c>
      <c r="H21" s="31">
        <v>14</v>
      </c>
      <c r="I21" s="31">
        <v>6</v>
      </c>
      <c r="J21" s="31">
        <v>2</v>
      </c>
      <c r="K21" s="31">
        <v>2</v>
      </c>
      <c r="L21" s="31">
        <v>10</v>
      </c>
      <c r="M21" s="31">
        <v>4</v>
      </c>
      <c r="N21" s="268">
        <v>3</v>
      </c>
      <c r="O21" s="301">
        <f t="shared" si="0"/>
        <v>76</v>
      </c>
      <c r="P21" s="300">
        <f t="shared" ref="P21:P27" si="2">(100000/10135105)*(O21/12)*12</f>
        <v>0.74986889627685149</v>
      </c>
      <c r="Q21" s="30"/>
      <c r="R21" s="30"/>
    </row>
    <row r="22" spans="1:18" s="25" customFormat="1" ht="17.100000000000001" customHeight="1" thickBot="1" x14ac:dyDescent="0.25">
      <c r="A22" s="29"/>
      <c r="B22" s="81" t="s">
        <v>141</v>
      </c>
      <c r="C22" s="76"/>
      <c r="D22" s="31"/>
      <c r="E22" s="31">
        <v>1</v>
      </c>
      <c r="F22" s="31">
        <v>1</v>
      </c>
      <c r="G22" s="31"/>
      <c r="H22" s="31">
        <v>1</v>
      </c>
      <c r="I22" s="31">
        <v>1</v>
      </c>
      <c r="J22" s="31"/>
      <c r="K22" s="31"/>
      <c r="L22" s="31">
        <v>3</v>
      </c>
      <c r="M22" s="31">
        <v>1</v>
      </c>
      <c r="N22" s="268">
        <v>1</v>
      </c>
      <c r="O22" s="301">
        <f t="shared" si="0"/>
        <v>9</v>
      </c>
      <c r="P22" s="300">
        <f t="shared" si="2"/>
        <v>8.8800264032785056E-2</v>
      </c>
      <c r="Q22" s="30"/>
      <c r="R22" s="30"/>
    </row>
    <row r="23" spans="1:18" s="25" customFormat="1" ht="17.100000000000001" customHeight="1" thickBot="1" x14ac:dyDescent="0.25">
      <c r="A23" s="29"/>
      <c r="B23" s="81" t="s">
        <v>63</v>
      </c>
      <c r="C23" s="76"/>
      <c r="D23" s="31"/>
      <c r="E23" s="31"/>
      <c r="F23" s="31"/>
      <c r="G23" s="31">
        <v>1</v>
      </c>
      <c r="H23" s="31"/>
      <c r="I23" s="31">
        <v>1</v>
      </c>
      <c r="J23" s="31"/>
      <c r="K23" s="31"/>
      <c r="L23" s="31"/>
      <c r="M23" s="31"/>
      <c r="N23" s="268"/>
      <c r="O23" s="301">
        <f t="shared" si="0"/>
        <v>2</v>
      </c>
      <c r="P23" s="300">
        <f t="shared" si="2"/>
        <v>1.9733392007285567E-2</v>
      </c>
      <c r="Q23" s="30"/>
      <c r="R23" s="30"/>
    </row>
    <row r="24" spans="1:18" s="25" customFormat="1" ht="17.100000000000001" customHeight="1" thickBot="1" x14ac:dyDescent="0.25">
      <c r="A24" s="29"/>
      <c r="B24" s="81" t="s">
        <v>165</v>
      </c>
      <c r="C24" s="115">
        <v>2</v>
      </c>
      <c r="D24" s="62"/>
      <c r="E24" s="62"/>
      <c r="F24" s="62">
        <v>1</v>
      </c>
      <c r="G24" s="62"/>
      <c r="H24" s="62">
        <v>1</v>
      </c>
      <c r="I24" s="62">
        <v>3</v>
      </c>
      <c r="J24" s="62">
        <v>6</v>
      </c>
      <c r="K24" s="62"/>
      <c r="L24" s="62">
        <v>3</v>
      </c>
      <c r="M24" s="62">
        <v>1</v>
      </c>
      <c r="N24" s="294">
        <v>1</v>
      </c>
      <c r="O24" s="301">
        <f t="shared" si="0"/>
        <v>18</v>
      </c>
      <c r="P24" s="300">
        <f t="shared" si="2"/>
        <v>0.17760052806557011</v>
      </c>
      <c r="Q24" s="30"/>
      <c r="R24" s="30"/>
    </row>
    <row r="25" spans="1:18" s="25" customFormat="1" ht="17.100000000000001" customHeight="1" thickBot="1" x14ac:dyDescent="0.25">
      <c r="A25" s="29"/>
      <c r="B25" s="81" t="s">
        <v>258</v>
      </c>
      <c r="C25" s="115"/>
      <c r="D25" s="62">
        <v>1</v>
      </c>
      <c r="E25" s="62">
        <v>2</v>
      </c>
      <c r="F25" s="62">
        <v>1</v>
      </c>
      <c r="G25" s="62"/>
      <c r="H25" s="62">
        <v>1</v>
      </c>
      <c r="I25" s="62"/>
      <c r="J25" s="62">
        <v>1</v>
      </c>
      <c r="K25" s="62"/>
      <c r="L25" s="62">
        <v>3</v>
      </c>
      <c r="M25" s="62"/>
      <c r="N25" s="294"/>
      <c r="O25" s="301">
        <f t="shared" si="0"/>
        <v>9</v>
      </c>
      <c r="P25" s="300">
        <f t="shared" si="2"/>
        <v>8.8800264032785056E-2</v>
      </c>
      <c r="Q25" s="30"/>
      <c r="R25" s="30"/>
    </row>
    <row r="26" spans="1:18" s="25" customFormat="1" ht="17.100000000000001" customHeight="1" thickBot="1" x14ac:dyDescent="0.25">
      <c r="A26" s="29"/>
      <c r="B26" s="81" t="s">
        <v>166</v>
      </c>
      <c r="C26" s="115"/>
      <c r="D26" s="62"/>
      <c r="E26" s="62">
        <v>2</v>
      </c>
      <c r="F26" s="62"/>
      <c r="G26" s="62">
        <v>1</v>
      </c>
      <c r="H26" s="62"/>
      <c r="I26" s="62"/>
      <c r="J26" s="62">
        <v>2</v>
      </c>
      <c r="K26" s="62">
        <v>3</v>
      </c>
      <c r="L26" s="62">
        <v>2</v>
      </c>
      <c r="M26" s="62">
        <v>1</v>
      </c>
      <c r="N26" s="294">
        <v>2</v>
      </c>
      <c r="O26" s="301">
        <f t="shared" si="0"/>
        <v>13</v>
      </c>
      <c r="P26" s="300">
        <f t="shared" si="2"/>
        <v>0.12826704804735617</v>
      </c>
      <c r="Q26" s="30"/>
      <c r="R26" s="30"/>
    </row>
    <row r="27" spans="1:18" s="25" customFormat="1" ht="17.100000000000001" customHeight="1" thickBot="1" x14ac:dyDescent="0.25">
      <c r="A27" s="29"/>
      <c r="B27" s="116" t="s">
        <v>79</v>
      </c>
      <c r="C27" s="117">
        <v>9</v>
      </c>
      <c r="D27" s="58">
        <v>4</v>
      </c>
      <c r="E27" s="58">
        <v>12</v>
      </c>
      <c r="F27" s="58">
        <v>13</v>
      </c>
      <c r="G27" s="58">
        <v>8</v>
      </c>
      <c r="H27" s="58">
        <v>9</v>
      </c>
      <c r="I27" s="58">
        <v>13</v>
      </c>
      <c r="J27" s="58">
        <v>10</v>
      </c>
      <c r="K27" s="58">
        <v>6</v>
      </c>
      <c r="L27" s="58">
        <v>9</v>
      </c>
      <c r="M27" s="58">
        <v>11</v>
      </c>
      <c r="N27" s="295">
        <v>14</v>
      </c>
      <c r="O27" s="301">
        <f t="shared" si="0"/>
        <v>118</v>
      </c>
      <c r="P27" s="300">
        <f t="shared" si="2"/>
        <v>1.1642701284298487</v>
      </c>
      <c r="Q27" s="30"/>
      <c r="R27" s="30"/>
    </row>
    <row r="28" spans="1:18" s="25" customFormat="1" ht="18" customHeight="1" thickBot="1" x14ac:dyDescent="0.25">
      <c r="A28" s="29"/>
      <c r="B28" s="118" t="s">
        <v>1</v>
      </c>
      <c r="C28" s="69">
        <f>SUM(C20:C27)</f>
        <v>49</v>
      </c>
      <c r="D28" s="69">
        <f>SUM(D20:D27)</f>
        <v>37</v>
      </c>
      <c r="E28" s="69">
        <f t="shared" ref="E28:M28" si="3">SUM(E20:E27)</f>
        <v>58</v>
      </c>
      <c r="F28" s="69">
        <f t="shared" si="3"/>
        <v>65</v>
      </c>
      <c r="G28" s="69">
        <f t="shared" si="3"/>
        <v>53</v>
      </c>
      <c r="H28" s="69">
        <f t="shared" si="3"/>
        <v>68</v>
      </c>
      <c r="I28" s="69">
        <f t="shared" si="3"/>
        <v>61</v>
      </c>
      <c r="J28" s="119">
        <f t="shared" si="3"/>
        <v>60</v>
      </c>
      <c r="K28" s="119">
        <f t="shared" si="3"/>
        <v>48</v>
      </c>
      <c r="L28" s="119">
        <f t="shared" si="3"/>
        <v>76</v>
      </c>
      <c r="M28" s="119">
        <f t="shared" si="3"/>
        <v>54</v>
      </c>
      <c r="N28" s="299">
        <f>SUM(N20:N27)</f>
        <v>62</v>
      </c>
      <c r="O28" s="302">
        <f>SUM(O20:O27)</f>
        <v>691</v>
      </c>
      <c r="P28" s="30"/>
      <c r="Q28" s="30"/>
      <c r="R28" s="30"/>
    </row>
    <row r="29" spans="1:18" s="25" customFormat="1" ht="15.95" customHeight="1" thickBot="1" x14ac:dyDescent="0.25">
      <c r="A29" s="29"/>
      <c r="B29" s="57"/>
      <c r="C29" s="57"/>
      <c r="D29" s="120"/>
      <c r="E29" s="120"/>
      <c r="F29" s="120"/>
      <c r="G29" s="120"/>
      <c r="H29" s="120"/>
      <c r="I29" s="121"/>
      <c r="J29" s="594" t="s">
        <v>109</v>
      </c>
      <c r="K29" s="594"/>
      <c r="L29" s="594"/>
      <c r="M29" s="594"/>
      <c r="N29" s="594"/>
      <c r="O29" s="601"/>
      <c r="P29" s="114">
        <f>(100000/10135105)*(O28/12)*12</f>
        <v>6.8178869385171632</v>
      </c>
      <c r="Q29" s="30"/>
      <c r="R29" s="30"/>
    </row>
    <row r="30" spans="1:18" s="25" customFormat="1" ht="15.95" customHeight="1" x14ac:dyDescent="0.2">
      <c r="A30" s="34"/>
      <c r="B30" s="39"/>
      <c r="C30" s="39"/>
      <c r="D30" s="37"/>
      <c r="E30" s="36"/>
      <c r="F30" s="36"/>
      <c r="G30" s="36"/>
      <c r="H30" s="36"/>
      <c r="I30" s="36"/>
      <c r="J30" s="42"/>
      <c r="K30" s="42"/>
      <c r="L30" s="42"/>
      <c r="M30" s="42"/>
      <c r="N30" s="42"/>
      <c r="O30" s="42"/>
      <c r="P30" s="41"/>
    </row>
    <row r="31" spans="1:18" ht="18.75" customHeight="1" thickBot="1" x14ac:dyDescent="0.35">
      <c r="A31" s="15"/>
      <c r="B31" s="603" t="s">
        <v>291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</row>
    <row r="32" spans="1:18" ht="21.75" customHeight="1" thickBot="1" x14ac:dyDescent="0.35">
      <c r="B32" s="108" t="s">
        <v>20</v>
      </c>
      <c r="C32" s="109" t="s">
        <v>170</v>
      </c>
      <c r="D32" s="109" t="s">
        <v>171</v>
      </c>
      <c r="E32" s="109" t="s">
        <v>172</v>
      </c>
      <c r="F32" s="109" t="s">
        <v>173</v>
      </c>
      <c r="G32" s="109" t="s">
        <v>174</v>
      </c>
      <c r="H32" s="109" t="s">
        <v>175</v>
      </c>
      <c r="I32" s="109" t="s">
        <v>176</v>
      </c>
      <c r="J32" s="109" t="s">
        <v>177</v>
      </c>
      <c r="K32" s="109" t="s">
        <v>178</v>
      </c>
      <c r="L32" s="109" t="s">
        <v>179</v>
      </c>
      <c r="M32" s="109" t="s">
        <v>180</v>
      </c>
      <c r="N32" s="265" t="s">
        <v>181</v>
      </c>
      <c r="O32" s="88" t="s">
        <v>1</v>
      </c>
      <c r="P32" s="86" t="s">
        <v>107</v>
      </c>
    </row>
    <row r="33" spans="2:16" ht="17.100000000000001" customHeight="1" thickBot="1" x14ac:dyDescent="0.25">
      <c r="B33" s="122" t="s">
        <v>77</v>
      </c>
      <c r="C33" s="123">
        <v>3</v>
      </c>
      <c r="D33" s="124">
        <v>3</v>
      </c>
      <c r="E33" s="124">
        <v>1</v>
      </c>
      <c r="F33" s="124">
        <v>2</v>
      </c>
      <c r="G33" s="124">
        <v>3</v>
      </c>
      <c r="H33" s="124"/>
      <c r="I33" s="124">
        <v>1</v>
      </c>
      <c r="J33" s="124">
        <v>2</v>
      </c>
      <c r="K33" s="124">
        <v>1</v>
      </c>
      <c r="L33" s="124">
        <v>1</v>
      </c>
      <c r="M33" s="124">
        <v>3</v>
      </c>
      <c r="N33" s="266">
        <v>4</v>
      </c>
      <c r="O33" s="273">
        <f>SUM(C33:N33)</f>
        <v>24</v>
      </c>
      <c r="P33" s="114">
        <f>(100000/10135105)*(O33/12)*12</f>
        <v>0.23680070408742682</v>
      </c>
    </row>
    <row r="34" spans="2:16" ht="17.100000000000001" customHeight="1" thickBot="1" x14ac:dyDescent="0.25">
      <c r="B34" s="126" t="s">
        <v>146</v>
      </c>
      <c r="C34" s="127"/>
      <c r="D34" s="40"/>
      <c r="E34" s="40"/>
      <c r="F34" s="40"/>
      <c r="G34" s="40"/>
      <c r="H34" s="40"/>
      <c r="I34" s="40">
        <v>1</v>
      </c>
      <c r="J34" s="40"/>
      <c r="K34" s="40">
        <v>2</v>
      </c>
      <c r="L34" s="40"/>
      <c r="M34" s="40">
        <v>2</v>
      </c>
      <c r="N34" s="267"/>
      <c r="O34" s="273">
        <f t="shared" ref="O34:O45" si="4">SUM(C34:N34)</f>
        <v>5</v>
      </c>
      <c r="P34" s="114">
        <f t="shared" ref="P34:P45" si="5">(100000/10135105)*(O34/12)*12</f>
        <v>4.9333480018213922E-2</v>
      </c>
    </row>
    <row r="35" spans="2:16" ht="17.100000000000001" customHeight="1" thickBot="1" x14ac:dyDescent="0.25">
      <c r="B35" s="81" t="s">
        <v>67</v>
      </c>
      <c r="C35" s="76">
        <v>8</v>
      </c>
      <c r="D35" s="31">
        <v>9</v>
      </c>
      <c r="E35" s="31">
        <v>11</v>
      </c>
      <c r="F35" s="31">
        <v>9</v>
      </c>
      <c r="G35" s="31">
        <v>6</v>
      </c>
      <c r="H35" s="31">
        <v>8</v>
      </c>
      <c r="I35" s="31">
        <v>16</v>
      </c>
      <c r="J35" s="31">
        <v>5</v>
      </c>
      <c r="K35" s="31">
        <v>9</v>
      </c>
      <c r="L35" s="31">
        <v>7</v>
      </c>
      <c r="M35" s="31">
        <v>2</v>
      </c>
      <c r="N35" s="268">
        <v>12</v>
      </c>
      <c r="O35" s="273">
        <f t="shared" si="4"/>
        <v>102</v>
      </c>
      <c r="P35" s="114">
        <f t="shared" si="5"/>
        <v>1.0064029923715641</v>
      </c>
    </row>
    <row r="36" spans="2:16" ht="17.100000000000001" customHeight="1" thickBot="1" x14ac:dyDescent="0.25">
      <c r="B36" s="81" t="s">
        <v>285</v>
      </c>
      <c r="C36" s="76">
        <v>5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68"/>
      <c r="O36" s="273">
        <f t="shared" si="4"/>
        <v>5</v>
      </c>
      <c r="P36" s="114">
        <f t="shared" si="5"/>
        <v>4.9333480018213922E-2</v>
      </c>
    </row>
    <row r="37" spans="2:16" ht="17.100000000000001" customHeight="1" thickBot="1" x14ac:dyDescent="0.25">
      <c r="B37" s="81" t="s">
        <v>256</v>
      </c>
      <c r="C37" s="76"/>
      <c r="D37" s="31"/>
      <c r="E37" s="31"/>
      <c r="F37" s="31"/>
      <c r="G37" s="31"/>
      <c r="H37" s="31">
        <v>1</v>
      </c>
      <c r="I37" s="31"/>
      <c r="J37" s="31"/>
      <c r="K37" s="31">
        <v>1</v>
      </c>
      <c r="L37" s="31">
        <v>1</v>
      </c>
      <c r="M37" s="31"/>
      <c r="N37" s="268"/>
      <c r="O37" s="273">
        <f t="shared" si="4"/>
        <v>3</v>
      </c>
      <c r="P37" s="114">
        <f t="shared" si="5"/>
        <v>2.9600088010928352E-2</v>
      </c>
    </row>
    <row r="38" spans="2:16" ht="17.100000000000001" customHeight="1" thickBot="1" x14ac:dyDescent="0.25">
      <c r="B38" s="128" t="s">
        <v>85</v>
      </c>
      <c r="C38" s="129"/>
      <c r="D38" s="31"/>
      <c r="E38" s="31"/>
      <c r="F38" s="31"/>
      <c r="G38" s="31">
        <v>1</v>
      </c>
      <c r="H38" s="31"/>
      <c r="I38" s="31"/>
      <c r="J38" s="31"/>
      <c r="K38" s="31">
        <v>1</v>
      </c>
      <c r="L38" s="31"/>
      <c r="M38" s="31"/>
      <c r="N38" s="268"/>
      <c r="O38" s="273">
        <f t="shared" si="4"/>
        <v>2</v>
      </c>
      <c r="P38" s="114">
        <f t="shared" si="5"/>
        <v>1.9733392007285567E-2</v>
      </c>
    </row>
    <row r="39" spans="2:16" ht="17.100000000000001" customHeight="1" thickBot="1" x14ac:dyDescent="0.25">
      <c r="B39" s="81" t="s">
        <v>68</v>
      </c>
      <c r="C39" s="76">
        <v>63</v>
      </c>
      <c r="D39" s="31">
        <v>32</v>
      </c>
      <c r="E39" s="31">
        <v>46</v>
      </c>
      <c r="F39" s="31">
        <v>45</v>
      </c>
      <c r="G39" s="31">
        <v>50</v>
      </c>
      <c r="H39" s="31">
        <v>39</v>
      </c>
      <c r="I39" s="31">
        <v>50</v>
      </c>
      <c r="J39" s="31">
        <v>36</v>
      </c>
      <c r="K39" s="31">
        <v>57</v>
      </c>
      <c r="L39" s="31">
        <v>49</v>
      </c>
      <c r="M39" s="31">
        <v>53</v>
      </c>
      <c r="N39" s="268">
        <v>71</v>
      </c>
      <c r="O39" s="273">
        <f t="shared" si="4"/>
        <v>591</v>
      </c>
      <c r="P39" s="114">
        <f t="shared" si="5"/>
        <v>5.8312173381528858</v>
      </c>
    </row>
    <row r="40" spans="2:16" ht="17.100000000000001" customHeight="1" thickBot="1" x14ac:dyDescent="0.25">
      <c r="B40" s="81" t="s">
        <v>163</v>
      </c>
      <c r="C40" s="76"/>
      <c r="D40" s="31">
        <v>1</v>
      </c>
      <c r="E40" s="31">
        <v>3</v>
      </c>
      <c r="F40" s="31">
        <v>2</v>
      </c>
      <c r="G40" s="31"/>
      <c r="H40" s="31">
        <v>1</v>
      </c>
      <c r="I40" s="31"/>
      <c r="J40" s="31"/>
      <c r="K40" s="31">
        <v>6</v>
      </c>
      <c r="L40" s="31">
        <v>2</v>
      </c>
      <c r="M40" s="31"/>
      <c r="N40" s="268">
        <v>1</v>
      </c>
      <c r="O40" s="273">
        <f t="shared" si="4"/>
        <v>16</v>
      </c>
      <c r="P40" s="114">
        <f t="shared" si="5"/>
        <v>0.15786713605828454</v>
      </c>
    </row>
    <row r="41" spans="2:16" ht="17.100000000000001" customHeight="1" thickBot="1" x14ac:dyDescent="0.25">
      <c r="B41" s="81" t="s">
        <v>69</v>
      </c>
      <c r="C41" s="76">
        <v>15</v>
      </c>
      <c r="D41" s="31">
        <v>5</v>
      </c>
      <c r="E41" s="31">
        <v>13</v>
      </c>
      <c r="F41" s="31">
        <v>9</v>
      </c>
      <c r="G41" s="31">
        <v>13</v>
      </c>
      <c r="H41" s="31">
        <v>7</v>
      </c>
      <c r="I41" s="31">
        <v>11</v>
      </c>
      <c r="J41" s="31">
        <v>6</v>
      </c>
      <c r="K41" s="31"/>
      <c r="L41" s="31">
        <v>10</v>
      </c>
      <c r="M41" s="31">
        <v>11</v>
      </c>
      <c r="N41" s="268">
        <v>14</v>
      </c>
      <c r="O41" s="273">
        <f t="shared" si="4"/>
        <v>114</v>
      </c>
      <c r="P41" s="114">
        <f t="shared" si="5"/>
        <v>1.1248033444152772</v>
      </c>
    </row>
    <row r="42" spans="2:16" ht="17.100000000000001" customHeight="1" thickBot="1" x14ac:dyDescent="0.25">
      <c r="B42" s="231" t="s">
        <v>260</v>
      </c>
      <c r="C42" s="232"/>
      <c r="D42" s="233"/>
      <c r="E42" s="233"/>
      <c r="F42" s="233"/>
      <c r="G42" s="233">
        <v>2</v>
      </c>
      <c r="H42" s="233"/>
      <c r="I42" s="233"/>
      <c r="J42" s="233"/>
      <c r="K42" s="233"/>
      <c r="L42" s="233"/>
      <c r="M42" s="233"/>
      <c r="N42" s="269"/>
      <c r="O42" s="273">
        <f t="shared" si="4"/>
        <v>2</v>
      </c>
      <c r="P42" s="114">
        <f t="shared" si="5"/>
        <v>1.9733392007285567E-2</v>
      </c>
    </row>
    <row r="43" spans="2:16" ht="17.100000000000001" customHeight="1" thickBot="1" x14ac:dyDescent="0.25">
      <c r="B43" s="333" t="s">
        <v>286</v>
      </c>
      <c r="C43" s="334">
        <v>4</v>
      </c>
      <c r="D43" s="335">
        <v>2</v>
      </c>
      <c r="E43" s="335"/>
      <c r="F43" s="335">
        <v>1</v>
      </c>
      <c r="G43" s="335">
        <v>1</v>
      </c>
      <c r="H43" s="335">
        <v>2</v>
      </c>
      <c r="I43" s="335"/>
      <c r="J43" s="335"/>
      <c r="K43" s="335"/>
      <c r="L43" s="335">
        <v>2</v>
      </c>
      <c r="M43" s="335"/>
      <c r="N43" s="336"/>
      <c r="O43" s="273">
        <f t="shared" si="4"/>
        <v>12</v>
      </c>
      <c r="P43" s="114">
        <f t="shared" si="5"/>
        <v>0.11840035204371341</v>
      </c>
    </row>
    <row r="44" spans="2:16" ht="17.100000000000001" customHeight="1" thickBot="1" x14ac:dyDescent="0.25">
      <c r="B44" s="235" t="s">
        <v>84</v>
      </c>
      <c r="C44" s="236">
        <v>2</v>
      </c>
      <c r="D44" s="237">
        <v>2</v>
      </c>
      <c r="E44" s="237">
        <v>1</v>
      </c>
      <c r="F44" s="237">
        <v>6</v>
      </c>
      <c r="G44" s="237">
        <v>6</v>
      </c>
      <c r="H44" s="237">
        <v>6</v>
      </c>
      <c r="I44" s="237">
        <v>13</v>
      </c>
      <c r="J44" s="237">
        <v>5</v>
      </c>
      <c r="K44" s="237">
        <v>9</v>
      </c>
      <c r="L44" s="237">
        <v>5</v>
      </c>
      <c r="M44" s="237">
        <v>1</v>
      </c>
      <c r="N44" s="270">
        <v>5</v>
      </c>
      <c r="O44" s="273">
        <f t="shared" si="4"/>
        <v>61</v>
      </c>
      <c r="P44" s="114">
        <f t="shared" si="5"/>
        <v>0.60186845622220975</v>
      </c>
    </row>
    <row r="45" spans="2:16" ht="17.100000000000001" customHeight="1" thickBot="1" x14ac:dyDescent="0.25">
      <c r="B45" s="238" t="s">
        <v>167</v>
      </c>
      <c r="C45" s="239"/>
      <c r="D45" s="240"/>
      <c r="E45" s="240"/>
      <c r="F45" s="240"/>
      <c r="G45" s="240"/>
      <c r="H45" s="240"/>
      <c r="I45" s="240"/>
      <c r="J45" s="240"/>
      <c r="K45" s="240">
        <v>1</v>
      </c>
      <c r="L45" s="240"/>
      <c r="M45" s="240"/>
      <c r="N45" s="271"/>
      <c r="O45" s="273">
        <f t="shared" si="4"/>
        <v>1</v>
      </c>
      <c r="P45" s="114">
        <f t="shared" si="5"/>
        <v>9.8666960036427834E-3</v>
      </c>
    </row>
    <row r="46" spans="2:16" ht="18" customHeight="1" thickBot="1" x14ac:dyDescent="0.25">
      <c r="B46" s="130" t="s">
        <v>1</v>
      </c>
      <c r="C46" s="131">
        <f>SUM(C33:C45)</f>
        <v>100</v>
      </c>
      <c r="D46" s="131">
        <f t="shared" ref="D46:L46" si="6">SUM(D33:D45)</f>
        <v>54</v>
      </c>
      <c r="E46" s="131">
        <f t="shared" si="6"/>
        <v>75</v>
      </c>
      <c r="F46" s="131">
        <f t="shared" si="6"/>
        <v>74</v>
      </c>
      <c r="G46" s="131">
        <f t="shared" si="6"/>
        <v>82</v>
      </c>
      <c r="H46" s="131">
        <f t="shared" si="6"/>
        <v>64</v>
      </c>
      <c r="I46" s="131">
        <f t="shared" si="6"/>
        <v>92</v>
      </c>
      <c r="J46" s="131">
        <f t="shared" si="6"/>
        <v>54</v>
      </c>
      <c r="K46" s="131">
        <f t="shared" si="6"/>
        <v>87</v>
      </c>
      <c r="L46" s="131">
        <f t="shared" si="6"/>
        <v>77</v>
      </c>
      <c r="M46" s="131">
        <f>SUM(M33:M45)</f>
        <v>72</v>
      </c>
      <c r="N46" s="272">
        <f>SUM(N33:N45)</f>
        <v>107</v>
      </c>
      <c r="O46" s="69">
        <f>SUM(O33:O45)</f>
        <v>938</v>
      </c>
      <c r="P46" s="68"/>
    </row>
    <row r="47" spans="2:16" ht="15.75" customHeight="1" thickBot="1" x14ac:dyDescent="0.25">
      <c r="B47" s="133"/>
      <c r="C47" s="133"/>
      <c r="D47" s="134"/>
      <c r="E47" s="134"/>
      <c r="F47" s="134"/>
      <c r="G47" s="134"/>
      <c r="H47" s="134"/>
      <c r="I47" s="135"/>
      <c r="J47" s="594" t="s">
        <v>109</v>
      </c>
      <c r="K47" s="594"/>
      <c r="L47" s="594"/>
      <c r="M47" s="594"/>
      <c r="N47" s="594"/>
      <c r="O47" s="594"/>
      <c r="P47" s="114">
        <f>(100000/10135105)*(O46/12)*12</f>
        <v>9.2549608514169321</v>
      </c>
    </row>
    <row r="48" spans="2:16" ht="15.75" customHeight="1" x14ac:dyDescent="0.2">
      <c r="B48" s="133"/>
      <c r="C48" s="133"/>
      <c r="D48" s="145"/>
      <c r="E48" s="145"/>
      <c r="F48" s="145"/>
      <c r="G48" s="145"/>
      <c r="H48" s="145"/>
      <c r="I48" s="145"/>
      <c r="J48" s="241"/>
      <c r="K48" s="241"/>
      <c r="L48" s="241"/>
      <c r="M48" s="241"/>
      <c r="N48" s="241"/>
      <c r="O48" s="241"/>
      <c r="P48" s="257"/>
    </row>
    <row r="49" spans="1:22" ht="15.75" customHeight="1" x14ac:dyDescent="0.2">
      <c r="B49" s="133"/>
      <c r="C49" s="133"/>
      <c r="D49" s="145"/>
      <c r="E49" s="145"/>
      <c r="F49" s="145"/>
      <c r="G49" s="145"/>
      <c r="H49" s="145"/>
      <c r="I49" s="145"/>
      <c r="J49" s="241"/>
      <c r="K49" s="241"/>
      <c r="L49" s="241"/>
      <c r="M49" s="241"/>
      <c r="N49" s="241"/>
      <c r="O49" s="241"/>
      <c r="P49" s="257"/>
    </row>
    <row r="50" spans="1:22" ht="15.75" customHeight="1" x14ac:dyDescent="0.2">
      <c r="B50" s="133"/>
      <c r="C50" s="133"/>
      <c r="D50" s="145"/>
      <c r="E50" s="145"/>
      <c r="F50" s="145"/>
      <c r="G50" s="145"/>
      <c r="H50" s="145"/>
      <c r="I50" s="145"/>
      <c r="J50" s="241"/>
      <c r="K50" s="241"/>
      <c r="L50" s="241"/>
      <c r="M50" s="241"/>
      <c r="N50" s="241"/>
      <c r="O50" s="241"/>
      <c r="P50" s="257"/>
    </row>
    <row r="51" spans="1:22" ht="15.75" customHeight="1" x14ac:dyDescent="0.2">
      <c r="B51" s="133"/>
      <c r="C51" s="133"/>
      <c r="D51" s="145"/>
      <c r="E51" s="145"/>
      <c r="F51" s="145"/>
      <c r="G51" s="145"/>
      <c r="H51" s="145"/>
      <c r="I51" s="145"/>
      <c r="J51" s="241"/>
      <c r="K51" s="241"/>
      <c r="L51" s="241"/>
      <c r="M51" s="241"/>
      <c r="N51" s="241"/>
      <c r="O51" s="241"/>
      <c r="P51" s="257"/>
    </row>
    <row r="52" spans="1:22" ht="15.75" customHeight="1" x14ac:dyDescent="0.2">
      <c r="B52" s="133"/>
      <c r="C52" s="133"/>
      <c r="D52" s="145"/>
      <c r="E52" s="145"/>
      <c r="F52" s="145"/>
      <c r="G52" s="145"/>
      <c r="H52" s="145"/>
      <c r="I52" s="145"/>
      <c r="J52" s="241"/>
      <c r="K52" s="241"/>
      <c r="L52" s="241"/>
      <c r="M52" s="241"/>
      <c r="N52" s="241"/>
      <c r="O52" s="241"/>
      <c r="P52" s="257"/>
    </row>
    <row r="53" spans="1:22" ht="15.75" customHeight="1" x14ac:dyDescent="0.2">
      <c r="B53" s="133"/>
      <c r="C53" s="133"/>
      <c r="D53" s="145"/>
      <c r="E53" s="145"/>
      <c r="F53" s="145"/>
      <c r="G53" s="145"/>
      <c r="H53" s="145"/>
      <c r="I53" s="145"/>
      <c r="J53" s="241"/>
      <c r="K53" s="241"/>
      <c r="L53" s="241"/>
      <c r="M53" s="241"/>
      <c r="N53" s="241"/>
      <c r="O53" s="241"/>
      <c r="P53" s="257"/>
    </row>
    <row r="54" spans="1:22" ht="24.95" customHeight="1" thickBot="1" x14ac:dyDescent="0.25">
      <c r="B54" s="595" t="s">
        <v>144</v>
      </c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</row>
    <row r="55" spans="1:22" ht="24" customHeight="1" thickBot="1" x14ac:dyDescent="0.35">
      <c r="B55" s="136" t="s">
        <v>20</v>
      </c>
      <c r="C55" s="137" t="s">
        <v>170</v>
      </c>
      <c r="D55" s="137" t="s">
        <v>171</v>
      </c>
      <c r="E55" s="137" t="s">
        <v>172</v>
      </c>
      <c r="F55" s="137" t="s">
        <v>173</v>
      </c>
      <c r="G55" s="137" t="s">
        <v>174</v>
      </c>
      <c r="H55" s="137" t="s">
        <v>175</v>
      </c>
      <c r="I55" s="137" t="s">
        <v>176</v>
      </c>
      <c r="J55" s="137" t="s">
        <v>177</v>
      </c>
      <c r="K55" s="137" t="s">
        <v>178</v>
      </c>
      <c r="L55" s="137" t="s">
        <v>179</v>
      </c>
      <c r="M55" s="137" t="s">
        <v>180</v>
      </c>
      <c r="N55" s="293" t="s">
        <v>181</v>
      </c>
      <c r="O55" s="88" t="s">
        <v>1</v>
      </c>
      <c r="P55" s="589"/>
      <c r="Q55" s="589"/>
      <c r="R55" s="589"/>
      <c r="S55" s="589"/>
      <c r="T55" s="589"/>
    </row>
    <row r="56" spans="1:22" ht="15" customHeight="1" thickBot="1" x14ac:dyDescent="0.25">
      <c r="B56" s="139" t="s">
        <v>142</v>
      </c>
      <c r="C56" s="140">
        <v>17</v>
      </c>
      <c r="D56" s="124">
        <v>22</v>
      </c>
      <c r="E56" s="124">
        <v>15</v>
      </c>
      <c r="F56" s="124">
        <v>11</v>
      </c>
      <c r="G56" s="124">
        <v>10</v>
      </c>
      <c r="H56" s="124">
        <v>28</v>
      </c>
      <c r="I56" s="124">
        <v>15</v>
      </c>
      <c r="J56" s="124">
        <v>13</v>
      </c>
      <c r="K56" s="124">
        <v>23</v>
      </c>
      <c r="L56" s="124">
        <v>28</v>
      </c>
      <c r="M56" s="124">
        <v>22</v>
      </c>
      <c r="N56" s="266">
        <v>23</v>
      </c>
      <c r="O56" s="273">
        <f>SUM(C56:N56)</f>
        <v>227</v>
      </c>
    </row>
    <row r="57" spans="1:22" ht="15" customHeight="1" thickBot="1" x14ac:dyDescent="0.25">
      <c r="B57" s="128" t="s">
        <v>143</v>
      </c>
      <c r="C57" s="129"/>
      <c r="D57" s="31"/>
      <c r="E57" s="31"/>
      <c r="F57" s="31"/>
      <c r="G57" s="31"/>
      <c r="H57" s="31"/>
      <c r="I57" s="31"/>
      <c r="J57" s="31">
        <v>1</v>
      </c>
      <c r="K57" s="31"/>
      <c r="L57" s="31">
        <v>1</v>
      </c>
      <c r="M57" s="31">
        <v>1</v>
      </c>
      <c r="N57" s="268"/>
      <c r="O57" s="273">
        <f>SUM(C57:N57)</f>
        <v>3</v>
      </c>
    </row>
    <row r="58" spans="1:22" ht="15" hidden="1" customHeight="1" thickBot="1" x14ac:dyDescent="0.25">
      <c r="B58" s="255" t="s">
        <v>238</v>
      </c>
      <c r="C58" s="256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94"/>
      <c r="O58" s="273">
        <f>SUM(C58:N58)</f>
        <v>0</v>
      </c>
    </row>
    <row r="59" spans="1:22" ht="15" customHeight="1" thickBot="1" x14ac:dyDescent="0.25">
      <c r="A59" s="68"/>
      <c r="B59" s="141" t="s">
        <v>182</v>
      </c>
      <c r="C59" s="142"/>
      <c r="D59" s="58"/>
      <c r="E59" s="58"/>
      <c r="F59" s="58">
        <v>1</v>
      </c>
      <c r="G59" s="58">
        <v>1</v>
      </c>
      <c r="H59" s="58">
        <v>2</v>
      </c>
      <c r="I59" s="58">
        <v>1</v>
      </c>
      <c r="J59" s="58"/>
      <c r="K59" s="58">
        <v>1</v>
      </c>
      <c r="L59" s="58"/>
      <c r="M59" s="58"/>
      <c r="N59" s="295">
        <v>1</v>
      </c>
      <c r="O59" s="273">
        <f>SUM(C59:N59)</f>
        <v>7</v>
      </c>
      <c r="P59" s="68"/>
      <c r="Q59" s="68"/>
      <c r="R59" s="68"/>
      <c r="S59" s="68"/>
      <c r="T59" s="68"/>
      <c r="U59" s="68"/>
      <c r="V59" s="68"/>
    </row>
    <row r="60" spans="1:22" ht="16.5" customHeight="1" thickBot="1" x14ac:dyDescent="0.25">
      <c r="A60" s="68"/>
      <c r="B60" s="143" t="s">
        <v>1</v>
      </c>
      <c r="C60" s="144">
        <f>SUM(C56:C59)</f>
        <v>17</v>
      </c>
      <c r="D60" s="144">
        <f t="shared" ref="D60:N60" si="7">SUM(D56:D59)</f>
        <v>22</v>
      </c>
      <c r="E60" s="144">
        <f t="shared" si="7"/>
        <v>15</v>
      </c>
      <c r="F60" s="144">
        <f t="shared" si="7"/>
        <v>12</v>
      </c>
      <c r="G60" s="144">
        <f t="shared" si="7"/>
        <v>11</v>
      </c>
      <c r="H60" s="144">
        <f t="shared" si="7"/>
        <v>30</v>
      </c>
      <c r="I60" s="144">
        <f t="shared" si="7"/>
        <v>16</v>
      </c>
      <c r="J60" s="144">
        <f t="shared" si="7"/>
        <v>14</v>
      </c>
      <c r="K60" s="144">
        <f t="shared" si="7"/>
        <v>24</v>
      </c>
      <c r="L60" s="144">
        <f t="shared" si="7"/>
        <v>29</v>
      </c>
      <c r="M60" s="144">
        <f t="shared" si="7"/>
        <v>23</v>
      </c>
      <c r="N60" s="296">
        <f t="shared" si="7"/>
        <v>24</v>
      </c>
      <c r="O60" s="144">
        <f>SUM(O56:O59)</f>
        <v>237</v>
      </c>
      <c r="P60" s="68"/>
      <c r="Q60" s="68"/>
      <c r="R60" s="68"/>
      <c r="S60" s="68"/>
      <c r="T60" s="68"/>
      <c r="U60" s="68"/>
      <c r="V60" s="68"/>
    </row>
    <row r="61" spans="1:22" ht="15.75" customHeight="1" thickBot="1" x14ac:dyDescent="0.25">
      <c r="A61" s="68"/>
      <c r="B61" s="133"/>
      <c r="C61" s="133"/>
      <c r="D61" s="145"/>
      <c r="E61" s="135"/>
      <c r="F61" s="585" t="s">
        <v>109</v>
      </c>
      <c r="G61" s="586"/>
      <c r="H61" s="586"/>
      <c r="I61" s="586"/>
      <c r="J61" s="586"/>
      <c r="K61" s="586"/>
      <c r="L61" s="586"/>
      <c r="M61" s="586"/>
      <c r="N61" s="586"/>
      <c r="O61" s="596"/>
      <c r="P61" s="597">
        <f>(100000/10135105)*(O60/12)*12</f>
        <v>2.3384069528633398</v>
      </c>
      <c r="Q61" s="598"/>
      <c r="R61" s="598"/>
      <c r="S61" s="598"/>
      <c r="T61" s="599"/>
      <c r="U61" s="146"/>
      <c r="V61" s="68"/>
    </row>
    <row r="62" spans="1:22" ht="15.75" customHeight="1" x14ac:dyDescent="0.2">
      <c r="A62" s="68"/>
      <c r="B62" s="133"/>
      <c r="C62" s="133"/>
      <c r="D62" s="145"/>
      <c r="E62" s="145"/>
      <c r="F62" s="145"/>
      <c r="G62" s="145"/>
      <c r="H62" s="133"/>
      <c r="I62" s="133"/>
      <c r="J62" s="241"/>
      <c r="K62" s="241"/>
      <c r="L62" s="241"/>
      <c r="M62" s="241"/>
      <c r="N62" s="241"/>
      <c r="O62" s="241"/>
      <c r="P62" s="243"/>
      <c r="Q62" s="243"/>
      <c r="R62" s="243"/>
      <c r="S62" s="243"/>
      <c r="T62" s="243"/>
      <c r="U62" s="242"/>
      <c r="V62" s="68"/>
    </row>
    <row r="63" spans="1:22" ht="15.75" customHeight="1" x14ac:dyDescent="0.2">
      <c r="A63" s="68"/>
      <c r="B63" s="133"/>
      <c r="C63" s="133"/>
      <c r="D63" s="145"/>
      <c r="E63" s="145"/>
      <c r="F63" s="145"/>
      <c r="G63" s="145"/>
      <c r="H63" s="133"/>
      <c r="I63" s="133"/>
      <c r="J63" s="241"/>
      <c r="K63" s="241"/>
      <c r="L63" s="241"/>
      <c r="M63" s="241"/>
      <c r="N63" s="241"/>
      <c r="O63" s="241"/>
      <c r="P63" s="243"/>
      <c r="Q63" s="243"/>
      <c r="R63" s="243"/>
      <c r="S63" s="243"/>
      <c r="T63" s="243"/>
      <c r="U63" s="242"/>
      <c r="V63" s="68"/>
    </row>
    <row r="64" spans="1:22" ht="15.75" customHeight="1" x14ac:dyDescent="0.2">
      <c r="A64" s="68"/>
      <c r="B64" s="133"/>
      <c r="C64" s="133"/>
      <c r="D64" s="145"/>
      <c r="E64" s="145"/>
      <c r="F64" s="145"/>
      <c r="G64" s="145"/>
      <c r="H64" s="133"/>
      <c r="I64" s="133"/>
      <c r="J64" s="241"/>
      <c r="K64" s="241"/>
      <c r="L64" s="241"/>
      <c r="M64" s="241"/>
      <c r="N64" s="241"/>
      <c r="O64" s="241"/>
      <c r="P64" s="243"/>
      <c r="Q64" s="243"/>
      <c r="R64" s="243"/>
      <c r="S64" s="243"/>
      <c r="T64" s="243"/>
      <c r="U64" s="242"/>
      <c r="V64" s="68"/>
    </row>
    <row r="65" spans="1:22" ht="24.95" customHeight="1" thickBot="1" x14ac:dyDescent="0.35">
      <c r="A65" s="68"/>
      <c r="B65" s="602" t="s">
        <v>70</v>
      </c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8"/>
      <c r="V65" s="68"/>
    </row>
    <row r="66" spans="1:22" ht="24" customHeight="1" thickBot="1" x14ac:dyDescent="0.35">
      <c r="A66" s="68"/>
      <c r="B66" s="108" t="s">
        <v>20</v>
      </c>
      <c r="C66" s="109" t="s">
        <v>170</v>
      </c>
      <c r="D66" s="109" t="s">
        <v>171</v>
      </c>
      <c r="E66" s="109" t="s">
        <v>172</v>
      </c>
      <c r="F66" s="109" t="s">
        <v>173</v>
      </c>
      <c r="G66" s="109" t="s">
        <v>174</v>
      </c>
      <c r="H66" s="109" t="s">
        <v>175</v>
      </c>
      <c r="I66" s="109" t="s">
        <v>176</v>
      </c>
      <c r="J66" s="109" t="s">
        <v>177</v>
      </c>
      <c r="K66" s="109" t="s">
        <v>178</v>
      </c>
      <c r="L66" s="109" t="s">
        <v>179</v>
      </c>
      <c r="M66" s="109" t="s">
        <v>180</v>
      </c>
      <c r="N66" s="265" t="s">
        <v>181</v>
      </c>
      <c r="O66" s="88" t="s">
        <v>1</v>
      </c>
      <c r="P66" s="588"/>
      <c r="Q66" s="588"/>
      <c r="R66" s="588"/>
      <c r="S66" s="588"/>
      <c r="T66" s="588"/>
      <c r="U66" s="68"/>
      <c r="V66" s="68"/>
    </row>
    <row r="67" spans="1:22" ht="18" customHeight="1" thickBot="1" x14ac:dyDescent="0.25">
      <c r="A67" s="68"/>
      <c r="B67" s="147" t="s">
        <v>70</v>
      </c>
      <c r="C67" s="148">
        <v>30</v>
      </c>
      <c r="D67" s="149">
        <v>26</v>
      </c>
      <c r="E67" s="149">
        <v>25</v>
      </c>
      <c r="F67" s="150">
        <v>29</v>
      </c>
      <c r="G67" s="150">
        <v>33</v>
      </c>
      <c r="H67" s="150">
        <v>30</v>
      </c>
      <c r="I67" s="150">
        <v>35</v>
      </c>
      <c r="J67" s="150">
        <v>41</v>
      </c>
      <c r="K67" s="150">
        <v>40</v>
      </c>
      <c r="L67" s="150">
        <v>27</v>
      </c>
      <c r="M67" s="150">
        <v>32</v>
      </c>
      <c r="N67" s="297">
        <v>44</v>
      </c>
      <c r="O67" s="273">
        <f>SUM(C67:N67)</f>
        <v>392</v>
      </c>
      <c r="P67" s="68"/>
      <c r="Q67" s="68"/>
      <c r="R67" s="68"/>
      <c r="S67" s="68"/>
      <c r="T67" s="68"/>
      <c r="U67" s="68"/>
      <c r="V67" s="68"/>
    </row>
    <row r="68" spans="1:22" ht="17.25" customHeight="1" thickBot="1" x14ac:dyDescent="0.25">
      <c r="A68" s="68"/>
      <c r="B68" s="133"/>
      <c r="C68" s="133"/>
      <c r="D68" s="134"/>
      <c r="E68" s="135"/>
      <c r="F68" s="585" t="s">
        <v>109</v>
      </c>
      <c r="G68" s="586"/>
      <c r="H68" s="586"/>
      <c r="I68" s="586"/>
      <c r="J68" s="586"/>
      <c r="K68" s="586"/>
      <c r="L68" s="586"/>
      <c r="M68" s="586"/>
      <c r="N68" s="586"/>
      <c r="O68" s="587"/>
      <c r="P68" s="581">
        <f>(100000/10135105)*(O67/12)*12</f>
        <v>3.8677448334279712</v>
      </c>
      <c r="Q68" s="582">
        <f>(100000/9755954)*(P68/8)*12</f>
        <v>5.9467451877509431E-2</v>
      </c>
      <c r="R68" s="582">
        <f>(100000/9755954)*(Q68/8)*12</f>
        <v>9.1432552691683602E-4</v>
      </c>
      <c r="S68" s="582">
        <f>(100000/9755954)*(R68/8)*12</f>
        <v>1.405796183925482E-5</v>
      </c>
      <c r="T68" s="583">
        <f>(100000/9755954)*(S68/8)*12</f>
        <v>2.1614434384256253E-7</v>
      </c>
      <c r="U68" s="68"/>
      <c r="V68" s="68"/>
    </row>
    <row r="69" spans="1:22" ht="14.1" customHeight="1" thickBot="1" x14ac:dyDescent="0.25">
      <c r="A69" s="68"/>
      <c r="B69" s="133"/>
      <c r="C69" s="133"/>
      <c r="D69" s="133"/>
      <c r="E69" s="145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68"/>
      <c r="Q69" s="68"/>
      <c r="R69" s="68"/>
      <c r="S69" s="68"/>
      <c r="T69" s="68"/>
      <c r="U69" s="68"/>
      <c r="V69" s="68"/>
    </row>
    <row r="70" spans="1:22" ht="18" customHeight="1" thickBot="1" x14ac:dyDescent="0.25">
      <c r="A70" s="68"/>
      <c r="B70" s="133"/>
      <c r="C70" s="133"/>
      <c r="D70" s="145"/>
      <c r="E70" s="151"/>
      <c r="F70" s="585" t="s">
        <v>183</v>
      </c>
      <c r="G70" s="586"/>
      <c r="H70" s="586"/>
      <c r="I70" s="586"/>
      <c r="J70" s="586"/>
      <c r="K70" s="586"/>
      <c r="L70" s="586"/>
      <c r="M70" s="586"/>
      <c r="N70" s="586"/>
      <c r="O70" s="587"/>
      <c r="P70" s="584">
        <f>(100000/10135105)*(SUM(O67,O60,O46,O28)/12)*12</f>
        <v>22.278999576225406</v>
      </c>
      <c r="Q70" s="584">
        <f>(100000/9755954)*(P70/8)*12</f>
        <v>0.34254465902912323</v>
      </c>
      <c r="R70" s="584">
        <f>(100000/9755954)*(Q70/8)*12</f>
        <v>5.2667016320872857E-3</v>
      </c>
      <c r="S70" s="584">
        <f>(100000/9755954)*(R70/8)*12</f>
        <v>8.0976729165911697E-5</v>
      </c>
      <c r="T70" s="584">
        <f>(100000/9755954)*(S70/8)*12</f>
        <v>1.2450355316237402E-6</v>
      </c>
      <c r="U70" s="68"/>
      <c r="V70" s="68"/>
    </row>
    <row r="71" spans="1:22" x14ac:dyDescent="0.2">
      <c r="A71" s="68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68"/>
      <c r="Q71" s="68"/>
      <c r="R71" s="68"/>
      <c r="S71" s="68"/>
      <c r="T71" s="68"/>
      <c r="U71" s="68"/>
      <c r="V71" s="68"/>
    </row>
    <row r="72" spans="1:22" x14ac:dyDescent="0.2">
      <c r="A72" s="68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68"/>
      <c r="Q72" s="68"/>
      <c r="R72" s="68"/>
      <c r="S72" s="68"/>
      <c r="T72" s="68"/>
      <c r="U72" s="68"/>
      <c r="V72" s="68"/>
    </row>
    <row r="73" spans="1:22" x14ac:dyDescent="0.2">
      <c r="A73" s="68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68"/>
      <c r="Q73" s="68"/>
      <c r="R73" s="68"/>
      <c r="S73" s="68"/>
      <c r="T73" s="68"/>
      <c r="U73" s="68"/>
      <c r="V73" s="68"/>
    </row>
  </sheetData>
  <mergeCells count="22">
    <mergeCell ref="A11:R11"/>
    <mergeCell ref="P14:P19"/>
    <mergeCell ref="A9:R9"/>
    <mergeCell ref="A10:R10"/>
    <mergeCell ref="A5:U5"/>
    <mergeCell ref="A6:U6"/>
    <mergeCell ref="A7:U7"/>
    <mergeCell ref="P66:T66"/>
    <mergeCell ref="J47:O47"/>
    <mergeCell ref="F70:O70"/>
    <mergeCell ref="P70:T70"/>
    <mergeCell ref="A13:S13"/>
    <mergeCell ref="B54:S54"/>
    <mergeCell ref="P55:T55"/>
    <mergeCell ref="F61:O61"/>
    <mergeCell ref="P61:T61"/>
    <mergeCell ref="F68:O68"/>
    <mergeCell ref="B15:O15"/>
    <mergeCell ref="J29:O29"/>
    <mergeCell ref="P68:T68"/>
    <mergeCell ref="B65:T65"/>
    <mergeCell ref="B31:P31"/>
  </mergeCells>
  <phoneticPr fontId="53" type="noConversion"/>
  <pageMargins left="0.19685039370078741" right="0.19685039370078741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7"/>
  <sheetViews>
    <sheetView topLeftCell="A4" workbookViewId="0">
      <selection activeCell="AC25" sqref="AC25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3.570312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  <col min="18" max="18" width="2.7109375" hidden="1" customWidth="1"/>
    <col min="19" max="23" width="11.42578125" hidden="1" customWidth="1"/>
    <col min="24" max="24" width="5.42578125" customWidth="1"/>
  </cols>
  <sheetData>
    <row r="5" spans="1:24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258"/>
      <c r="X5" s="261"/>
    </row>
    <row r="6" spans="1:24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259"/>
    </row>
    <row r="7" spans="1:24" ht="15.75" customHeight="1" x14ac:dyDescent="0.2">
      <c r="A7" s="573" t="s">
        <v>282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</row>
    <row r="8" spans="1:24" ht="12.75" customHeight="1" x14ac:dyDescent="0.25">
      <c r="D8" s="1"/>
      <c r="E8" s="1"/>
      <c r="F8" s="1"/>
      <c r="G8" s="1"/>
      <c r="H8" s="1"/>
      <c r="I8" s="1"/>
      <c r="J8" s="1"/>
    </row>
    <row r="9" spans="1:24" ht="18" customHeight="1" x14ac:dyDescent="0.3">
      <c r="A9" s="606" t="s">
        <v>184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262"/>
    </row>
    <row r="10" spans="1:24" ht="18.75" customHeight="1" x14ac:dyDescent="0.25">
      <c r="A10" s="607" t="s">
        <v>62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263"/>
    </row>
    <row r="11" spans="1:24" ht="12.75" customHeight="1" x14ac:dyDescent="0.2">
      <c r="A11" s="553" t="s">
        <v>408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18"/>
    </row>
    <row r="12" spans="1:24" ht="19.5" customHeight="1" thickBot="1" x14ac:dyDescent="0.35">
      <c r="A12" s="605" t="s">
        <v>64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264"/>
    </row>
    <row r="13" spans="1:24" ht="87.75" customHeight="1" thickBot="1" x14ac:dyDescent="0.4">
      <c r="C13" s="152" t="s">
        <v>185</v>
      </c>
      <c r="D13" s="153" t="s">
        <v>127</v>
      </c>
      <c r="E13" s="153" t="s">
        <v>125</v>
      </c>
      <c r="F13" s="153" t="s">
        <v>145</v>
      </c>
      <c r="G13" s="153" t="s">
        <v>156</v>
      </c>
      <c r="H13" s="153" t="s">
        <v>160</v>
      </c>
      <c r="I13" s="153" t="s">
        <v>186</v>
      </c>
      <c r="J13" s="153" t="s">
        <v>187</v>
      </c>
      <c r="K13" s="153" t="s">
        <v>188</v>
      </c>
      <c r="L13" s="153" t="s">
        <v>189</v>
      </c>
      <c r="M13" s="153" t="s">
        <v>190</v>
      </c>
      <c r="N13" s="153" t="s">
        <v>191</v>
      </c>
      <c r="O13" s="153" t="s">
        <v>192</v>
      </c>
      <c r="P13" s="154" t="s">
        <v>421</v>
      </c>
    </row>
    <row r="14" spans="1:24" ht="20.100000000000001" customHeight="1" x14ac:dyDescent="0.35">
      <c r="C14" s="155" t="s">
        <v>91</v>
      </c>
      <c r="D14" s="156">
        <v>23</v>
      </c>
      <c r="E14" s="156">
        <v>26</v>
      </c>
      <c r="F14" s="157">
        <v>20</v>
      </c>
      <c r="G14" s="156">
        <v>33</v>
      </c>
      <c r="H14" s="156">
        <v>25</v>
      </c>
      <c r="I14" s="156">
        <v>25</v>
      </c>
      <c r="J14" s="156">
        <v>40</v>
      </c>
      <c r="K14" s="156">
        <v>14</v>
      </c>
      <c r="L14" s="156">
        <v>25</v>
      </c>
      <c r="M14" s="156">
        <v>29</v>
      </c>
      <c r="N14" s="156">
        <v>18</v>
      </c>
      <c r="O14" s="503">
        <v>39</v>
      </c>
      <c r="P14" s="158">
        <f>SUM(D14:O14)</f>
        <v>317</v>
      </c>
    </row>
    <row r="15" spans="1:24" ht="20.100000000000001" customHeight="1" x14ac:dyDescent="0.35">
      <c r="C15" s="159" t="s">
        <v>92</v>
      </c>
      <c r="D15" s="160">
        <v>17</v>
      </c>
      <c r="E15" s="160">
        <v>16</v>
      </c>
      <c r="F15" s="161">
        <v>11</v>
      </c>
      <c r="G15" s="160">
        <v>20</v>
      </c>
      <c r="H15" s="160">
        <v>23</v>
      </c>
      <c r="I15" s="160">
        <v>25</v>
      </c>
      <c r="J15" s="160">
        <v>22</v>
      </c>
      <c r="K15" s="160">
        <v>14</v>
      </c>
      <c r="L15" s="160">
        <v>22</v>
      </c>
      <c r="M15" s="160">
        <v>22</v>
      </c>
      <c r="N15" s="160">
        <v>18</v>
      </c>
      <c r="O15" s="503">
        <v>36</v>
      </c>
      <c r="P15" s="162">
        <f>SUM(D15:O15)</f>
        <v>246</v>
      </c>
    </row>
    <row r="16" spans="1:24" ht="20.100000000000001" customHeight="1" x14ac:dyDescent="0.35">
      <c r="C16" s="159" t="s">
        <v>93</v>
      </c>
      <c r="D16" s="160">
        <v>18</v>
      </c>
      <c r="E16" s="160">
        <v>21</v>
      </c>
      <c r="F16" s="161">
        <v>21</v>
      </c>
      <c r="G16" s="160">
        <v>16</v>
      </c>
      <c r="H16" s="160">
        <v>23</v>
      </c>
      <c r="I16" s="160">
        <v>23</v>
      </c>
      <c r="J16" s="160">
        <v>15</v>
      </c>
      <c r="K16" s="160">
        <v>20</v>
      </c>
      <c r="L16" s="160">
        <v>13</v>
      </c>
      <c r="M16" s="160">
        <v>33</v>
      </c>
      <c r="N16" s="160">
        <v>20</v>
      </c>
      <c r="O16" s="503">
        <v>26</v>
      </c>
      <c r="P16" s="162">
        <f t="shared" ref="P16:P20" si="0">SUM(D16:O16)</f>
        <v>249</v>
      </c>
    </row>
    <row r="17" spans="3:26" ht="20.100000000000001" customHeight="1" x14ac:dyDescent="0.35">
      <c r="C17" s="159" t="s">
        <v>94</v>
      </c>
      <c r="D17" s="160">
        <v>28</v>
      </c>
      <c r="E17" s="160">
        <v>11</v>
      </c>
      <c r="F17" s="161">
        <v>18</v>
      </c>
      <c r="G17" s="160">
        <v>19</v>
      </c>
      <c r="H17" s="160">
        <v>27</v>
      </c>
      <c r="I17" s="160">
        <v>22</v>
      </c>
      <c r="J17" s="160">
        <v>19</v>
      </c>
      <c r="K17" s="160">
        <v>31</v>
      </c>
      <c r="L17" s="160">
        <v>24</v>
      </c>
      <c r="M17" s="160">
        <v>21</v>
      </c>
      <c r="N17" s="160">
        <v>30</v>
      </c>
      <c r="O17" s="503">
        <v>12</v>
      </c>
      <c r="P17" s="162">
        <f>SUM(D17:O17)</f>
        <v>262</v>
      </c>
    </row>
    <row r="18" spans="3:26" ht="20.100000000000001" customHeight="1" x14ac:dyDescent="0.35">
      <c r="C18" s="159" t="s">
        <v>95</v>
      </c>
      <c r="D18" s="160">
        <v>23</v>
      </c>
      <c r="E18" s="160">
        <v>18</v>
      </c>
      <c r="F18" s="161">
        <v>23</v>
      </c>
      <c r="G18" s="160">
        <v>26</v>
      </c>
      <c r="H18" s="160">
        <v>18</v>
      </c>
      <c r="I18" s="160">
        <v>24</v>
      </c>
      <c r="J18" s="160">
        <v>24</v>
      </c>
      <c r="K18" s="160">
        <v>28</v>
      </c>
      <c r="L18" s="160">
        <v>17</v>
      </c>
      <c r="M18" s="160">
        <v>28</v>
      </c>
      <c r="N18" s="160">
        <v>27</v>
      </c>
      <c r="O18" s="503">
        <v>23</v>
      </c>
      <c r="P18" s="162">
        <f t="shared" si="0"/>
        <v>279</v>
      </c>
    </row>
    <row r="19" spans="3:26" ht="20.100000000000001" customHeight="1" x14ac:dyDescent="0.35">
      <c r="C19" s="159" t="s">
        <v>96</v>
      </c>
      <c r="D19" s="160">
        <v>26</v>
      </c>
      <c r="E19" s="161">
        <v>20</v>
      </c>
      <c r="F19" s="161">
        <v>34</v>
      </c>
      <c r="G19" s="161">
        <v>21</v>
      </c>
      <c r="H19" s="161">
        <v>25</v>
      </c>
      <c r="I19" s="161">
        <v>36</v>
      </c>
      <c r="J19" s="161">
        <v>26</v>
      </c>
      <c r="K19" s="161">
        <v>24</v>
      </c>
      <c r="L19" s="160">
        <v>31</v>
      </c>
      <c r="M19" s="161">
        <v>30</v>
      </c>
      <c r="N19" s="161">
        <v>29</v>
      </c>
      <c r="O19" s="503">
        <v>46</v>
      </c>
      <c r="P19" s="162">
        <f t="shared" si="0"/>
        <v>348</v>
      </c>
    </row>
    <row r="20" spans="3:26" ht="20.100000000000001" customHeight="1" thickBot="1" x14ac:dyDescent="0.4">
      <c r="C20" s="163" t="s">
        <v>97</v>
      </c>
      <c r="D20" s="164">
        <v>61</v>
      </c>
      <c r="E20" s="165">
        <v>27</v>
      </c>
      <c r="F20" s="165">
        <v>46</v>
      </c>
      <c r="G20" s="165">
        <v>45</v>
      </c>
      <c r="H20" s="165">
        <v>38</v>
      </c>
      <c r="I20" s="165">
        <v>37</v>
      </c>
      <c r="J20" s="165">
        <v>58</v>
      </c>
      <c r="K20" s="165">
        <v>38</v>
      </c>
      <c r="L20" s="164">
        <v>67</v>
      </c>
      <c r="M20" s="165">
        <v>46</v>
      </c>
      <c r="N20" s="165">
        <v>39</v>
      </c>
      <c r="O20" s="503">
        <v>55</v>
      </c>
      <c r="P20" s="166">
        <f t="shared" si="0"/>
        <v>557</v>
      </c>
    </row>
    <row r="21" spans="3:26" ht="20.100000000000001" customHeight="1" thickBot="1" x14ac:dyDescent="0.35">
      <c r="C21" s="167" t="s">
        <v>1</v>
      </c>
      <c r="D21" s="168">
        <f>SUM(D14:D20)</f>
        <v>196</v>
      </c>
      <c r="E21" s="168">
        <f t="shared" ref="E21:O21" si="1">SUM(E14:E20)</f>
        <v>139</v>
      </c>
      <c r="F21" s="168">
        <f t="shared" si="1"/>
        <v>173</v>
      </c>
      <c r="G21" s="168">
        <f t="shared" si="1"/>
        <v>180</v>
      </c>
      <c r="H21" s="168">
        <f t="shared" si="1"/>
        <v>179</v>
      </c>
      <c r="I21" s="168">
        <f t="shared" si="1"/>
        <v>192</v>
      </c>
      <c r="J21" s="168">
        <f t="shared" si="1"/>
        <v>204</v>
      </c>
      <c r="K21" s="168">
        <f t="shared" si="1"/>
        <v>169</v>
      </c>
      <c r="L21" s="168">
        <f t="shared" si="1"/>
        <v>199</v>
      </c>
      <c r="M21" s="168">
        <f t="shared" si="1"/>
        <v>209</v>
      </c>
      <c r="N21" s="168">
        <f t="shared" si="1"/>
        <v>181</v>
      </c>
      <c r="O21" s="168">
        <f t="shared" si="1"/>
        <v>237</v>
      </c>
      <c r="P21" s="168">
        <f>SUM(P14:P20)</f>
        <v>2258</v>
      </c>
    </row>
    <row r="22" spans="3:26" ht="14.25" x14ac:dyDescent="0.3">
      <c r="D22" s="23"/>
      <c r="E22" s="23"/>
      <c r="F22" s="23"/>
      <c r="G22" s="23"/>
      <c r="H22" s="23"/>
    </row>
    <row r="31" spans="3:26" x14ac:dyDescent="0.2">
      <c r="Z31" s="355"/>
    </row>
    <row r="32" spans="3:26" x14ac:dyDescent="0.2">
      <c r="Z32" s="355"/>
    </row>
    <row r="33" spans="26:26" x14ac:dyDescent="0.2">
      <c r="Z33" s="355"/>
    </row>
    <row r="34" spans="26:26" x14ac:dyDescent="0.2">
      <c r="Z34" s="355"/>
    </row>
    <row r="35" spans="26:26" x14ac:dyDescent="0.2">
      <c r="Z35" s="355"/>
    </row>
    <row r="36" spans="26:26" x14ac:dyDescent="0.2">
      <c r="Z36" s="355"/>
    </row>
    <row r="37" spans="26:26" x14ac:dyDescent="0.2">
      <c r="Z37" s="355"/>
    </row>
  </sheetData>
  <mergeCells count="7">
    <mergeCell ref="A12:P12"/>
    <mergeCell ref="A5:P5"/>
    <mergeCell ref="A6:P6"/>
    <mergeCell ref="A9:P9"/>
    <mergeCell ref="A10:P10"/>
    <mergeCell ref="A11:P11"/>
    <mergeCell ref="A7:R7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35"/>
  <sheetViews>
    <sheetView topLeftCell="B7" workbookViewId="0">
      <selection activeCell="V25" sqref="V25"/>
    </sheetView>
  </sheetViews>
  <sheetFormatPr baseColWidth="10" defaultColWidth="11.42578125" defaultRowHeight="12.75" x14ac:dyDescent="0.2"/>
  <cols>
    <col min="1" max="1" width="0" hidden="1" customWidth="1"/>
    <col min="2" max="2" width="1.42578125" customWidth="1"/>
    <col min="3" max="3" width="14" customWidth="1"/>
    <col min="4" max="4" width="4.85546875" customWidth="1"/>
    <col min="5" max="5" width="4.5703125" customWidth="1"/>
    <col min="6" max="7" width="5.28515625" customWidth="1"/>
    <col min="8" max="8" width="4.85546875" customWidth="1"/>
    <col min="9" max="9" width="4.42578125" customWidth="1"/>
    <col min="10" max="10" width="4.7109375" customWidth="1"/>
    <col min="11" max="12" width="5.28515625" customWidth="1"/>
    <col min="13" max="13" width="4.28515625" customWidth="1"/>
    <col min="14" max="15" width="5.28515625" customWidth="1"/>
    <col min="16" max="16" width="10.5703125" customWidth="1"/>
    <col min="17" max="17" width="7.28515625" customWidth="1"/>
    <col min="18" max="18" width="0.28515625" customWidth="1"/>
    <col min="19" max="19" width="5.42578125" hidden="1" customWidth="1"/>
    <col min="20" max="20" width="1.42578125" customWidth="1"/>
  </cols>
  <sheetData>
    <row r="5" spans="1:18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</row>
    <row r="6" spans="1:18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</row>
    <row r="7" spans="1:18" ht="15.75" customHeight="1" x14ac:dyDescent="0.2">
      <c r="A7" s="573" t="s">
        <v>282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</row>
    <row r="8" spans="1:18" ht="12.75" customHeight="1" x14ac:dyDescent="0.25">
      <c r="D8" s="1"/>
      <c r="E8" s="1"/>
      <c r="F8" s="1"/>
      <c r="G8" s="1"/>
      <c r="H8" s="1"/>
      <c r="I8" s="1"/>
      <c r="J8" s="1"/>
    </row>
    <row r="9" spans="1:18" ht="18" customHeight="1" x14ac:dyDescent="0.3">
      <c r="A9" s="606" t="s">
        <v>184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</row>
    <row r="10" spans="1:18" ht="18.75" customHeight="1" x14ac:dyDescent="0.25">
      <c r="A10" s="607" t="s">
        <v>62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</row>
    <row r="11" spans="1:18" ht="12.75" customHeight="1" x14ac:dyDescent="0.2">
      <c r="A11" s="553" t="s">
        <v>409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</row>
    <row r="12" spans="1:18" ht="19.5" customHeight="1" thickBot="1" x14ac:dyDescent="0.35">
      <c r="A12" s="605" t="s">
        <v>64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</row>
    <row r="13" spans="1:18" ht="84.75" customHeight="1" thickBot="1" x14ac:dyDescent="0.4">
      <c r="C13" s="169" t="s">
        <v>185</v>
      </c>
      <c r="D13" s="170" t="s">
        <v>127</v>
      </c>
      <c r="E13" s="170" t="s">
        <v>125</v>
      </c>
      <c r="F13" s="170" t="s">
        <v>145</v>
      </c>
      <c r="G13" s="170" t="s">
        <v>156</v>
      </c>
      <c r="H13" s="170" t="s">
        <v>160</v>
      </c>
      <c r="I13" s="170" t="s">
        <v>186</v>
      </c>
      <c r="J13" s="170" t="s">
        <v>187</v>
      </c>
      <c r="K13" s="170" t="s">
        <v>188</v>
      </c>
      <c r="L13" s="170" t="s">
        <v>189</v>
      </c>
      <c r="M13" s="170" t="s">
        <v>190</v>
      </c>
      <c r="N13" s="170" t="s">
        <v>191</v>
      </c>
      <c r="O13" s="170" t="s">
        <v>192</v>
      </c>
      <c r="P13" s="171" t="s">
        <v>1</v>
      </c>
    </row>
    <row r="14" spans="1:18" ht="20.100000000000001" customHeight="1" x14ac:dyDescent="0.35">
      <c r="C14" s="172" t="s">
        <v>91</v>
      </c>
      <c r="D14" s="156">
        <v>4</v>
      </c>
      <c r="E14" s="89">
        <v>6</v>
      </c>
      <c r="F14" s="173">
        <v>8</v>
      </c>
      <c r="G14" s="156">
        <v>6</v>
      </c>
      <c r="H14" s="156">
        <v>5</v>
      </c>
      <c r="I14" s="156">
        <v>4</v>
      </c>
      <c r="J14" s="156">
        <v>9</v>
      </c>
      <c r="K14" s="156">
        <v>4</v>
      </c>
      <c r="L14" s="156">
        <v>8</v>
      </c>
      <c r="M14" s="156">
        <v>6</v>
      </c>
      <c r="N14" s="156">
        <v>4</v>
      </c>
      <c r="O14" s="503">
        <v>13</v>
      </c>
      <c r="P14" s="174">
        <f>SUM(D14:O14)</f>
        <v>77</v>
      </c>
    </row>
    <row r="15" spans="1:18" ht="20.100000000000001" customHeight="1" x14ac:dyDescent="0.35">
      <c r="C15" s="175" t="s">
        <v>92</v>
      </c>
      <c r="D15" s="160">
        <v>5</v>
      </c>
      <c r="E15" s="91">
        <v>6</v>
      </c>
      <c r="F15" s="176">
        <v>3</v>
      </c>
      <c r="G15" s="160">
        <v>10</v>
      </c>
      <c r="H15" s="160">
        <v>7</v>
      </c>
      <c r="I15" s="160">
        <v>7</v>
      </c>
      <c r="J15" s="160">
        <v>5</v>
      </c>
      <c r="K15" s="160">
        <v>1</v>
      </c>
      <c r="L15" s="160">
        <v>5</v>
      </c>
      <c r="M15" s="160">
        <v>4</v>
      </c>
      <c r="N15" s="160">
        <v>2</v>
      </c>
      <c r="O15" s="503">
        <v>8</v>
      </c>
      <c r="P15" s="177">
        <f t="shared" ref="P15:P20" si="0">SUM(D15:O15)</f>
        <v>63</v>
      </c>
    </row>
    <row r="16" spans="1:18" ht="20.100000000000001" customHeight="1" x14ac:dyDescent="0.35">
      <c r="C16" s="175" t="s">
        <v>93</v>
      </c>
      <c r="D16" s="160">
        <v>6</v>
      </c>
      <c r="E16" s="91">
        <v>6</v>
      </c>
      <c r="F16" s="176">
        <v>4</v>
      </c>
      <c r="G16" s="160">
        <v>3</v>
      </c>
      <c r="H16" s="160">
        <v>5</v>
      </c>
      <c r="I16" s="160">
        <v>6</v>
      </c>
      <c r="J16" s="160">
        <v>4</v>
      </c>
      <c r="K16" s="160">
        <v>5</v>
      </c>
      <c r="L16" s="160">
        <v>2</v>
      </c>
      <c r="M16" s="160">
        <v>10</v>
      </c>
      <c r="N16" s="160">
        <v>10</v>
      </c>
      <c r="O16" s="503">
        <v>8</v>
      </c>
      <c r="P16" s="177">
        <f t="shared" si="0"/>
        <v>69</v>
      </c>
    </row>
    <row r="17" spans="3:22" ht="20.100000000000001" customHeight="1" x14ac:dyDescent="0.35">
      <c r="C17" s="175" t="s">
        <v>94</v>
      </c>
      <c r="D17" s="160">
        <v>7</v>
      </c>
      <c r="E17" s="91">
        <v>5</v>
      </c>
      <c r="F17" s="176">
        <v>8</v>
      </c>
      <c r="G17" s="160">
        <v>5</v>
      </c>
      <c r="H17" s="160">
        <v>7</v>
      </c>
      <c r="I17" s="160">
        <v>6</v>
      </c>
      <c r="J17" s="160">
        <v>4</v>
      </c>
      <c r="K17" s="160">
        <v>7</v>
      </c>
      <c r="L17" s="160">
        <v>7</v>
      </c>
      <c r="M17" s="160">
        <v>6</v>
      </c>
      <c r="N17" s="160">
        <v>9</v>
      </c>
      <c r="O17" s="503">
        <v>2</v>
      </c>
      <c r="P17" s="177">
        <f t="shared" si="0"/>
        <v>73</v>
      </c>
      <c r="T17" s="10"/>
    </row>
    <row r="18" spans="3:22" ht="20.100000000000001" customHeight="1" x14ac:dyDescent="0.35">
      <c r="C18" s="175" t="s">
        <v>95</v>
      </c>
      <c r="D18" s="160">
        <v>10</v>
      </c>
      <c r="E18" s="91">
        <v>4</v>
      </c>
      <c r="F18" s="176">
        <v>4</v>
      </c>
      <c r="G18" s="160">
        <v>10</v>
      </c>
      <c r="H18" s="160">
        <v>10</v>
      </c>
      <c r="I18" s="160">
        <v>11</v>
      </c>
      <c r="J18" s="160">
        <v>6</v>
      </c>
      <c r="K18" s="160">
        <v>8</v>
      </c>
      <c r="L18" s="160">
        <v>7</v>
      </c>
      <c r="M18" s="160">
        <v>6</v>
      </c>
      <c r="N18" s="160">
        <v>12</v>
      </c>
      <c r="O18" s="503">
        <v>8</v>
      </c>
      <c r="P18" s="177">
        <f t="shared" si="0"/>
        <v>96</v>
      </c>
      <c r="T18" s="10"/>
    </row>
    <row r="19" spans="3:22" ht="20.100000000000001" customHeight="1" x14ac:dyDescent="0.35">
      <c r="C19" s="175" t="s">
        <v>96</v>
      </c>
      <c r="D19" s="160">
        <v>7</v>
      </c>
      <c r="E19" s="91">
        <v>11</v>
      </c>
      <c r="F19" s="176">
        <v>10</v>
      </c>
      <c r="G19" s="161">
        <v>3</v>
      </c>
      <c r="H19" s="161">
        <v>7</v>
      </c>
      <c r="I19" s="161">
        <v>14</v>
      </c>
      <c r="J19" s="161">
        <v>7</v>
      </c>
      <c r="K19" s="161">
        <v>8</v>
      </c>
      <c r="L19" s="161">
        <v>5</v>
      </c>
      <c r="M19" s="161">
        <v>7</v>
      </c>
      <c r="N19" s="161">
        <v>8</v>
      </c>
      <c r="O19" s="503">
        <v>14</v>
      </c>
      <c r="P19" s="177">
        <f t="shared" si="0"/>
        <v>101</v>
      </c>
      <c r="Q19" s="6"/>
      <c r="R19" s="6"/>
      <c r="S19" s="6"/>
      <c r="T19" s="178"/>
      <c r="U19" s="6"/>
      <c r="V19" s="6"/>
    </row>
    <row r="20" spans="3:22" ht="20.100000000000001" customHeight="1" thickBot="1" x14ac:dyDescent="0.4">
      <c r="C20" s="179" t="s">
        <v>97</v>
      </c>
      <c r="D20" s="164">
        <v>21</v>
      </c>
      <c r="E20" s="92">
        <v>10</v>
      </c>
      <c r="F20" s="180">
        <v>19</v>
      </c>
      <c r="G20" s="165">
        <v>16</v>
      </c>
      <c r="H20" s="165">
        <v>7</v>
      </c>
      <c r="I20" s="165">
        <v>11</v>
      </c>
      <c r="J20" s="165">
        <v>19</v>
      </c>
      <c r="K20" s="165">
        <v>13</v>
      </c>
      <c r="L20" s="165">
        <v>18</v>
      </c>
      <c r="M20" s="165">
        <v>16</v>
      </c>
      <c r="N20" s="165">
        <v>11</v>
      </c>
      <c r="O20" s="503">
        <v>17</v>
      </c>
      <c r="P20" s="181">
        <f t="shared" si="0"/>
        <v>178</v>
      </c>
      <c r="Q20" s="6"/>
      <c r="R20" s="6"/>
      <c r="S20" s="6"/>
      <c r="T20" s="6"/>
      <c r="U20" s="6"/>
      <c r="V20" s="6"/>
    </row>
    <row r="21" spans="3:22" ht="20.100000000000001" customHeight="1" thickBot="1" x14ac:dyDescent="0.35">
      <c r="C21" s="167" t="s">
        <v>1</v>
      </c>
      <c r="D21" s="168">
        <f>SUM(D14:D20)</f>
        <v>60</v>
      </c>
      <c r="E21" s="168">
        <f t="shared" ref="E21:O21" si="1">SUM(E14:E20)</f>
        <v>48</v>
      </c>
      <c r="F21" s="168">
        <f t="shared" si="1"/>
        <v>56</v>
      </c>
      <c r="G21" s="168">
        <f t="shared" si="1"/>
        <v>53</v>
      </c>
      <c r="H21" s="168">
        <f t="shared" si="1"/>
        <v>48</v>
      </c>
      <c r="I21" s="168">
        <f t="shared" si="1"/>
        <v>59</v>
      </c>
      <c r="J21" s="168">
        <f t="shared" si="1"/>
        <v>54</v>
      </c>
      <c r="K21" s="168">
        <f t="shared" si="1"/>
        <v>46</v>
      </c>
      <c r="L21" s="168">
        <f t="shared" si="1"/>
        <v>52</v>
      </c>
      <c r="M21" s="168">
        <f t="shared" si="1"/>
        <v>55</v>
      </c>
      <c r="N21" s="168">
        <f t="shared" si="1"/>
        <v>56</v>
      </c>
      <c r="O21" s="168">
        <f t="shared" si="1"/>
        <v>70</v>
      </c>
      <c r="P21" s="168">
        <f>SUM(P14:P20)</f>
        <v>657</v>
      </c>
    </row>
    <row r="22" spans="3:22" ht="14.25" x14ac:dyDescent="0.3">
      <c r="D22" s="23"/>
      <c r="E22" s="23"/>
      <c r="F22" s="23"/>
      <c r="G22" s="23"/>
      <c r="H22" s="23"/>
    </row>
    <row r="27" spans="3:22" x14ac:dyDescent="0.2">
      <c r="T27" s="274"/>
    </row>
    <row r="28" spans="3:22" x14ac:dyDescent="0.2">
      <c r="T28" s="274"/>
    </row>
    <row r="29" spans="3:22" x14ac:dyDescent="0.2">
      <c r="T29" s="274"/>
      <c r="U29" s="355"/>
    </row>
    <row r="30" spans="3:22" x14ac:dyDescent="0.2">
      <c r="T30" s="274"/>
      <c r="U30" s="355"/>
    </row>
    <row r="31" spans="3:22" x14ac:dyDescent="0.2">
      <c r="T31" s="274"/>
      <c r="U31" s="355"/>
    </row>
    <row r="32" spans="3:22" x14ac:dyDescent="0.2">
      <c r="T32" s="274"/>
      <c r="U32" s="355"/>
    </row>
    <row r="33" spans="20:21" x14ac:dyDescent="0.2">
      <c r="T33" s="274"/>
      <c r="U33" s="355"/>
    </row>
    <row r="34" spans="20:21" x14ac:dyDescent="0.2">
      <c r="T34" s="274"/>
      <c r="U34" s="355"/>
    </row>
    <row r="35" spans="20:21" x14ac:dyDescent="0.2">
      <c r="T35" s="274"/>
      <c r="U35" s="355"/>
    </row>
  </sheetData>
  <mergeCells count="7">
    <mergeCell ref="A10:Q10"/>
    <mergeCell ref="A11:Q11"/>
    <mergeCell ref="A12:Q12"/>
    <mergeCell ref="A5:Q5"/>
    <mergeCell ref="A6:Q6"/>
    <mergeCell ref="A9:Q9"/>
    <mergeCell ref="A7:R7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38"/>
  <sheetViews>
    <sheetView topLeftCell="B7" workbookViewId="0">
      <selection activeCell="C14" sqref="C14:C15"/>
    </sheetView>
  </sheetViews>
  <sheetFormatPr baseColWidth="10" defaultColWidth="11.42578125" defaultRowHeight="12.75" x14ac:dyDescent="0.2"/>
  <cols>
    <col min="1" max="1" width="3.5703125" hidden="1" customWidth="1"/>
    <col min="2" max="2" width="3.85546875" customWidth="1"/>
    <col min="3" max="3" width="13.85546875" customWidth="1"/>
    <col min="4" max="4" width="4.28515625" customWidth="1"/>
    <col min="5" max="5" width="4.7109375" customWidth="1"/>
    <col min="6" max="6" width="5.28515625" customWidth="1"/>
    <col min="7" max="7" width="4.140625" customWidth="1"/>
    <col min="8" max="8" width="4" customWidth="1"/>
    <col min="9" max="9" width="4.42578125" customWidth="1"/>
    <col min="10" max="10" width="4.5703125" customWidth="1"/>
    <col min="11" max="11" width="4" customWidth="1"/>
    <col min="12" max="12" width="4.140625" customWidth="1"/>
    <col min="13" max="13" width="4.28515625" customWidth="1"/>
    <col min="14" max="14" width="5.28515625" customWidth="1"/>
    <col min="15" max="15" width="4.85546875" customWidth="1"/>
    <col min="16" max="16" width="10.28515625" customWidth="1"/>
    <col min="17" max="17" width="3.28515625" customWidth="1"/>
    <col min="18" max="29" width="11.42578125" hidden="1" customWidth="1"/>
    <col min="30" max="30" width="8.42578125" customWidth="1"/>
  </cols>
  <sheetData>
    <row r="5" spans="1:30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</row>
    <row r="6" spans="1:30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ht="15.75" customHeight="1" x14ac:dyDescent="0.2">
      <c r="A7" s="573" t="s">
        <v>282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</row>
    <row r="8" spans="1:30" ht="12.75" customHeight="1" x14ac:dyDescent="0.25">
      <c r="D8" s="1"/>
      <c r="E8" s="1"/>
      <c r="F8" s="1"/>
      <c r="G8" s="1"/>
      <c r="H8" s="1"/>
      <c r="I8" s="1"/>
      <c r="J8" s="1"/>
    </row>
    <row r="9" spans="1:30" ht="18" customHeight="1" x14ac:dyDescent="0.3">
      <c r="A9" s="606" t="s">
        <v>184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</row>
    <row r="10" spans="1:30" ht="18.75" customHeight="1" x14ac:dyDescent="0.25">
      <c r="A10" s="607" t="s">
        <v>62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</row>
    <row r="11" spans="1:30" ht="12.75" customHeight="1" x14ac:dyDescent="0.2">
      <c r="A11" s="553" t="s">
        <v>410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</row>
    <row r="12" spans="1:30" ht="19.5" customHeight="1" thickBot="1" x14ac:dyDescent="0.35">
      <c r="A12" s="605" t="s">
        <v>64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</row>
    <row r="13" spans="1:30" ht="87.75" customHeight="1" thickBot="1" x14ac:dyDescent="0.4">
      <c r="C13" s="152" t="s">
        <v>185</v>
      </c>
      <c r="D13" s="153" t="s">
        <v>127</v>
      </c>
      <c r="E13" s="153" t="s">
        <v>125</v>
      </c>
      <c r="F13" s="153" t="s">
        <v>145</v>
      </c>
      <c r="G13" s="153" t="s">
        <v>156</v>
      </c>
      <c r="H13" s="153" t="s">
        <v>160</v>
      </c>
      <c r="I13" s="153" t="s">
        <v>186</v>
      </c>
      <c r="J13" s="153" t="s">
        <v>187</v>
      </c>
      <c r="K13" s="153" t="s">
        <v>188</v>
      </c>
      <c r="L13" s="153" t="s">
        <v>189</v>
      </c>
      <c r="M13" s="153" t="s">
        <v>190</v>
      </c>
      <c r="N13" s="153" t="s">
        <v>191</v>
      </c>
      <c r="O13" s="153" t="s">
        <v>192</v>
      </c>
      <c r="P13" s="154" t="s">
        <v>1</v>
      </c>
    </row>
    <row r="14" spans="1:30" ht="20.100000000000001" customHeight="1" x14ac:dyDescent="0.35">
      <c r="C14" s="155" t="s">
        <v>91</v>
      </c>
      <c r="D14" s="337">
        <v>1</v>
      </c>
      <c r="E14" s="338">
        <v>6</v>
      </c>
      <c r="F14" s="156">
        <v>2</v>
      </c>
      <c r="G14" s="156">
        <v>2</v>
      </c>
      <c r="H14" s="156">
        <v>7</v>
      </c>
      <c r="I14" s="156">
        <v>2</v>
      </c>
      <c r="J14" s="156">
        <v>3</v>
      </c>
      <c r="K14" s="156">
        <v>1</v>
      </c>
      <c r="L14" s="156">
        <v>2</v>
      </c>
      <c r="M14" s="156">
        <v>2</v>
      </c>
      <c r="N14" s="156">
        <v>1</v>
      </c>
      <c r="O14" s="503">
        <v>8</v>
      </c>
      <c r="P14" s="158">
        <f>SUM(D14:O14)</f>
        <v>37</v>
      </c>
    </row>
    <row r="15" spans="1:30" ht="20.100000000000001" customHeight="1" x14ac:dyDescent="0.35">
      <c r="C15" s="159" t="s">
        <v>92</v>
      </c>
      <c r="D15" s="339">
        <v>2</v>
      </c>
      <c r="E15" s="91"/>
      <c r="F15" s="160"/>
      <c r="G15" s="160">
        <v>3</v>
      </c>
      <c r="H15" s="160">
        <v>3</v>
      </c>
      <c r="I15" s="160">
        <v>2</v>
      </c>
      <c r="J15" s="160">
        <v>1</v>
      </c>
      <c r="K15" s="160">
        <v>1</v>
      </c>
      <c r="L15" s="160">
        <v>5</v>
      </c>
      <c r="M15" s="160">
        <v>1</v>
      </c>
      <c r="N15" s="160">
        <v>8</v>
      </c>
      <c r="O15" s="503">
        <v>5</v>
      </c>
      <c r="P15" s="162">
        <f t="shared" ref="P15:P20" si="0">SUM(D15:O15)</f>
        <v>31</v>
      </c>
    </row>
    <row r="16" spans="1:30" ht="20.100000000000001" customHeight="1" x14ac:dyDescent="0.35">
      <c r="C16" s="159" t="s">
        <v>93</v>
      </c>
      <c r="D16" s="339">
        <v>3</v>
      </c>
      <c r="E16" s="91">
        <v>3</v>
      </c>
      <c r="F16" s="160">
        <v>5</v>
      </c>
      <c r="G16" s="160">
        <v>2</v>
      </c>
      <c r="H16" s="160">
        <v>4</v>
      </c>
      <c r="I16" s="160">
        <v>1</v>
      </c>
      <c r="J16" s="160">
        <v>2</v>
      </c>
      <c r="K16" s="160">
        <v>2</v>
      </c>
      <c r="L16" s="160">
        <v>1</v>
      </c>
      <c r="M16" s="160"/>
      <c r="N16" s="160">
        <v>1</v>
      </c>
      <c r="O16" s="503">
        <v>1</v>
      </c>
      <c r="P16" s="162">
        <f t="shared" si="0"/>
        <v>25</v>
      </c>
    </row>
    <row r="17" spans="3:32" ht="20.100000000000001" customHeight="1" x14ac:dyDescent="0.35">
      <c r="C17" s="159" t="s">
        <v>94</v>
      </c>
      <c r="D17" s="339">
        <v>4</v>
      </c>
      <c r="E17" s="91">
        <v>2</v>
      </c>
      <c r="F17" s="160">
        <v>3</v>
      </c>
      <c r="G17" s="160">
        <v>1</v>
      </c>
      <c r="H17" s="160">
        <v>1</v>
      </c>
      <c r="I17" s="160">
        <v>3</v>
      </c>
      <c r="J17" s="160">
        <v>4</v>
      </c>
      <c r="K17" s="160">
        <v>2</v>
      </c>
      <c r="L17" s="160">
        <v>2</v>
      </c>
      <c r="M17" s="160">
        <v>3</v>
      </c>
      <c r="N17" s="160">
        <v>5</v>
      </c>
      <c r="O17" s="503">
        <v>1</v>
      </c>
      <c r="P17" s="162">
        <f t="shared" si="0"/>
        <v>31</v>
      </c>
    </row>
    <row r="18" spans="3:32" ht="20.100000000000001" customHeight="1" x14ac:dyDescent="0.35">
      <c r="C18" s="159" t="s">
        <v>95</v>
      </c>
      <c r="D18" s="340">
        <v>2</v>
      </c>
      <c r="E18" s="91">
        <v>3</v>
      </c>
      <c r="F18" s="160">
        <v>2</v>
      </c>
      <c r="G18" s="160">
        <v>2</v>
      </c>
      <c r="H18" s="160">
        <v>1</v>
      </c>
      <c r="I18" s="160">
        <v>3</v>
      </c>
      <c r="J18" s="160">
        <v>5</v>
      </c>
      <c r="K18" s="160">
        <v>3</v>
      </c>
      <c r="L18" s="160">
        <v>3</v>
      </c>
      <c r="M18" s="160">
        <v>6</v>
      </c>
      <c r="N18" s="160"/>
      <c r="O18" s="503">
        <v>1</v>
      </c>
      <c r="P18" s="162">
        <f t="shared" si="0"/>
        <v>31</v>
      </c>
    </row>
    <row r="19" spans="3:32" ht="20.100000000000001" customHeight="1" x14ac:dyDescent="0.35">
      <c r="C19" s="159" t="s">
        <v>96</v>
      </c>
      <c r="D19" s="340">
        <v>4</v>
      </c>
      <c r="E19" s="91"/>
      <c r="F19" s="161">
        <v>5</v>
      </c>
      <c r="G19" s="161">
        <v>4</v>
      </c>
      <c r="H19" s="161">
        <v>2</v>
      </c>
      <c r="I19" s="161">
        <v>1</v>
      </c>
      <c r="J19" s="161">
        <v>1</v>
      </c>
      <c r="K19" s="161">
        <v>6</v>
      </c>
      <c r="L19" s="160">
        <v>9</v>
      </c>
      <c r="M19" s="161">
        <v>4</v>
      </c>
      <c r="N19" s="161">
        <v>3</v>
      </c>
      <c r="O19" s="503">
        <v>9</v>
      </c>
      <c r="P19" s="162">
        <f t="shared" si="0"/>
        <v>48</v>
      </c>
      <c r="Q19" s="6"/>
      <c r="R19" s="6"/>
      <c r="S19" s="6"/>
      <c r="T19" s="6"/>
      <c r="U19" s="6"/>
      <c r="V19" s="6"/>
    </row>
    <row r="20" spans="3:32" ht="20.100000000000001" customHeight="1" thickBot="1" x14ac:dyDescent="0.4">
      <c r="C20" s="163" t="s">
        <v>97</v>
      </c>
      <c r="D20" s="341">
        <v>7</v>
      </c>
      <c r="E20" s="342">
        <v>4</v>
      </c>
      <c r="F20" s="165">
        <v>3</v>
      </c>
      <c r="G20" s="165">
        <v>2</v>
      </c>
      <c r="H20" s="165">
        <v>3</v>
      </c>
      <c r="I20" s="165">
        <v>4</v>
      </c>
      <c r="J20" s="165">
        <v>7</v>
      </c>
      <c r="K20" s="165">
        <v>6</v>
      </c>
      <c r="L20" s="164">
        <v>5</v>
      </c>
      <c r="M20" s="165">
        <v>4</v>
      </c>
      <c r="N20" s="165">
        <v>3</v>
      </c>
      <c r="O20" s="503">
        <v>6</v>
      </c>
      <c r="P20" s="166">
        <f t="shared" si="0"/>
        <v>54</v>
      </c>
      <c r="Q20" s="6"/>
      <c r="R20" s="6"/>
      <c r="S20" s="6"/>
      <c r="T20" s="6"/>
      <c r="U20" s="6"/>
      <c r="V20" s="6"/>
    </row>
    <row r="21" spans="3:32" ht="20.100000000000001" customHeight="1" thickBot="1" x14ac:dyDescent="0.35">
      <c r="C21" s="167" t="s">
        <v>1</v>
      </c>
      <c r="D21" s="168">
        <f t="shared" ref="D21:P21" si="1">SUM(D14:D20)</f>
        <v>23</v>
      </c>
      <c r="E21" s="168">
        <f t="shared" si="1"/>
        <v>18</v>
      </c>
      <c r="F21" s="168">
        <f t="shared" si="1"/>
        <v>20</v>
      </c>
      <c r="G21" s="168">
        <f t="shared" si="1"/>
        <v>16</v>
      </c>
      <c r="H21" s="168">
        <f t="shared" si="1"/>
        <v>21</v>
      </c>
      <c r="I21" s="168">
        <f t="shared" si="1"/>
        <v>16</v>
      </c>
      <c r="J21" s="168">
        <f t="shared" si="1"/>
        <v>23</v>
      </c>
      <c r="K21" s="168">
        <f t="shared" si="1"/>
        <v>21</v>
      </c>
      <c r="L21" s="168">
        <f t="shared" si="1"/>
        <v>27</v>
      </c>
      <c r="M21" s="168">
        <f t="shared" si="1"/>
        <v>20</v>
      </c>
      <c r="N21" s="168">
        <f t="shared" si="1"/>
        <v>21</v>
      </c>
      <c r="O21" s="168">
        <f t="shared" si="1"/>
        <v>31</v>
      </c>
      <c r="P21" s="168">
        <f t="shared" si="1"/>
        <v>257</v>
      </c>
    </row>
    <row r="22" spans="3:32" ht="14.25" x14ac:dyDescent="0.3">
      <c r="D22" s="23"/>
      <c r="E22" s="23"/>
      <c r="F22" s="23"/>
      <c r="G22" s="23"/>
      <c r="H22" s="23"/>
    </row>
    <row r="29" spans="3:32" x14ac:dyDescent="0.2">
      <c r="AD29" s="274"/>
      <c r="AF29" s="355"/>
    </row>
    <row r="30" spans="3:32" x14ac:dyDescent="0.2">
      <c r="AD30" s="274"/>
      <c r="AF30" s="355"/>
    </row>
    <row r="31" spans="3:32" x14ac:dyDescent="0.2">
      <c r="AD31" s="274"/>
      <c r="AF31" s="355"/>
    </row>
    <row r="32" spans="3:32" x14ac:dyDescent="0.2">
      <c r="AD32" s="274"/>
      <c r="AF32" s="355"/>
    </row>
    <row r="33" spans="30:32" x14ac:dyDescent="0.2">
      <c r="AD33" s="274"/>
      <c r="AF33" s="355"/>
    </row>
    <row r="34" spans="30:32" x14ac:dyDescent="0.2">
      <c r="AD34" s="274"/>
      <c r="AF34" s="355"/>
    </row>
    <row r="35" spans="30:32" x14ac:dyDescent="0.2">
      <c r="AD35" s="274"/>
      <c r="AF35" s="355"/>
    </row>
    <row r="36" spans="30:32" x14ac:dyDescent="0.2">
      <c r="AD36" s="274"/>
    </row>
    <row r="37" spans="30:32" x14ac:dyDescent="0.2">
      <c r="AD37" s="274"/>
    </row>
    <row r="38" spans="30:32" x14ac:dyDescent="0.2">
      <c r="AD38" s="274"/>
    </row>
  </sheetData>
  <mergeCells count="7">
    <mergeCell ref="A11:AD11"/>
    <mergeCell ref="A12:AD12"/>
    <mergeCell ref="A5:AD5"/>
    <mergeCell ref="A6:AD6"/>
    <mergeCell ref="A7:AD7"/>
    <mergeCell ref="A9:AD9"/>
    <mergeCell ref="A10:AD10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E38"/>
  <sheetViews>
    <sheetView topLeftCell="A7" workbookViewId="0">
      <selection activeCell="AG13" sqref="AG13"/>
    </sheetView>
  </sheetViews>
  <sheetFormatPr baseColWidth="10" defaultColWidth="11.42578125" defaultRowHeight="12.75" x14ac:dyDescent="0.2"/>
  <cols>
    <col min="1" max="1" width="4.28515625" customWidth="1"/>
    <col min="2" max="2" width="0.28515625" hidden="1" customWidth="1"/>
    <col min="3" max="3" width="13.5703125" customWidth="1"/>
    <col min="4" max="10" width="5.28515625" customWidth="1"/>
    <col min="11" max="11" width="4.5703125" customWidth="1"/>
    <col min="12" max="15" width="5.28515625" customWidth="1"/>
    <col min="16" max="16" width="9.5703125" customWidth="1"/>
    <col min="17" max="17" width="4.5703125" customWidth="1"/>
    <col min="18" max="18" width="1" hidden="1" customWidth="1"/>
    <col min="19" max="30" width="11.42578125" hidden="1" customWidth="1"/>
  </cols>
  <sheetData>
    <row r="5" spans="1:30" ht="12.75" customHeight="1" x14ac:dyDescent="0.25">
      <c r="A5" s="554" t="s">
        <v>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</row>
    <row r="6" spans="1:30" ht="19.5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ht="15.75" customHeight="1" x14ac:dyDescent="0.2">
      <c r="A7" s="573" t="s">
        <v>282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</row>
    <row r="8" spans="1:30" ht="12.75" customHeight="1" x14ac:dyDescent="0.25">
      <c r="D8" s="1"/>
      <c r="E8" s="1"/>
      <c r="F8" s="1"/>
      <c r="G8" s="1"/>
      <c r="H8" s="1"/>
      <c r="I8" s="1"/>
      <c r="J8" s="1"/>
    </row>
    <row r="9" spans="1:30" ht="18" customHeight="1" x14ac:dyDescent="0.3">
      <c r="A9" s="606" t="s">
        <v>184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</row>
    <row r="10" spans="1:30" ht="18.75" customHeight="1" x14ac:dyDescent="0.25">
      <c r="A10" s="607" t="s">
        <v>62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</row>
    <row r="11" spans="1:30" ht="12.75" customHeight="1" x14ac:dyDescent="0.2">
      <c r="A11" s="553" t="s">
        <v>411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</row>
    <row r="12" spans="1:30" ht="19.5" customHeight="1" thickBot="1" x14ac:dyDescent="0.35">
      <c r="A12" s="605" t="s">
        <v>64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</row>
    <row r="13" spans="1:30" ht="80.25" customHeight="1" thickBot="1" x14ac:dyDescent="0.4">
      <c r="C13" s="152" t="s">
        <v>185</v>
      </c>
      <c r="D13" s="153" t="s">
        <v>127</v>
      </c>
      <c r="E13" s="153" t="s">
        <v>125</v>
      </c>
      <c r="F13" s="153" t="s">
        <v>145</v>
      </c>
      <c r="G13" s="153" t="s">
        <v>156</v>
      </c>
      <c r="H13" s="153" t="s">
        <v>160</v>
      </c>
      <c r="I13" s="153" t="s">
        <v>186</v>
      </c>
      <c r="J13" s="153" t="s">
        <v>187</v>
      </c>
      <c r="K13" s="153" t="s">
        <v>188</v>
      </c>
      <c r="L13" s="153" t="s">
        <v>189</v>
      </c>
      <c r="M13" s="153" t="s">
        <v>190</v>
      </c>
      <c r="N13" s="153" t="s">
        <v>191</v>
      </c>
      <c r="O13" s="153" t="s">
        <v>192</v>
      </c>
      <c r="P13" s="154" t="s">
        <v>1</v>
      </c>
    </row>
    <row r="14" spans="1:30" ht="20.100000000000001" customHeight="1" x14ac:dyDescent="0.35">
      <c r="C14" s="155" t="s">
        <v>91</v>
      </c>
      <c r="D14" s="156">
        <v>2</v>
      </c>
      <c r="E14" s="89">
        <v>1</v>
      </c>
      <c r="F14" s="156">
        <v>2</v>
      </c>
      <c r="G14" s="156">
        <v>6</v>
      </c>
      <c r="H14" s="156">
        <v>0</v>
      </c>
      <c r="I14" s="156">
        <v>1</v>
      </c>
      <c r="J14" s="156">
        <v>5</v>
      </c>
      <c r="K14" s="156">
        <v>2</v>
      </c>
      <c r="L14" s="156">
        <v>3</v>
      </c>
      <c r="M14" s="156">
        <v>2</v>
      </c>
      <c r="N14" s="156"/>
      <c r="O14" s="90">
        <v>1</v>
      </c>
      <c r="P14" s="158">
        <f>SUM(D14:O14)</f>
        <v>25</v>
      </c>
    </row>
    <row r="15" spans="1:30" ht="20.100000000000001" customHeight="1" x14ac:dyDescent="0.35">
      <c r="C15" s="159" t="s">
        <v>92</v>
      </c>
      <c r="D15" s="160">
        <v>1</v>
      </c>
      <c r="E15" s="91">
        <v>0</v>
      </c>
      <c r="F15" s="160">
        <v>2</v>
      </c>
      <c r="G15" s="160">
        <v>0</v>
      </c>
      <c r="H15" s="160">
        <v>4</v>
      </c>
      <c r="I15" s="160">
        <v>3</v>
      </c>
      <c r="J15" s="160">
        <v>3</v>
      </c>
      <c r="K15" s="160">
        <v>2</v>
      </c>
      <c r="L15" s="160">
        <v>1</v>
      </c>
      <c r="M15" s="160">
        <v>3</v>
      </c>
      <c r="N15" s="160">
        <v>2</v>
      </c>
      <c r="O15" s="90">
        <v>4</v>
      </c>
      <c r="P15" s="162">
        <f t="shared" ref="P15:P20" si="0">SUM(D15:O15)</f>
        <v>25</v>
      </c>
    </row>
    <row r="16" spans="1:30" ht="20.100000000000001" customHeight="1" x14ac:dyDescent="0.35">
      <c r="C16" s="159" t="s">
        <v>93</v>
      </c>
      <c r="D16" s="160">
        <v>1</v>
      </c>
      <c r="E16" s="91">
        <v>2</v>
      </c>
      <c r="F16" s="160">
        <v>3</v>
      </c>
      <c r="G16" s="160">
        <v>1</v>
      </c>
      <c r="H16" s="160">
        <v>4</v>
      </c>
      <c r="I16" s="160">
        <v>6</v>
      </c>
      <c r="J16" s="160">
        <v>2</v>
      </c>
      <c r="K16" s="160">
        <v>4</v>
      </c>
      <c r="L16" s="160">
        <v>2</v>
      </c>
      <c r="M16" s="160">
        <v>3</v>
      </c>
      <c r="N16" s="160">
        <v>1</v>
      </c>
      <c r="O16" s="90"/>
      <c r="P16" s="162">
        <f>SUM(D16:O16)</f>
        <v>29</v>
      </c>
    </row>
    <row r="17" spans="3:31" ht="20.100000000000001" customHeight="1" x14ac:dyDescent="0.35">
      <c r="C17" s="159" t="s">
        <v>94</v>
      </c>
      <c r="D17" s="160">
        <v>5</v>
      </c>
      <c r="E17" s="91">
        <v>1</v>
      </c>
      <c r="F17" s="160">
        <v>2</v>
      </c>
      <c r="G17" s="160">
        <v>1</v>
      </c>
      <c r="H17" s="160">
        <v>4</v>
      </c>
      <c r="I17" s="160">
        <v>1</v>
      </c>
      <c r="J17" s="160">
        <v>1</v>
      </c>
      <c r="K17" s="160">
        <v>5</v>
      </c>
      <c r="L17" s="160">
        <v>1</v>
      </c>
      <c r="M17" s="160">
        <v>1</v>
      </c>
      <c r="N17" s="160">
        <v>2</v>
      </c>
      <c r="O17" s="90">
        <v>2</v>
      </c>
      <c r="P17" s="162">
        <f t="shared" si="0"/>
        <v>26</v>
      </c>
    </row>
    <row r="18" spans="3:31" ht="20.100000000000001" customHeight="1" x14ac:dyDescent="0.35">
      <c r="C18" s="159" t="s">
        <v>95</v>
      </c>
      <c r="D18" s="160">
        <v>4</v>
      </c>
      <c r="E18" s="91">
        <v>2</v>
      </c>
      <c r="F18" s="160">
        <v>4</v>
      </c>
      <c r="G18" s="160">
        <v>0</v>
      </c>
      <c r="H18" s="160">
        <v>0</v>
      </c>
      <c r="I18" s="160">
        <v>1</v>
      </c>
      <c r="J18" s="160">
        <v>1</v>
      </c>
      <c r="K18" s="160">
        <v>3</v>
      </c>
      <c r="L18" s="160">
        <v>1</v>
      </c>
      <c r="M18" s="160">
        <v>1</v>
      </c>
      <c r="N18" s="160">
        <v>1</v>
      </c>
      <c r="O18" s="90"/>
      <c r="P18" s="162">
        <f>SUM(D18:O18)</f>
        <v>18</v>
      </c>
    </row>
    <row r="19" spans="3:31" ht="20.100000000000001" customHeight="1" x14ac:dyDescent="0.35">
      <c r="C19" s="159" t="s">
        <v>96</v>
      </c>
      <c r="D19" s="160">
        <v>2</v>
      </c>
      <c r="E19" s="91">
        <v>2</v>
      </c>
      <c r="F19" s="161">
        <v>1</v>
      </c>
      <c r="G19" s="161">
        <v>1</v>
      </c>
      <c r="H19" s="161">
        <v>2</v>
      </c>
      <c r="I19" s="161">
        <v>3</v>
      </c>
      <c r="J19" s="161">
        <v>2</v>
      </c>
      <c r="K19" s="161"/>
      <c r="L19" s="160">
        <v>1</v>
      </c>
      <c r="M19" s="161">
        <v>3</v>
      </c>
      <c r="N19" s="161">
        <v>5</v>
      </c>
      <c r="O19" s="90">
        <v>6</v>
      </c>
      <c r="P19" s="162">
        <f t="shared" si="0"/>
        <v>28</v>
      </c>
      <c r="Q19" s="6"/>
      <c r="R19" s="6"/>
      <c r="S19" s="6"/>
      <c r="T19" s="6"/>
      <c r="U19" s="6"/>
      <c r="V19" s="6"/>
    </row>
    <row r="20" spans="3:31" ht="20.100000000000001" customHeight="1" thickBot="1" x14ac:dyDescent="0.4">
      <c r="C20" s="163" t="s">
        <v>97</v>
      </c>
      <c r="D20" s="164">
        <v>5</v>
      </c>
      <c r="E20" s="92">
        <v>2</v>
      </c>
      <c r="F20" s="165">
        <v>4</v>
      </c>
      <c r="G20" s="165">
        <v>6</v>
      </c>
      <c r="H20" s="165">
        <v>7</v>
      </c>
      <c r="I20" s="165">
        <v>4</v>
      </c>
      <c r="J20" s="165">
        <v>3</v>
      </c>
      <c r="K20" s="165">
        <v>6</v>
      </c>
      <c r="L20" s="165">
        <v>5</v>
      </c>
      <c r="M20" s="165">
        <v>6</v>
      </c>
      <c r="N20" s="165">
        <v>5</v>
      </c>
      <c r="O20" s="90">
        <v>3</v>
      </c>
      <c r="P20" s="166">
        <f t="shared" si="0"/>
        <v>56</v>
      </c>
      <c r="Q20" s="6"/>
      <c r="R20" s="6"/>
      <c r="S20" s="6"/>
      <c r="T20" s="6"/>
      <c r="U20" s="6"/>
      <c r="V20" s="6"/>
    </row>
    <row r="21" spans="3:31" ht="20.100000000000001" customHeight="1" thickBot="1" x14ac:dyDescent="0.35">
      <c r="C21" s="167" t="s">
        <v>1</v>
      </c>
      <c r="D21" s="168">
        <f t="shared" ref="D21:P21" si="1">SUM(D14:D20)</f>
        <v>20</v>
      </c>
      <c r="E21" s="168">
        <f t="shared" si="1"/>
        <v>10</v>
      </c>
      <c r="F21" s="168">
        <f t="shared" si="1"/>
        <v>18</v>
      </c>
      <c r="G21" s="168">
        <f t="shared" si="1"/>
        <v>15</v>
      </c>
      <c r="H21" s="168">
        <f t="shared" si="1"/>
        <v>21</v>
      </c>
      <c r="I21" s="168">
        <f t="shared" si="1"/>
        <v>19</v>
      </c>
      <c r="J21" s="168">
        <f t="shared" si="1"/>
        <v>17</v>
      </c>
      <c r="K21" s="168">
        <f t="shared" si="1"/>
        <v>22</v>
      </c>
      <c r="L21" s="168">
        <f t="shared" si="1"/>
        <v>14</v>
      </c>
      <c r="M21" s="168">
        <f t="shared" si="1"/>
        <v>19</v>
      </c>
      <c r="N21" s="168">
        <f t="shared" si="1"/>
        <v>16</v>
      </c>
      <c r="O21" s="168">
        <f t="shared" si="1"/>
        <v>16</v>
      </c>
      <c r="P21" s="168">
        <f t="shared" si="1"/>
        <v>207</v>
      </c>
    </row>
    <row r="22" spans="3:31" ht="14.25" x14ac:dyDescent="0.3">
      <c r="D22" s="23"/>
      <c r="E22" s="23"/>
      <c r="F22" s="23"/>
      <c r="G22" s="23"/>
      <c r="H22" s="23"/>
    </row>
    <row r="29" spans="3:31" x14ac:dyDescent="0.2">
      <c r="AD29" s="274"/>
    </row>
    <row r="30" spans="3:31" x14ac:dyDescent="0.2">
      <c r="AD30" s="274"/>
    </row>
    <row r="31" spans="3:31" x14ac:dyDescent="0.2">
      <c r="AD31" s="274"/>
    </row>
    <row r="32" spans="3:31" x14ac:dyDescent="0.2">
      <c r="AD32" s="274"/>
      <c r="AE32" s="355"/>
    </row>
    <row r="33" spans="30:31" x14ac:dyDescent="0.2">
      <c r="AD33" s="274"/>
      <c r="AE33" s="355"/>
    </row>
    <row r="34" spans="30:31" x14ac:dyDescent="0.2">
      <c r="AD34" s="274"/>
      <c r="AE34" s="355"/>
    </row>
    <row r="35" spans="30:31" x14ac:dyDescent="0.2">
      <c r="AD35" s="274"/>
      <c r="AE35" s="355"/>
    </row>
    <row r="36" spans="30:31" x14ac:dyDescent="0.2">
      <c r="AD36" s="274"/>
      <c r="AE36" s="355"/>
    </row>
    <row r="37" spans="30:31" x14ac:dyDescent="0.2">
      <c r="AD37" s="274"/>
      <c r="AE37" s="355"/>
    </row>
    <row r="38" spans="30:31" x14ac:dyDescent="0.2">
      <c r="AD38" s="274"/>
      <c r="AE38" s="355"/>
    </row>
  </sheetData>
  <mergeCells count="7">
    <mergeCell ref="A11:AD11"/>
    <mergeCell ref="A12:AD12"/>
    <mergeCell ref="A5:AD5"/>
    <mergeCell ref="A6:AD6"/>
    <mergeCell ref="A7:AD7"/>
    <mergeCell ref="A9:AD9"/>
    <mergeCell ref="A10:AD10"/>
  </mergeCells>
  <phoneticPr fontId="41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13" workbookViewId="0">
      <selection activeCell="AD15" sqref="AD15"/>
    </sheetView>
  </sheetViews>
  <sheetFormatPr baseColWidth="10" defaultColWidth="11.42578125" defaultRowHeight="12.75" x14ac:dyDescent="0.2"/>
  <cols>
    <col min="1" max="1" width="1" customWidth="1"/>
    <col min="2" max="2" width="5.5703125" hidden="1" customWidth="1"/>
    <col min="3" max="3" width="2.42578125" customWidth="1"/>
    <col min="4" max="4" width="14.85546875" customWidth="1"/>
    <col min="5" max="5" width="4.7109375" customWidth="1"/>
    <col min="6" max="6" width="5" customWidth="1"/>
    <col min="7" max="7" width="5.7109375" customWidth="1"/>
    <col min="8" max="8" width="4.5703125" customWidth="1"/>
    <col min="9" max="10" width="5.7109375" customWidth="1"/>
    <col min="11" max="11" width="4.42578125" customWidth="1"/>
    <col min="12" max="13" width="4.5703125" customWidth="1"/>
    <col min="14" max="14" width="4.85546875" customWidth="1"/>
    <col min="15" max="16" width="5.7109375" customWidth="1"/>
    <col min="17" max="17" width="10.85546875" customWidth="1"/>
    <col min="18" max="18" width="0.140625" customWidth="1"/>
    <col min="19" max="19" width="5" customWidth="1"/>
    <col min="20" max="26" width="11.42578125" hidden="1" customWidth="1"/>
  </cols>
  <sheetData>
    <row r="1" spans="1:26" ht="14.25" customHeight="1" x14ac:dyDescent="0.2"/>
    <row r="2" spans="1:26" ht="14.25" customHeight="1" x14ac:dyDescent="0.2"/>
    <row r="5" spans="1:26" ht="15" customHeight="1" x14ac:dyDescent="0.25">
      <c r="A5" s="554" t="s">
        <v>25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</row>
    <row r="6" spans="1:26" ht="18" customHeight="1" x14ac:dyDescent="0.3">
      <c r="A6" s="555" t="s">
        <v>30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</row>
    <row r="7" spans="1:26" ht="15" customHeight="1" x14ac:dyDescent="0.25">
      <c r="A7" s="560" t="s">
        <v>282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</row>
    <row r="8" spans="1:26" x14ac:dyDescent="0.2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4"/>
    </row>
    <row r="9" spans="1:26" ht="15" x14ac:dyDescent="0.25"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</row>
    <row r="10" spans="1:26" ht="15" x14ac:dyDescent="0.2">
      <c r="A10" s="558" t="s">
        <v>89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</row>
    <row r="11" spans="1:26" ht="15" customHeight="1" x14ac:dyDescent="0.3">
      <c r="C11" s="557" t="s">
        <v>22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</row>
    <row r="12" spans="1:26" ht="15" customHeight="1" x14ac:dyDescent="0.2">
      <c r="C12" s="553" t="s">
        <v>407</v>
      </c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</row>
    <row r="13" spans="1:26" ht="15" customHeight="1" x14ac:dyDescent="0.3">
      <c r="C13" s="556" t="s">
        <v>25</v>
      </c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</row>
    <row r="14" spans="1:26" ht="15.75" thickBot="1" x14ac:dyDescent="0.35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26" ht="87" customHeight="1" thickBot="1" x14ac:dyDescent="0.35">
      <c r="D15" s="56" t="s">
        <v>104</v>
      </c>
      <c r="E15" s="182" t="s">
        <v>127</v>
      </c>
      <c r="F15" s="182" t="s">
        <v>125</v>
      </c>
      <c r="G15" s="182" t="s">
        <v>145</v>
      </c>
      <c r="H15" s="182" t="s">
        <v>156</v>
      </c>
      <c r="I15" s="182" t="s">
        <v>160</v>
      </c>
      <c r="J15" s="182" t="s">
        <v>186</v>
      </c>
      <c r="K15" s="182" t="s">
        <v>187</v>
      </c>
      <c r="L15" s="182" t="s">
        <v>188</v>
      </c>
      <c r="M15" s="182" t="s">
        <v>189</v>
      </c>
      <c r="N15" s="182" t="s">
        <v>190</v>
      </c>
      <c r="O15" s="182" t="s">
        <v>191</v>
      </c>
      <c r="P15" s="182" t="s">
        <v>192</v>
      </c>
      <c r="Q15" s="608" t="s">
        <v>18</v>
      </c>
      <c r="R15" s="608"/>
    </row>
    <row r="16" spans="1:26" ht="20.100000000000001" customHeight="1" x14ac:dyDescent="0.3">
      <c r="D16" s="65" t="s">
        <v>3</v>
      </c>
      <c r="E16" s="183">
        <v>117</v>
      </c>
      <c r="F16" s="183">
        <v>94</v>
      </c>
      <c r="G16" s="183">
        <v>108</v>
      </c>
      <c r="H16" s="183">
        <v>113</v>
      </c>
      <c r="I16" s="183">
        <v>122</v>
      </c>
      <c r="J16" s="183">
        <v>127</v>
      </c>
      <c r="K16" s="183">
        <v>121</v>
      </c>
      <c r="L16" s="183">
        <v>120</v>
      </c>
      <c r="M16" s="183">
        <v>138</v>
      </c>
      <c r="N16" s="183">
        <v>134</v>
      </c>
      <c r="O16" s="183">
        <v>119</v>
      </c>
      <c r="P16" s="183">
        <v>137</v>
      </c>
      <c r="Q16" s="609">
        <f>SUM(E16:P16)</f>
        <v>1450</v>
      </c>
      <c r="R16" s="610"/>
    </row>
    <row r="17" spans="4:18" ht="20.100000000000001" customHeight="1" x14ac:dyDescent="0.3">
      <c r="D17" s="46" t="s">
        <v>2</v>
      </c>
      <c r="E17" s="184">
        <v>56</v>
      </c>
      <c r="F17" s="184">
        <v>29</v>
      </c>
      <c r="G17" s="184">
        <v>50</v>
      </c>
      <c r="H17" s="184">
        <v>43</v>
      </c>
      <c r="I17" s="184">
        <v>43</v>
      </c>
      <c r="J17" s="184">
        <v>37</v>
      </c>
      <c r="K17" s="184">
        <v>61</v>
      </c>
      <c r="L17" s="184">
        <v>33</v>
      </c>
      <c r="M17" s="184">
        <v>44</v>
      </c>
      <c r="N17" s="184">
        <v>49</v>
      </c>
      <c r="O17" s="184">
        <v>39</v>
      </c>
      <c r="P17" s="184">
        <v>72</v>
      </c>
      <c r="Q17" s="611">
        <f>SUM(E17:P17)</f>
        <v>556</v>
      </c>
      <c r="R17" s="612"/>
    </row>
    <row r="18" spans="4:18" ht="20.100000000000001" customHeight="1" thickBot="1" x14ac:dyDescent="0.35">
      <c r="D18" s="66" t="s">
        <v>4</v>
      </c>
      <c r="E18" s="55">
        <v>23</v>
      </c>
      <c r="F18" s="55">
        <v>16</v>
      </c>
      <c r="G18" s="55">
        <v>15</v>
      </c>
      <c r="H18" s="55">
        <v>24</v>
      </c>
      <c r="I18" s="55">
        <v>14</v>
      </c>
      <c r="J18" s="55">
        <v>28</v>
      </c>
      <c r="K18" s="55">
        <v>22</v>
      </c>
      <c r="L18" s="55">
        <v>16</v>
      </c>
      <c r="M18" s="55">
        <v>17</v>
      </c>
      <c r="N18" s="55">
        <v>26</v>
      </c>
      <c r="O18" s="55">
        <v>23</v>
      </c>
      <c r="P18" s="55">
        <v>28</v>
      </c>
      <c r="Q18" s="613">
        <f>SUM(E18:P18)</f>
        <v>252</v>
      </c>
      <c r="R18" s="614"/>
    </row>
    <row r="19" spans="4:18" ht="20.100000000000001" customHeight="1" thickBot="1" x14ac:dyDescent="0.35">
      <c r="D19" s="56" t="s">
        <v>1</v>
      </c>
      <c r="E19" s="49">
        <f>SUM(E16:E18)</f>
        <v>196</v>
      </c>
      <c r="F19" s="49">
        <f t="shared" ref="F19:P19" si="0">SUM(F16:F18)</f>
        <v>139</v>
      </c>
      <c r="G19" s="49">
        <f t="shared" si="0"/>
        <v>173</v>
      </c>
      <c r="H19" s="49">
        <f t="shared" si="0"/>
        <v>180</v>
      </c>
      <c r="I19" s="49">
        <f t="shared" si="0"/>
        <v>179</v>
      </c>
      <c r="J19" s="49">
        <f t="shared" si="0"/>
        <v>192</v>
      </c>
      <c r="K19" s="49">
        <f t="shared" si="0"/>
        <v>204</v>
      </c>
      <c r="L19" s="49">
        <f t="shared" si="0"/>
        <v>169</v>
      </c>
      <c r="M19" s="49">
        <f t="shared" si="0"/>
        <v>199</v>
      </c>
      <c r="N19" s="49">
        <f t="shared" si="0"/>
        <v>209</v>
      </c>
      <c r="O19" s="49">
        <f t="shared" si="0"/>
        <v>181</v>
      </c>
      <c r="P19" s="49">
        <f t="shared" si="0"/>
        <v>237</v>
      </c>
      <c r="Q19" s="567">
        <f>SUM(Q16:Q18)</f>
        <v>2258</v>
      </c>
      <c r="R19" s="567"/>
    </row>
    <row r="20" spans="4:18" x14ac:dyDescent="0.2">
      <c r="Q20" s="11"/>
    </row>
    <row r="45" spans="17:17" ht="15" x14ac:dyDescent="0.3">
      <c r="Q45" s="16"/>
    </row>
    <row r="56" spans="1:2" ht="14.25" x14ac:dyDescent="0.3">
      <c r="A56" s="27"/>
      <c r="B56" s="27"/>
    </row>
  </sheetData>
  <mergeCells count="13">
    <mergeCell ref="A5:Z5"/>
    <mergeCell ref="A6:Z6"/>
    <mergeCell ref="A7:Z7"/>
    <mergeCell ref="A10:Z10"/>
    <mergeCell ref="C11:Z11"/>
    <mergeCell ref="C12:Z12"/>
    <mergeCell ref="C13:Z13"/>
    <mergeCell ref="D9:R9"/>
    <mergeCell ref="Q19:R19"/>
    <mergeCell ref="Q15:R15"/>
    <mergeCell ref="Q16:R16"/>
    <mergeCell ref="Q17:R17"/>
    <mergeCell ref="Q18:R18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43</vt:lpstr>
      <vt:lpstr>44</vt:lpstr>
      <vt:lpstr>45 (2)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56</vt:lpstr>
      <vt:lpstr>57</vt:lpstr>
      <vt:lpstr>58</vt:lpstr>
      <vt:lpstr>59</vt:lpstr>
      <vt:lpstr>60-61</vt:lpstr>
      <vt:lpstr>62-63</vt:lpstr>
      <vt:lpstr>64-65</vt:lpstr>
      <vt:lpstr>'58'!Print_Area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2014-07-18T13:51:27Z</cp:lastPrinted>
  <dcterms:created xsi:type="dcterms:W3CDTF">2005-01-12T20:16:10Z</dcterms:created>
  <dcterms:modified xsi:type="dcterms:W3CDTF">2018-08-09T18:53:11Z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