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STADÍSTICAS INSTITUCIONALES\MODIFICADO\HOMICIDIO\2010 - 2014\"/>
    </mc:Choice>
  </mc:AlternateContent>
  <bookViews>
    <workbookView xWindow="3975" yWindow="930" windowWidth="7485" windowHeight="7230" tabRatio="858"/>
  </bookViews>
  <sheets>
    <sheet name="43" sheetId="354" r:id="rId1"/>
    <sheet name="44" sheetId="355" r:id="rId2"/>
    <sheet name="45 (2)" sheetId="373" state="hidden" r:id="rId3"/>
    <sheet name="45 (3)" sheetId="375" r:id="rId4"/>
    <sheet name="46" sheetId="357" r:id="rId5"/>
    <sheet name="47" sheetId="358" r:id="rId6"/>
    <sheet name="48" sheetId="359" r:id="rId7"/>
    <sheet name="49" sheetId="360" r:id="rId8"/>
    <sheet name="50" sheetId="361" r:id="rId9"/>
    <sheet name="51" sheetId="363" r:id="rId10"/>
    <sheet name="53" sheetId="362" r:id="rId11"/>
    <sheet name="54" sheetId="364" r:id="rId12"/>
    <sheet name="55" sheetId="365" r:id="rId13"/>
    <sheet name="56" sheetId="366" r:id="rId14"/>
    <sheet name="57" sheetId="367" r:id="rId15"/>
    <sheet name="58" sheetId="368" r:id="rId16"/>
    <sheet name="59" sheetId="369" r:id="rId17"/>
    <sheet name="60-61" sheetId="381" r:id="rId18"/>
    <sheet name="62-63" sheetId="380" r:id="rId19"/>
    <sheet name="64-65" sheetId="379" r:id="rId20"/>
  </sheets>
  <definedNames>
    <definedName name="Print_Area" localSheetId="15">'58'!$A$1:$R$39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  <fileRecoveryPr repairLoad="1"/>
</workbook>
</file>

<file path=xl/calcChain.xml><?xml version="1.0" encoding="utf-8"?>
<calcChain xmlns="http://schemas.openxmlformats.org/spreadsheetml/2006/main">
  <c r="P72" i="375" l="1"/>
  <c r="P17" i="379"/>
  <c r="P18" i="379"/>
  <c r="P19" i="379"/>
  <c r="P20" i="379"/>
  <c r="P21" i="379"/>
  <c r="P22" i="379"/>
  <c r="P23" i="379"/>
  <c r="P24" i="379"/>
  <c r="P25" i="379"/>
  <c r="P26" i="379"/>
  <c r="P27" i="379"/>
  <c r="P28" i="379"/>
  <c r="P29" i="379"/>
  <c r="P30" i="379"/>
  <c r="P31" i="379"/>
  <c r="P32" i="379"/>
  <c r="P33" i="379"/>
  <c r="P34" i="379"/>
  <c r="P35" i="379"/>
  <c r="P36" i="379"/>
  <c r="P37" i="379"/>
  <c r="P38" i="379"/>
  <c r="P39" i="379"/>
  <c r="P40" i="379"/>
  <c r="P41" i="379"/>
  <c r="P42" i="379"/>
  <c r="P43" i="379"/>
  <c r="P44" i="379"/>
  <c r="P45" i="379"/>
  <c r="P46" i="379"/>
  <c r="P47" i="379"/>
  <c r="P48" i="379"/>
  <c r="P49" i="379"/>
  <c r="P50" i="379"/>
  <c r="P16" i="379"/>
  <c r="O16" i="381"/>
  <c r="O17" i="381"/>
  <c r="O18" i="381"/>
  <c r="O19" i="381"/>
  <c r="O20" i="381"/>
  <c r="O21" i="381"/>
  <c r="O22" i="381"/>
  <c r="O23" i="381"/>
  <c r="O24" i="381"/>
  <c r="O25" i="381"/>
  <c r="O26" i="381"/>
  <c r="O27" i="381"/>
  <c r="O28" i="381"/>
  <c r="O29" i="381"/>
  <c r="O30" i="381"/>
  <c r="O31" i="381"/>
  <c r="O32" i="381"/>
  <c r="O33" i="381"/>
  <c r="O34" i="381"/>
  <c r="O35" i="381"/>
  <c r="O36" i="381"/>
  <c r="O37" i="381"/>
  <c r="O38" i="381"/>
  <c r="O39" i="381"/>
  <c r="O40" i="381"/>
  <c r="O41" i="381"/>
  <c r="O42" i="381"/>
  <c r="O43" i="381"/>
  <c r="O44" i="381"/>
  <c r="O45" i="381"/>
  <c r="O46" i="381"/>
  <c r="O47" i="381"/>
  <c r="O48" i="381"/>
  <c r="O49" i="381"/>
  <c r="O50" i="381"/>
  <c r="O51" i="381"/>
  <c r="O52" i="381"/>
  <c r="O55" i="381"/>
  <c r="O56" i="381"/>
  <c r="O57" i="381"/>
  <c r="O58" i="381"/>
  <c r="O59" i="381"/>
  <c r="O60" i="381"/>
  <c r="O61" i="381"/>
  <c r="O62" i="381"/>
  <c r="O63" i="381"/>
  <c r="O64" i="381"/>
  <c r="O65" i="381"/>
  <c r="O66" i="381"/>
  <c r="O67" i="381"/>
  <c r="O68" i="381"/>
  <c r="O69" i="381"/>
  <c r="O70" i="381"/>
  <c r="O71" i="381"/>
  <c r="O72" i="381"/>
  <c r="O73" i="381"/>
  <c r="O74" i="381"/>
  <c r="O75" i="381"/>
  <c r="O76" i="381"/>
  <c r="O77" i="381"/>
  <c r="O78" i="381"/>
  <c r="O79" i="381"/>
  <c r="O80" i="381"/>
  <c r="O81" i="381"/>
  <c r="O82" i="381"/>
  <c r="O83" i="381"/>
  <c r="O84" i="381"/>
  <c r="O85" i="381"/>
  <c r="O86" i="381"/>
  <c r="O87" i="381"/>
  <c r="O88" i="381"/>
  <c r="O89" i="381"/>
  <c r="O90" i="381"/>
  <c r="O91" i="381"/>
  <c r="O92" i="381"/>
  <c r="O93" i="381"/>
  <c r="O94" i="381"/>
  <c r="O95" i="381"/>
  <c r="O96" i="381"/>
  <c r="O97" i="381"/>
  <c r="O98" i="381"/>
  <c r="O99" i="381"/>
  <c r="O100" i="381"/>
  <c r="O101" i="381"/>
  <c r="O102" i="381"/>
  <c r="O103" i="381"/>
  <c r="O104" i="381"/>
  <c r="O105" i="381"/>
  <c r="O106" i="381"/>
  <c r="O109" i="381"/>
  <c r="O110" i="381"/>
  <c r="O111" i="381"/>
  <c r="O112" i="381"/>
  <c r="O113" i="381"/>
  <c r="O114" i="381"/>
  <c r="O115" i="381"/>
  <c r="O116" i="381"/>
  <c r="O117" i="381"/>
  <c r="O118" i="381"/>
  <c r="O119" i="381"/>
  <c r="O120" i="381"/>
  <c r="O121" i="381"/>
  <c r="O122" i="381"/>
  <c r="O123" i="381"/>
  <c r="I7" i="369"/>
  <c r="I8" i="369"/>
  <c r="I9" i="369"/>
  <c r="I10" i="369"/>
  <c r="I11" i="369"/>
  <c r="I12" i="369"/>
  <c r="I13" i="369"/>
  <c r="I14" i="369"/>
  <c r="I15" i="369"/>
  <c r="I16" i="369"/>
  <c r="I17" i="369"/>
  <c r="I18" i="369"/>
  <c r="I19" i="369"/>
  <c r="I20" i="369"/>
  <c r="I21" i="369"/>
  <c r="I22" i="369"/>
  <c r="I23" i="369"/>
  <c r="I24" i="369"/>
  <c r="I25" i="369"/>
  <c r="I26" i="369"/>
  <c r="I27" i="369"/>
  <c r="I28" i="369"/>
  <c r="I29" i="369"/>
  <c r="I30" i="369"/>
  <c r="I31" i="369"/>
  <c r="I32" i="369"/>
  <c r="I33" i="369"/>
  <c r="I34" i="369"/>
  <c r="I35" i="369"/>
  <c r="I36" i="369"/>
  <c r="I37" i="369"/>
  <c r="I6" i="369"/>
  <c r="F7" i="369"/>
  <c r="F8" i="369"/>
  <c r="F9" i="369"/>
  <c r="F10" i="369"/>
  <c r="F11" i="369"/>
  <c r="F12" i="369"/>
  <c r="F13" i="369"/>
  <c r="F14" i="369"/>
  <c r="F15" i="369"/>
  <c r="F16" i="369"/>
  <c r="F17" i="369"/>
  <c r="F18" i="369"/>
  <c r="F19" i="369"/>
  <c r="F20" i="369"/>
  <c r="F21" i="369"/>
  <c r="F22" i="369"/>
  <c r="F23" i="369"/>
  <c r="F24" i="369"/>
  <c r="F25" i="369"/>
  <c r="F26" i="369"/>
  <c r="F27" i="369"/>
  <c r="F28" i="369"/>
  <c r="F29" i="369"/>
  <c r="F30" i="369"/>
  <c r="F31" i="369"/>
  <c r="F32" i="369"/>
  <c r="F33" i="369"/>
  <c r="F34" i="369"/>
  <c r="F35" i="369"/>
  <c r="F36" i="369"/>
  <c r="F37" i="369"/>
  <c r="F6" i="369"/>
  <c r="E38" i="369" l="1"/>
  <c r="E28" i="365" l="1"/>
  <c r="F28" i="365" l="1"/>
  <c r="F27" i="365"/>
  <c r="G27" i="365"/>
  <c r="H27" i="365"/>
  <c r="C28" i="365"/>
  <c r="D28" i="365" s="1"/>
  <c r="D27" i="365"/>
  <c r="O16" i="375"/>
  <c r="P144" i="379"/>
  <c r="P102" i="379"/>
  <c r="M124" i="381"/>
  <c r="D124" i="381"/>
  <c r="E124" i="381"/>
  <c r="F124" i="381"/>
  <c r="G124" i="381"/>
  <c r="H124" i="381"/>
  <c r="I124" i="381"/>
  <c r="J124" i="381"/>
  <c r="K124" i="381"/>
  <c r="L124" i="381"/>
  <c r="C124" i="381"/>
  <c r="N124" i="381"/>
  <c r="I37" i="368"/>
  <c r="I8" i="368"/>
  <c r="I9" i="368"/>
  <c r="I10" i="368"/>
  <c r="I11" i="368"/>
  <c r="I12" i="368"/>
  <c r="I13" i="368"/>
  <c r="I14" i="368"/>
  <c r="I15" i="368"/>
  <c r="I16" i="368"/>
  <c r="I17" i="368"/>
  <c r="I18" i="368"/>
  <c r="I19" i="368"/>
  <c r="I20" i="368"/>
  <c r="I21" i="368"/>
  <c r="I22" i="368"/>
  <c r="I23" i="368"/>
  <c r="I24" i="368"/>
  <c r="I25" i="368"/>
  <c r="I26" i="368"/>
  <c r="I27" i="368"/>
  <c r="I28" i="368"/>
  <c r="I29" i="368"/>
  <c r="I30" i="368"/>
  <c r="I31" i="368"/>
  <c r="I32" i="368"/>
  <c r="I33" i="368"/>
  <c r="I34" i="368"/>
  <c r="I35" i="368"/>
  <c r="I36" i="368"/>
  <c r="I7" i="368"/>
  <c r="I6" i="368"/>
  <c r="F37" i="368"/>
  <c r="F8" i="368"/>
  <c r="F9" i="368"/>
  <c r="F10" i="368"/>
  <c r="F11" i="368"/>
  <c r="F12" i="368"/>
  <c r="F13" i="368"/>
  <c r="F14" i="368"/>
  <c r="F15" i="368"/>
  <c r="F16" i="368"/>
  <c r="F17" i="368"/>
  <c r="F18" i="368"/>
  <c r="F19" i="368"/>
  <c r="F20" i="368"/>
  <c r="F21" i="368"/>
  <c r="F22" i="368"/>
  <c r="F23" i="368"/>
  <c r="F24" i="368"/>
  <c r="F25" i="368"/>
  <c r="F26" i="368"/>
  <c r="F27" i="368"/>
  <c r="F28" i="368"/>
  <c r="F29" i="368"/>
  <c r="F30" i="368"/>
  <c r="F31" i="368"/>
  <c r="F32" i="368"/>
  <c r="F33" i="368"/>
  <c r="F34" i="368"/>
  <c r="F35" i="368"/>
  <c r="F36" i="368"/>
  <c r="F7" i="368"/>
  <c r="F6" i="368"/>
  <c r="P18" i="366"/>
  <c r="Q18" i="366" s="1"/>
  <c r="P17" i="366"/>
  <c r="Q17" i="366" s="1"/>
  <c r="P7" i="367" l="1"/>
  <c r="R7" i="367" s="1"/>
  <c r="O15" i="381"/>
  <c r="O87" i="380"/>
  <c r="N87" i="380"/>
  <c r="M87" i="380"/>
  <c r="L87" i="380"/>
  <c r="K87" i="380"/>
  <c r="J87" i="380"/>
  <c r="I87" i="380"/>
  <c r="H87" i="380"/>
  <c r="G87" i="380"/>
  <c r="F87" i="380"/>
  <c r="E87" i="380"/>
  <c r="D87" i="380"/>
  <c r="P86" i="380"/>
  <c r="P85" i="380"/>
  <c r="P84" i="380"/>
  <c r="P83" i="380"/>
  <c r="P82" i="380"/>
  <c r="P81" i="380"/>
  <c r="P80" i="380"/>
  <c r="P79" i="380"/>
  <c r="P78" i="380"/>
  <c r="P77" i="380"/>
  <c r="P76" i="380"/>
  <c r="P75" i="380"/>
  <c r="P74" i="380"/>
  <c r="P73" i="380"/>
  <c r="P72" i="380"/>
  <c r="P71" i="380"/>
  <c r="P70" i="380"/>
  <c r="P69" i="380"/>
  <c r="P68" i="380"/>
  <c r="P67" i="380"/>
  <c r="P66" i="380"/>
  <c r="P65" i="380"/>
  <c r="P64" i="380"/>
  <c r="P63" i="380"/>
  <c r="P62" i="380"/>
  <c r="P61" i="380"/>
  <c r="P60" i="380"/>
  <c r="P59" i="380"/>
  <c r="P58" i="380"/>
  <c r="P57" i="380"/>
  <c r="P56" i="380"/>
  <c r="P55" i="380"/>
  <c r="P54" i="380"/>
  <c r="P53" i="380"/>
  <c r="P52" i="380"/>
  <c r="P51" i="380"/>
  <c r="P50" i="380"/>
  <c r="P49" i="380"/>
  <c r="P48" i="380"/>
  <c r="P47" i="380"/>
  <c r="P44" i="380"/>
  <c r="P43" i="380"/>
  <c r="P42" i="380"/>
  <c r="P41" i="380"/>
  <c r="P40" i="380"/>
  <c r="P39" i="380"/>
  <c r="P38" i="380"/>
  <c r="P37" i="380"/>
  <c r="P36" i="380"/>
  <c r="P35" i="380"/>
  <c r="P34" i="380"/>
  <c r="P33" i="380"/>
  <c r="P32" i="380"/>
  <c r="P31" i="380"/>
  <c r="P30" i="380"/>
  <c r="P29" i="380"/>
  <c r="P28" i="380"/>
  <c r="P27" i="380"/>
  <c r="P26" i="380"/>
  <c r="P25" i="380"/>
  <c r="P24" i="380"/>
  <c r="P23" i="380"/>
  <c r="P22" i="380"/>
  <c r="P21" i="380"/>
  <c r="P20" i="380"/>
  <c r="P19" i="380"/>
  <c r="P18" i="380"/>
  <c r="P17" i="380"/>
  <c r="P16" i="380"/>
  <c r="P15" i="380"/>
  <c r="O159" i="379"/>
  <c r="N159" i="379"/>
  <c r="M159" i="379"/>
  <c r="L159" i="379"/>
  <c r="K159" i="379"/>
  <c r="J159" i="379"/>
  <c r="I159" i="379"/>
  <c r="H159" i="379"/>
  <c r="G159" i="379"/>
  <c r="F159" i="379"/>
  <c r="E159" i="379"/>
  <c r="D159" i="379"/>
  <c r="P158" i="379"/>
  <c r="P157" i="379"/>
  <c r="P156" i="379"/>
  <c r="P155" i="379"/>
  <c r="P154" i="379"/>
  <c r="P153" i="379"/>
  <c r="P152" i="379"/>
  <c r="P151" i="379"/>
  <c r="P150" i="379"/>
  <c r="P149" i="379"/>
  <c r="P148" i="379"/>
  <c r="P147" i="379"/>
  <c r="P143" i="379"/>
  <c r="P142" i="379"/>
  <c r="P141" i="379"/>
  <c r="P140" i="379"/>
  <c r="P139" i="379"/>
  <c r="P138" i="379"/>
  <c r="P137" i="379"/>
  <c r="P136" i="379"/>
  <c r="P135" i="379"/>
  <c r="P134" i="379"/>
  <c r="P133" i="379"/>
  <c r="P132" i="379"/>
  <c r="P131" i="379"/>
  <c r="P130" i="379"/>
  <c r="P129" i="379"/>
  <c r="P128" i="379"/>
  <c r="P127" i="379"/>
  <c r="P126" i="379"/>
  <c r="P125" i="379"/>
  <c r="P124" i="379"/>
  <c r="P123" i="379"/>
  <c r="P122" i="379"/>
  <c r="P121" i="379"/>
  <c r="P120" i="379"/>
  <c r="P119" i="379"/>
  <c r="P118" i="379"/>
  <c r="P117" i="379"/>
  <c r="P116" i="379"/>
  <c r="P115" i="379"/>
  <c r="P114" i="379"/>
  <c r="P113" i="379"/>
  <c r="P112" i="379"/>
  <c r="P111" i="379"/>
  <c r="P110" i="379"/>
  <c r="P109" i="379"/>
  <c r="P108" i="379"/>
  <c r="P107" i="379"/>
  <c r="P106" i="379"/>
  <c r="P105" i="379"/>
  <c r="P104" i="379"/>
  <c r="P103" i="379"/>
  <c r="P101" i="379"/>
  <c r="P100" i="379"/>
  <c r="P97" i="379"/>
  <c r="P96" i="379"/>
  <c r="P95" i="379"/>
  <c r="P94" i="379"/>
  <c r="P93" i="379"/>
  <c r="P92" i="379"/>
  <c r="P91" i="379"/>
  <c r="P90" i="379"/>
  <c r="P89" i="379"/>
  <c r="P88" i="379"/>
  <c r="P87" i="379"/>
  <c r="P86" i="379"/>
  <c r="P85" i="379"/>
  <c r="P84" i="379"/>
  <c r="P83" i="379"/>
  <c r="P82" i="379"/>
  <c r="P81" i="379"/>
  <c r="P80" i="379"/>
  <c r="P79" i="379"/>
  <c r="P78" i="379"/>
  <c r="P77" i="379"/>
  <c r="P76" i="379"/>
  <c r="P75" i="379"/>
  <c r="P74" i="379"/>
  <c r="P73" i="379"/>
  <c r="P72" i="379"/>
  <c r="P71" i="379"/>
  <c r="P70" i="379"/>
  <c r="P69" i="379"/>
  <c r="P68" i="379"/>
  <c r="P67" i="379"/>
  <c r="P66" i="379"/>
  <c r="P65" i="379"/>
  <c r="P64" i="379"/>
  <c r="P63" i="379"/>
  <c r="P62" i="379"/>
  <c r="P61" i="379"/>
  <c r="P60" i="379"/>
  <c r="P59" i="379"/>
  <c r="P58" i="379"/>
  <c r="P57" i="379"/>
  <c r="P56" i="379"/>
  <c r="P55" i="379"/>
  <c r="P54" i="379"/>
  <c r="P53" i="379"/>
  <c r="P15" i="379"/>
  <c r="P159" i="379" l="1"/>
  <c r="P87" i="380"/>
  <c r="O124" i="381"/>
  <c r="P14" i="359"/>
  <c r="P14" i="358"/>
  <c r="G18" i="365" l="1"/>
  <c r="P14" i="360"/>
  <c r="O18" i="375" l="1"/>
  <c r="O27" i="375" l="1"/>
  <c r="P27" i="375" s="1"/>
  <c r="O25" i="375" l="1"/>
  <c r="P25" i="375" s="1"/>
  <c r="O59" i="375"/>
  <c r="O60" i="375"/>
  <c r="O61" i="375"/>
  <c r="O34" i="375"/>
  <c r="P34" i="375" s="1"/>
  <c r="O35" i="375"/>
  <c r="P35" i="375" s="1"/>
  <c r="O36" i="375"/>
  <c r="P36" i="375" s="1"/>
  <c r="O37" i="375"/>
  <c r="P37" i="375" s="1"/>
  <c r="O38" i="375"/>
  <c r="P38" i="375" s="1"/>
  <c r="O39" i="375"/>
  <c r="P39" i="375" s="1"/>
  <c r="O40" i="375"/>
  <c r="P40" i="375" s="1"/>
  <c r="O41" i="375"/>
  <c r="P41" i="375" s="1"/>
  <c r="O42" i="375"/>
  <c r="P42" i="375" s="1"/>
  <c r="O43" i="375"/>
  <c r="P43" i="375" s="1"/>
  <c r="O44" i="375"/>
  <c r="P44" i="375" s="1"/>
  <c r="O17" i="375"/>
  <c r="O19" i="375"/>
  <c r="O21" i="375"/>
  <c r="P21" i="375" s="1"/>
  <c r="O22" i="375"/>
  <c r="P22" i="375" s="1"/>
  <c r="O23" i="375"/>
  <c r="P23" i="375" s="1"/>
  <c r="O24" i="375"/>
  <c r="P24" i="375" s="1"/>
  <c r="O26" i="375"/>
  <c r="P26" i="375" s="1"/>
  <c r="Q72" i="375"/>
  <c r="R72" i="375" s="1"/>
  <c r="S72" i="375" s="1"/>
  <c r="T72" i="375" s="1"/>
  <c r="G17" i="365"/>
  <c r="O69" i="375"/>
  <c r="P70" i="375" s="1"/>
  <c r="O58" i="375"/>
  <c r="O33" i="375"/>
  <c r="P33" i="375" s="1"/>
  <c r="H20" i="375"/>
  <c r="H28" i="375" s="1"/>
  <c r="D20" i="375"/>
  <c r="D28" i="375" s="1"/>
  <c r="E20" i="375"/>
  <c r="F20" i="375"/>
  <c r="F28" i="375" s="1"/>
  <c r="G20" i="375"/>
  <c r="G28" i="375" s="1"/>
  <c r="I20" i="375"/>
  <c r="I28" i="375" s="1"/>
  <c r="J20" i="375"/>
  <c r="K20" i="375"/>
  <c r="K28" i="375" s="1"/>
  <c r="L20" i="375"/>
  <c r="M20" i="375"/>
  <c r="M28" i="375" s="1"/>
  <c r="N20" i="375"/>
  <c r="N28" i="375" s="1"/>
  <c r="C20" i="375"/>
  <c r="C28" i="375" s="1"/>
  <c r="F20" i="365"/>
  <c r="D16" i="365"/>
  <c r="F17" i="365"/>
  <c r="F18" i="365"/>
  <c r="F19" i="365"/>
  <c r="F21" i="365"/>
  <c r="F22" i="365"/>
  <c r="F23" i="365"/>
  <c r="F24" i="365"/>
  <c r="F25" i="365"/>
  <c r="F26" i="365"/>
  <c r="F16" i="365"/>
  <c r="D17" i="365"/>
  <c r="D18" i="365"/>
  <c r="D19" i="365"/>
  <c r="D20" i="365"/>
  <c r="D21" i="365"/>
  <c r="D22" i="365"/>
  <c r="D23" i="365"/>
  <c r="D24" i="365"/>
  <c r="D25" i="365"/>
  <c r="D26" i="365"/>
  <c r="E28" i="375"/>
  <c r="J28" i="375"/>
  <c r="L28" i="375"/>
  <c r="C45" i="375"/>
  <c r="D45" i="375"/>
  <c r="E45" i="375"/>
  <c r="F45" i="375"/>
  <c r="G45" i="375"/>
  <c r="H45" i="375"/>
  <c r="I45" i="375"/>
  <c r="J45" i="375"/>
  <c r="K45" i="375"/>
  <c r="L45" i="375"/>
  <c r="M45" i="375"/>
  <c r="N45" i="375"/>
  <c r="C62" i="375"/>
  <c r="D62" i="375"/>
  <c r="E62" i="375"/>
  <c r="F62" i="375"/>
  <c r="G62" i="375"/>
  <c r="H62" i="375"/>
  <c r="I62" i="375"/>
  <c r="J62" i="375"/>
  <c r="K62" i="375"/>
  <c r="L62" i="375"/>
  <c r="M62" i="375"/>
  <c r="N62" i="375"/>
  <c r="Q39" i="367"/>
  <c r="D38" i="368"/>
  <c r="N22" i="362"/>
  <c r="U39" i="367"/>
  <c r="O61" i="373"/>
  <c r="P61" i="373" s="1"/>
  <c r="Q61" i="373" s="1"/>
  <c r="R61" i="373" s="1"/>
  <c r="S61" i="373" s="1"/>
  <c r="N58" i="373"/>
  <c r="O59" i="373" s="1"/>
  <c r="P59" i="373" s="1"/>
  <c r="Q59" i="373" s="1"/>
  <c r="R59" i="373" s="1"/>
  <c r="S59" i="373" s="1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N49" i="373" s="1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O41" i="373" s="1"/>
  <c r="N40" i="373"/>
  <c r="O40" i="373" s="1"/>
  <c r="N39" i="373"/>
  <c r="O39" i="373" s="1"/>
  <c r="N38" i="373"/>
  <c r="O38" i="373" s="1"/>
  <c r="N37" i="373"/>
  <c r="O37" i="373" s="1"/>
  <c r="N36" i="373"/>
  <c r="O36" i="373" s="1"/>
  <c r="N35" i="373"/>
  <c r="O35" i="373" s="1"/>
  <c r="O34" i="373"/>
  <c r="N33" i="373"/>
  <c r="O33" i="373" s="1"/>
  <c r="N32" i="373"/>
  <c r="O32" i="373" s="1"/>
  <c r="N31" i="373"/>
  <c r="N25" i="373"/>
  <c r="O25" i="373" s="1"/>
  <c r="N24" i="373"/>
  <c r="O24" i="373" s="1"/>
  <c r="N23" i="373"/>
  <c r="O23" i="373" s="1"/>
  <c r="N22" i="373"/>
  <c r="O22" i="373" s="1"/>
  <c r="N21" i="373"/>
  <c r="O21" i="373" s="1"/>
  <c r="N20" i="373"/>
  <c r="O20" i="373" s="1"/>
  <c r="M19" i="373"/>
  <c r="M26" i="373" s="1"/>
  <c r="L19" i="373"/>
  <c r="L26" i="373" s="1"/>
  <c r="K19" i="373"/>
  <c r="K26" i="373" s="1"/>
  <c r="J19" i="373"/>
  <c r="J26" i="373" s="1"/>
  <c r="I19" i="373"/>
  <c r="I26" i="373" s="1"/>
  <c r="H19" i="373"/>
  <c r="H26" i="373" s="1"/>
  <c r="G19" i="373"/>
  <c r="G26" i="373" s="1"/>
  <c r="F19" i="373"/>
  <c r="F26" i="373" s="1"/>
  <c r="E19" i="373"/>
  <c r="E26" i="373" s="1"/>
  <c r="D19" i="373"/>
  <c r="D26" i="373" s="1"/>
  <c r="C19" i="373"/>
  <c r="C26" i="373" s="1"/>
  <c r="N18" i="373"/>
  <c r="N17" i="373"/>
  <c r="N16" i="373"/>
  <c r="N15" i="373"/>
  <c r="P14" i="357"/>
  <c r="D38" i="369"/>
  <c r="F38" i="369" s="1"/>
  <c r="G38" i="369"/>
  <c r="H38" i="369"/>
  <c r="E38" i="368"/>
  <c r="F38" i="368" s="1"/>
  <c r="G38" i="368"/>
  <c r="H38" i="368"/>
  <c r="I38" i="368" s="1"/>
  <c r="W7" i="367"/>
  <c r="P8" i="367"/>
  <c r="X8" i="367" s="1"/>
  <c r="Y8" i="367" s="1"/>
  <c r="W8" i="367"/>
  <c r="P9" i="367"/>
  <c r="R9" i="367" s="1"/>
  <c r="W9" i="367"/>
  <c r="P10" i="367"/>
  <c r="R10" i="367" s="1"/>
  <c r="W10" i="367"/>
  <c r="P11" i="367"/>
  <c r="R11" i="367" s="1"/>
  <c r="W11" i="367"/>
  <c r="P12" i="367"/>
  <c r="R12" i="367" s="1"/>
  <c r="W12" i="367"/>
  <c r="P13" i="367"/>
  <c r="R13" i="367" s="1"/>
  <c r="W13" i="367"/>
  <c r="P14" i="367"/>
  <c r="R14" i="367" s="1"/>
  <c r="W14" i="367"/>
  <c r="P15" i="367"/>
  <c r="R15" i="367" s="1"/>
  <c r="W15" i="367"/>
  <c r="P16" i="367"/>
  <c r="R16" i="367" s="1"/>
  <c r="W16" i="367"/>
  <c r="P17" i="367"/>
  <c r="R17" i="367" s="1"/>
  <c r="W17" i="367"/>
  <c r="P18" i="367"/>
  <c r="R18" i="367" s="1"/>
  <c r="W18" i="367"/>
  <c r="P19" i="367"/>
  <c r="R19" i="367" s="1"/>
  <c r="W19" i="367"/>
  <c r="P20" i="367"/>
  <c r="R20" i="367" s="1"/>
  <c r="W20" i="367"/>
  <c r="P21" i="367"/>
  <c r="R21" i="367" s="1"/>
  <c r="W21" i="367"/>
  <c r="P22" i="367"/>
  <c r="R22" i="367" s="1"/>
  <c r="W22" i="367"/>
  <c r="P23" i="367"/>
  <c r="R23" i="367" s="1"/>
  <c r="W23" i="367"/>
  <c r="P24" i="367"/>
  <c r="R24" i="367" s="1"/>
  <c r="W24" i="367"/>
  <c r="P25" i="367"/>
  <c r="R25" i="367" s="1"/>
  <c r="W25" i="367"/>
  <c r="P26" i="367"/>
  <c r="R26" i="367" s="1"/>
  <c r="W26" i="367"/>
  <c r="P27" i="367"/>
  <c r="R27" i="367" s="1"/>
  <c r="W27" i="367"/>
  <c r="P28" i="367"/>
  <c r="R28" i="367" s="1"/>
  <c r="W28" i="367"/>
  <c r="P29" i="367"/>
  <c r="R29" i="367" s="1"/>
  <c r="W29" i="367"/>
  <c r="P30" i="367"/>
  <c r="R30" i="367" s="1"/>
  <c r="W30" i="367"/>
  <c r="P31" i="367"/>
  <c r="R31" i="367" s="1"/>
  <c r="W31" i="367"/>
  <c r="P32" i="367"/>
  <c r="R32" i="367" s="1"/>
  <c r="W32" i="367"/>
  <c r="P33" i="367"/>
  <c r="R33" i="367" s="1"/>
  <c r="W33" i="367"/>
  <c r="P34" i="367"/>
  <c r="R34" i="367" s="1"/>
  <c r="W34" i="367"/>
  <c r="P35" i="367"/>
  <c r="R35" i="367" s="1"/>
  <c r="W35" i="367"/>
  <c r="P36" i="367"/>
  <c r="R36" i="367" s="1"/>
  <c r="W36" i="367"/>
  <c r="P37" i="367"/>
  <c r="R37" i="367" s="1"/>
  <c r="W37" i="367"/>
  <c r="P38" i="367"/>
  <c r="R38" i="367" s="1"/>
  <c r="W38" i="367"/>
  <c r="D39" i="367"/>
  <c r="E39" i="367"/>
  <c r="F39" i="367"/>
  <c r="G39" i="367"/>
  <c r="H39" i="367"/>
  <c r="I39" i="367"/>
  <c r="J39" i="367"/>
  <c r="K39" i="367"/>
  <c r="L39" i="367"/>
  <c r="M39" i="367"/>
  <c r="N39" i="367"/>
  <c r="O39" i="367"/>
  <c r="S39" i="367"/>
  <c r="T39" i="367"/>
  <c r="V39" i="367"/>
  <c r="G16" i="365"/>
  <c r="H16" i="365"/>
  <c r="H17" i="365"/>
  <c r="H18" i="365"/>
  <c r="G19" i="365"/>
  <c r="H19" i="365"/>
  <c r="G20" i="365"/>
  <c r="H20" i="365"/>
  <c r="G21" i="365"/>
  <c r="H21" i="365" s="1"/>
  <c r="G22" i="365"/>
  <c r="H22" i="365" s="1"/>
  <c r="G23" i="365"/>
  <c r="H23" i="365" s="1"/>
  <c r="G24" i="365"/>
  <c r="H24" i="365" s="1"/>
  <c r="G25" i="365"/>
  <c r="G26" i="365"/>
  <c r="H26" i="365" s="1"/>
  <c r="E16" i="364"/>
  <c r="E17" i="364"/>
  <c r="E18" i="364"/>
  <c r="E19" i="364"/>
  <c r="E20" i="364"/>
  <c r="E21" i="364"/>
  <c r="E22" i="364"/>
  <c r="E23" i="364"/>
  <c r="E24" i="364"/>
  <c r="E25" i="364"/>
  <c r="E26" i="364"/>
  <c r="E27" i="364"/>
  <c r="C28" i="364"/>
  <c r="D28" i="364"/>
  <c r="R16" i="362"/>
  <c r="R17" i="362"/>
  <c r="R18" i="362"/>
  <c r="R19" i="362"/>
  <c r="R20" i="362"/>
  <c r="R21" i="362"/>
  <c r="F22" i="362"/>
  <c r="G22" i="362"/>
  <c r="H22" i="362"/>
  <c r="I22" i="362"/>
  <c r="J22" i="362"/>
  <c r="K22" i="362"/>
  <c r="L22" i="362"/>
  <c r="M22" i="362"/>
  <c r="O22" i="362"/>
  <c r="P22" i="362"/>
  <c r="Q22" i="362"/>
  <c r="P16" i="363"/>
  <c r="P17" i="363"/>
  <c r="P18" i="363"/>
  <c r="D19" i="363"/>
  <c r="E19" i="363"/>
  <c r="F19" i="363"/>
  <c r="G19" i="363"/>
  <c r="H19" i="363"/>
  <c r="I19" i="363"/>
  <c r="J19" i="363"/>
  <c r="K19" i="363"/>
  <c r="L19" i="363"/>
  <c r="M19" i="363"/>
  <c r="N19" i="363"/>
  <c r="O19" i="363"/>
  <c r="Q16" i="361"/>
  <c r="Q17" i="361"/>
  <c r="Q18" i="361"/>
  <c r="E19" i="361"/>
  <c r="F19" i="361"/>
  <c r="G19" i="361"/>
  <c r="H19" i="361"/>
  <c r="I19" i="361"/>
  <c r="J19" i="361"/>
  <c r="K19" i="361"/>
  <c r="L19" i="361"/>
  <c r="M19" i="361"/>
  <c r="N19" i="361"/>
  <c r="O19" i="361"/>
  <c r="P19" i="361"/>
  <c r="P15" i="360"/>
  <c r="P16" i="360"/>
  <c r="P21" i="360" s="1"/>
  <c r="P17" i="360"/>
  <c r="P18" i="360"/>
  <c r="P19" i="360"/>
  <c r="P20" i="360"/>
  <c r="D21" i="360"/>
  <c r="E21" i="360"/>
  <c r="F21" i="360"/>
  <c r="G21" i="360"/>
  <c r="H21" i="360"/>
  <c r="I21" i="360"/>
  <c r="J21" i="360"/>
  <c r="K21" i="360"/>
  <c r="L21" i="360"/>
  <c r="M21" i="360"/>
  <c r="N21" i="360"/>
  <c r="O21" i="360"/>
  <c r="P15" i="359"/>
  <c r="P16" i="359"/>
  <c r="P17" i="359"/>
  <c r="P18" i="359"/>
  <c r="P19" i="359"/>
  <c r="P20" i="359"/>
  <c r="D21" i="359"/>
  <c r="E21" i="359"/>
  <c r="F21" i="359"/>
  <c r="G21" i="359"/>
  <c r="H21" i="359"/>
  <c r="I21" i="359"/>
  <c r="J21" i="359"/>
  <c r="K21" i="359"/>
  <c r="L21" i="359"/>
  <c r="M21" i="359"/>
  <c r="N21" i="359"/>
  <c r="O21" i="359"/>
  <c r="P15" i="358"/>
  <c r="P16" i="358"/>
  <c r="P17" i="358"/>
  <c r="P18" i="358"/>
  <c r="P19" i="358"/>
  <c r="P20" i="358"/>
  <c r="D21" i="358"/>
  <c r="E21" i="358"/>
  <c r="F21" i="358"/>
  <c r="G21" i="358"/>
  <c r="H21" i="358"/>
  <c r="I21" i="358"/>
  <c r="J21" i="358"/>
  <c r="K21" i="358"/>
  <c r="L21" i="358"/>
  <c r="M21" i="358"/>
  <c r="N21" i="358"/>
  <c r="O21" i="358"/>
  <c r="P15" i="357"/>
  <c r="P16" i="357"/>
  <c r="P17" i="357"/>
  <c r="P18" i="357"/>
  <c r="P19" i="357"/>
  <c r="P20" i="357"/>
  <c r="D21" i="357"/>
  <c r="E21" i="357"/>
  <c r="F21" i="357"/>
  <c r="G21" i="357"/>
  <c r="H21" i="357"/>
  <c r="I21" i="357"/>
  <c r="J21" i="357"/>
  <c r="K21" i="357"/>
  <c r="L21" i="357"/>
  <c r="M21" i="357"/>
  <c r="N21" i="357"/>
  <c r="O21" i="357"/>
  <c r="D20" i="355"/>
  <c r="E20" i="355"/>
  <c r="S17" i="366"/>
  <c r="T17" i="366" s="1"/>
  <c r="X14" i="367"/>
  <c r="Y14" i="367" s="1"/>
  <c r="X12" i="367"/>
  <c r="Y12" i="367" s="1"/>
  <c r="O31" i="373"/>
  <c r="N19" i="373"/>
  <c r="N26" i="373" s="1"/>
  <c r="O27" i="373" s="1"/>
  <c r="X27" i="367"/>
  <c r="Y27" i="367" s="1"/>
  <c r="X21" i="367"/>
  <c r="Y21" i="367" s="1"/>
  <c r="X17" i="367"/>
  <c r="Y17" i="367" s="1"/>
  <c r="X15" i="367"/>
  <c r="Y15" i="367" s="1"/>
  <c r="X13" i="367"/>
  <c r="Y13" i="367" s="1"/>
  <c r="X9" i="367"/>
  <c r="Y9" i="367" s="1"/>
  <c r="X19" i="367"/>
  <c r="Y19" i="367" s="1"/>
  <c r="N42" i="373"/>
  <c r="O43" i="373" s="1"/>
  <c r="X20" i="367"/>
  <c r="Y20" i="367" s="1"/>
  <c r="X31" i="367"/>
  <c r="Y31" i="367" s="1"/>
  <c r="X32" i="367"/>
  <c r="Y32" i="367" s="1"/>
  <c r="X11" i="367"/>
  <c r="Y11" i="367" s="1"/>
  <c r="X29" i="367"/>
  <c r="Y29" i="367" s="1"/>
  <c r="X37" i="367"/>
  <c r="Y37" i="367" s="1"/>
  <c r="S18" i="366"/>
  <c r="T18" i="366" s="1"/>
  <c r="X34" i="367" l="1"/>
  <c r="Y34" i="367" s="1"/>
  <c r="X36" i="367"/>
  <c r="Y36" i="367" s="1"/>
  <c r="X18" i="367"/>
  <c r="Y18" i="367" s="1"/>
  <c r="O62" i="375"/>
  <c r="P63" i="375" s="1"/>
  <c r="X24" i="367"/>
  <c r="Y24" i="367" s="1"/>
  <c r="X10" i="367"/>
  <c r="Y10" i="367" s="1"/>
  <c r="X26" i="367"/>
  <c r="Y26" i="367" s="1"/>
  <c r="G28" i="365"/>
  <c r="H28" i="365" s="1"/>
  <c r="I38" i="369"/>
  <c r="R8" i="367"/>
  <c r="P39" i="367"/>
  <c r="R39" i="367" s="1"/>
  <c r="X25" i="367"/>
  <c r="Y25" i="367" s="1"/>
  <c r="H25" i="365"/>
  <c r="P21" i="358"/>
  <c r="X38" i="367"/>
  <c r="Y38" i="367" s="1"/>
  <c r="X30" i="367"/>
  <c r="Y30" i="367" s="1"/>
  <c r="X28" i="367"/>
  <c r="Y28" i="367" s="1"/>
  <c r="X22" i="367"/>
  <c r="Y22" i="367" s="1"/>
  <c r="X7" i="367"/>
  <c r="Y7" i="367" s="1"/>
  <c r="O50" i="373"/>
  <c r="P50" i="373" s="1"/>
  <c r="Q50" i="373" s="1"/>
  <c r="R50" i="373" s="1"/>
  <c r="S50" i="373" s="1"/>
  <c r="O19" i="373"/>
  <c r="Q70" i="375"/>
  <c r="R70" i="375" s="1"/>
  <c r="S70" i="375" s="1"/>
  <c r="T70" i="375" s="1"/>
  <c r="O20" i="375"/>
  <c r="P20" i="375" s="1"/>
  <c r="R22" i="362"/>
  <c r="X16" i="367"/>
  <c r="Y16" i="367" s="1"/>
  <c r="W39" i="367"/>
  <c r="E28" i="364"/>
  <c r="P19" i="363"/>
  <c r="Q19" i="361"/>
  <c r="P21" i="359"/>
  <c r="P21" i="357"/>
  <c r="O45" i="375"/>
  <c r="P46" i="375" s="1"/>
  <c r="X35" i="367"/>
  <c r="Y35" i="367" s="1"/>
  <c r="X23" i="367"/>
  <c r="Y23" i="367" s="1"/>
  <c r="X33" i="367"/>
  <c r="Y33" i="367" s="1"/>
  <c r="X39" i="367" l="1"/>
  <c r="Y39" i="367" s="1"/>
  <c r="O28" i="375"/>
  <c r="P29" i="375" s="1"/>
</calcChain>
</file>

<file path=xl/sharedStrings.xml><?xml version="1.0" encoding="utf-8"?>
<sst xmlns="http://schemas.openxmlformats.org/spreadsheetml/2006/main" count="1029" uniqueCount="516">
  <si>
    <t>REPUBLICA DOMINICANA</t>
  </si>
  <si>
    <t>TOTAL</t>
  </si>
  <si>
    <t>Armas Blancas</t>
  </si>
  <si>
    <t>Armas de Fuego</t>
  </si>
  <si>
    <t>Otras</t>
  </si>
  <si>
    <t>Distrito Nacional</t>
  </si>
  <si>
    <t>Santiago</t>
  </si>
  <si>
    <t>TOTALES</t>
  </si>
  <si>
    <t>MES</t>
  </si>
  <si>
    <t>JURISDICCIÓN</t>
  </si>
  <si>
    <t>Los Alcarrizos</t>
  </si>
  <si>
    <t>Sabana Perdida</t>
  </si>
  <si>
    <t>Cristo Rey</t>
  </si>
  <si>
    <t>Masculino</t>
  </si>
  <si>
    <t>Femenino</t>
  </si>
  <si>
    <t>Total</t>
  </si>
  <si>
    <t>SEGÚN LAS CIRCUNSTANCIAS</t>
  </si>
  <si>
    <t>SEGÚN BARRIOS, SECTORES Y AVENIDAS</t>
  </si>
  <si>
    <t>CANTIDAD</t>
  </si>
  <si>
    <t>INACIF</t>
  </si>
  <si>
    <t>CIRCUNSTANCIA</t>
  </si>
  <si>
    <t>SEXO</t>
  </si>
  <si>
    <t>SEGÚN EL TIPO DE ARMA</t>
  </si>
  <si>
    <t>HORA</t>
  </si>
  <si>
    <t>REPÚBLICA  DOMINICANA</t>
  </si>
  <si>
    <t>REPÚBLICA DOMINICANA</t>
  </si>
  <si>
    <t>PROV. SANTIAGO</t>
  </si>
  <si>
    <t>PROV. SANTO DOMINGO</t>
  </si>
  <si>
    <t>INSTITUCIÓN</t>
  </si>
  <si>
    <t xml:space="preserve"> </t>
  </si>
  <si>
    <t>PROCURADURÍA GENERAL DE LA REPUBLICA</t>
  </si>
  <si>
    <t xml:space="preserve">SEGÚN LA HORA DE COMISIÓN (DIURNA O NOCTURNA) </t>
  </si>
  <si>
    <t>Santo Domingo</t>
  </si>
  <si>
    <t>Hato Mayor</t>
  </si>
  <si>
    <t>Azua</t>
  </si>
  <si>
    <t>Bahoruco</t>
  </si>
  <si>
    <t>Barahona</t>
  </si>
  <si>
    <t>Dajabon</t>
  </si>
  <si>
    <t>Duarte</t>
  </si>
  <si>
    <t>Espaillat</t>
  </si>
  <si>
    <t>Independencia</t>
  </si>
  <si>
    <t>La Altagracia</t>
  </si>
  <si>
    <t>La Romana</t>
  </si>
  <si>
    <t>La Vega</t>
  </si>
  <si>
    <t>María Trinidad S.</t>
  </si>
  <si>
    <t>Monseñor Nouel</t>
  </si>
  <si>
    <t>Monte Plata</t>
  </si>
  <si>
    <t>Pedernales</t>
  </si>
  <si>
    <t>Peravia</t>
  </si>
  <si>
    <t>Puerto Plata</t>
  </si>
  <si>
    <t>Salcedo</t>
  </si>
  <si>
    <t>San José de Ocoa</t>
  </si>
  <si>
    <t>San Juan</t>
  </si>
  <si>
    <t>Sánchez Ramírez</t>
  </si>
  <si>
    <t>Valverde</t>
  </si>
  <si>
    <t>PROV. DISTRITO NACIONAL</t>
  </si>
  <si>
    <t>Dajabón</t>
  </si>
  <si>
    <t>Elías Piña</t>
  </si>
  <si>
    <t>San Pedro de M.</t>
  </si>
  <si>
    <t>Samaná</t>
  </si>
  <si>
    <t>SECTOR</t>
  </si>
  <si>
    <t>San Cristóbal</t>
  </si>
  <si>
    <t>HOMICIDIOS</t>
  </si>
  <si>
    <t>SECUESTRO</t>
  </si>
  <si>
    <t>SEGÚN, DÍAS DE LA SEMANA</t>
  </si>
  <si>
    <t>HOMICIDIOS RELACIONADOS DIRECTAMENTE CON LA DELINCUENCIA</t>
  </si>
  <si>
    <t>FEMINICIDIO NO INTIMO</t>
  </si>
  <si>
    <t>FEMINICIDIO  INTIMO</t>
  </si>
  <si>
    <t>RIÑA PERSONAL</t>
  </si>
  <si>
    <t>RIÑAS EN CENTRO DE DIVERSIÓN</t>
  </si>
  <si>
    <t>DESCONOCIDA</t>
  </si>
  <si>
    <t>El Seybo</t>
  </si>
  <si>
    <t>Villa Consuelo</t>
  </si>
  <si>
    <t>DESPOJO DE ARMA DE FUEGO</t>
  </si>
  <si>
    <t>VICTIMA DE ROBO O ATRACO</t>
  </si>
  <si>
    <t>DESPOJO DE MOTOCICLETA</t>
  </si>
  <si>
    <t>DESPOJO DE VEHÍCULOS</t>
  </si>
  <si>
    <t>ACCIDENTAL</t>
  </si>
  <si>
    <t>Los Mina</t>
  </si>
  <si>
    <t>TRATANDO DE ROBAR O ATRACAR</t>
  </si>
  <si>
    <t>Los Guandules</t>
  </si>
  <si>
    <t>Los Tres Brazos</t>
  </si>
  <si>
    <t>RELACIONADAS CON DROGAS</t>
  </si>
  <si>
    <t>P.N.</t>
  </si>
  <si>
    <t>Villa Mella</t>
  </si>
  <si>
    <t>VIOLENCIA INTRAFAMILIAR</t>
  </si>
  <si>
    <t>INFANTICIDIO</t>
  </si>
  <si>
    <t>Villa Faro</t>
  </si>
  <si>
    <t>TASA DE HOMICIDIOS POR CADA 100,000/HAB.</t>
  </si>
  <si>
    <t>HOMICIDIOS SIN ACCIÓN POLICIAL</t>
  </si>
  <si>
    <t>INFORME DE HOMICIDIOS</t>
  </si>
  <si>
    <t>Mendoza</t>
  </si>
  <si>
    <t>LUNES</t>
  </si>
  <si>
    <t>MARTES</t>
  </si>
  <si>
    <t>MIÉRCOLES</t>
  </si>
  <si>
    <t>JUEVES</t>
  </si>
  <si>
    <t>VIERNES</t>
  </si>
  <si>
    <t>SÁBADO</t>
  </si>
  <si>
    <t>DOMINGO</t>
  </si>
  <si>
    <t>Carretera Mella</t>
  </si>
  <si>
    <t>Boca Chica</t>
  </si>
  <si>
    <t>Hainamosa</t>
  </si>
  <si>
    <t>Invivienda</t>
  </si>
  <si>
    <t>La Victoria</t>
  </si>
  <si>
    <t>Las Caobas</t>
  </si>
  <si>
    <t>Las Cañitas</t>
  </si>
  <si>
    <t>Los Girasoles</t>
  </si>
  <si>
    <t>Mirador Sur</t>
  </si>
  <si>
    <t>San Carlos</t>
  </si>
  <si>
    <t>Villa Juana</t>
  </si>
  <si>
    <t>TIPO ARMA</t>
  </si>
  <si>
    <t>ROBO</t>
  </si>
  <si>
    <t>HOMICIDIOS DEBIDO A LA CONVIVENCIA SOCIAL</t>
  </si>
  <si>
    <t>TASA</t>
  </si>
  <si>
    <t>Autopista Duarte</t>
  </si>
  <si>
    <t>TASA HOMICIDIOS POR CADA 100 MIL HABITANTES</t>
  </si>
  <si>
    <t>TOTAL DE LA TASA</t>
  </si>
  <si>
    <t>San Geronimo</t>
  </si>
  <si>
    <t>Ens. Naco</t>
  </si>
  <si>
    <t>Cancino I</t>
  </si>
  <si>
    <t>PROCURADURÍA GENERAL DE LA REPÚBLICA</t>
  </si>
  <si>
    <t>SEGÚN LA EDAD DE L A VICTIMA</t>
  </si>
  <si>
    <t>Lucerna</t>
  </si>
  <si>
    <t>Mirador Norte</t>
  </si>
  <si>
    <t>Las Americas</t>
  </si>
  <si>
    <t>Villa Agricolas</t>
  </si>
  <si>
    <t>"Año de la Reactivación Económica Nacional"</t>
  </si>
  <si>
    <t>Ensanche Ozama</t>
  </si>
  <si>
    <t>Hacienda Estrella</t>
  </si>
  <si>
    <t>Las Palmas</t>
  </si>
  <si>
    <t>Ens. Capotillo</t>
  </si>
  <si>
    <t>Simon Bolivar</t>
  </si>
  <si>
    <t>Villas Francisca</t>
  </si>
  <si>
    <t>Villa Maria</t>
  </si>
  <si>
    <t>Centro Ciudad</t>
  </si>
  <si>
    <t>Gurabo</t>
  </si>
  <si>
    <t>Guayabal</t>
  </si>
  <si>
    <t>Ens. Bermudez</t>
  </si>
  <si>
    <t>Jicome</t>
  </si>
  <si>
    <t>La Canela</t>
  </si>
  <si>
    <t>Palo quemado</t>
  </si>
  <si>
    <t>Pueblo Nuevo</t>
  </si>
  <si>
    <t>Tamboril</t>
  </si>
  <si>
    <t>EDAD</t>
  </si>
  <si>
    <t>0 a 17 años</t>
  </si>
  <si>
    <t>18 a 34 años</t>
  </si>
  <si>
    <t>35 a 51 años</t>
  </si>
  <si>
    <t>52 a 68 años</t>
  </si>
  <si>
    <t>Más de 68</t>
  </si>
  <si>
    <t>Indeterminados</t>
  </si>
  <si>
    <t>FEBRERO</t>
  </si>
  <si>
    <t>MILITAR</t>
  </si>
  <si>
    <t>ENERO</t>
  </si>
  <si>
    <t>Aut. Duarte</t>
  </si>
  <si>
    <t>Herrera - Buenos Aires</t>
  </si>
  <si>
    <t>Ciudad Nueva</t>
  </si>
  <si>
    <t>El Tamarindo</t>
  </si>
  <si>
    <t>Ensanche Isabelita</t>
  </si>
  <si>
    <t>Gualey</t>
  </si>
  <si>
    <t>Herrera - Las Palmas</t>
  </si>
  <si>
    <t>Los Guaricanos</t>
  </si>
  <si>
    <t>Los Mameyes</t>
  </si>
  <si>
    <t>Los Trinitarios</t>
  </si>
  <si>
    <t>Manoguayabo</t>
  </si>
  <si>
    <t>Pantoja</t>
  </si>
  <si>
    <t>San Isidro</t>
  </si>
  <si>
    <t>Villa Duarte</t>
  </si>
  <si>
    <t>Zona Universitaria</t>
  </si>
  <si>
    <t>Ens. Luperon</t>
  </si>
  <si>
    <t>Barrio de los Alistados</t>
  </si>
  <si>
    <t>Canabacoa</t>
  </si>
  <si>
    <t>El Rubio</t>
  </si>
  <si>
    <t>El Yaque</t>
  </si>
  <si>
    <t>Mary Lopez</t>
  </si>
  <si>
    <t>Villa Gonzalez</t>
  </si>
  <si>
    <t>Los Jardines</t>
  </si>
  <si>
    <t>VIOLACIÓN SEXUAL</t>
  </si>
  <si>
    <t>ACCIÓN P.N.</t>
  </si>
  <si>
    <t>ACCIÓN F.A.</t>
  </si>
  <si>
    <t>ACCIÓN P.N.  -  F.A.  -  D.N.C.D.</t>
  </si>
  <si>
    <t>MARZO</t>
  </si>
  <si>
    <t>BALA PERDIDA</t>
  </si>
  <si>
    <t>Arroyo Hondo</t>
  </si>
  <si>
    <t>Don Bosco</t>
  </si>
  <si>
    <t>Ens. Espaillat</t>
  </si>
  <si>
    <t>Los Rios</t>
  </si>
  <si>
    <t>Bella Vista</t>
  </si>
  <si>
    <t>La Herradura</t>
  </si>
  <si>
    <t>Pekin</t>
  </si>
  <si>
    <t>Rafey</t>
  </si>
  <si>
    <t>Alma Rosa I</t>
  </si>
  <si>
    <t>Los Tres Ojos</t>
  </si>
  <si>
    <t>San Luís</t>
  </si>
  <si>
    <t>Mejoramiento Social</t>
  </si>
  <si>
    <t>Ens. Kennedy</t>
  </si>
  <si>
    <t>Guachupita</t>
  </si>
  <si>
    <t>Ens. Piantini</t>
  </si>
  <si>
    <t>Licey al Medio</t>
  </si>
  <si>
    <t>Urb. Monte Verde</t>
  </si>
  <si>
    <t>Cambronal</t>
  </si>
  <si>
    <t>Navarrete</t>
  </si>
  <si>
    <t>ABRIL</t>
  </si>
  <si>
    <t>Villa Liberacion</t>
  </si>
  <si>
    <t>Cancino Adentro</t>
  </si>
  <si>
    <t>El Brisal</t>
  </si>
  <si>
    <t>Guerra</t>
  </si>
  <si>
    <t>Los Prados</t>
  </si>
  <si>
    <t>Monte Adentro</t>
  </si>
  <si>
    <t>El Papayo</t>
  </si>
  <si>
    <t>Barranquita</t>
  </si>
  <si>
    <t>El Ensueño</t>
  </si>
  <si>
    <t>Los Ciruelos</t>
  </si>
  <si>
    <t>Ingenio Arriba</t>
  </si>
  <si>
    <t>MAYO</t>
  </si>
  <si>
    <t>Juan Pablo Duarte</t>
  </si>
  <si>
    <t>Batey Bienvenido</t>
  </si>
  <si>
    <t>El Almirante</t>
  </si>
  <si>
    <t>Herrera</t>
  </si>
  <si>
    <t>Barrio 27 de Febrero</t>
  </si>
  <si>
    <t>Ens. Perez</t>
  </si>
  <si>
    <t>El Embrujo III</t>
  </si>
  <si>
    <t>Guayacanal</t>
  </si>
  <si>
    <t>Ingenio Abajo</t>
  </si>
  <si>
    <t>Palo Amarillo</t>
  </si>
  <si>
    <t>Matanza</t>
  </si>
  <si>
    <t>Las Colinas</t>
  </si>
  <si>
    <t>Los Salados Nuevos</t>
  </si>
  <si>
    <t>RIÑA EN CARCEL</t>
  </si>
  <si>
    <t>RIÑA POLITICA</t>
  </si>
  <si>
    <t>LINCHAMIENTO</t>
  </si>
  <si>
    <t>SICARIATO</t>
  </si>
  <si>
    <t>VIOLENCIA SEXUAL</t>
  </si>
  <si>
    <t>La Cienega</t>
  </si>
  <si>
    <t>Hoya del Caimito</t>
  </si>
  <si>
    <t>Nivaje (Ens. Duarte)</t>
  </si>
  <si>
    <t>Indeterminado</t>
  </si>
  <si>
    <t>SEGÚN, EL SEXO</t>
  </si>
  <si>
    <t xml:space="preserve"> HOMICIDIOS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</si>
  <si>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</si>
  <si>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</si>
  <si>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</si>
  <si>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</si>
  <si>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</si>
  <si>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</si>
  <si>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</si>
  <si>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</si>
  <si>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</si>
  <si>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</si>
  <si>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</si>
  <si>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</si>
  <si>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ACCIÓN D.N.C.D</t>
  </si>
  <si>
    <t>TOTAL Gral. DE LA TASA</t>
  </si>
  <si>
    <t>RESUMEN:</t>
  </si>
  <si>
    <t>DÍAS</t>
  </si>
  <si>
    <t>JUNIO</t>
  </si>
  <si>
    <t>JULIO</t>
  </si>
  <si>
    <t>AGOSTO</t>
  </si>
  <si>
    <t>SEPTIEMBRE</t>
  </si>
  <si>
    <t>OCTUBRE</t>
  </si>
  <si>
    <t>NOVIEMBRE</t>
  </si>
  <si>
    <t>DICIEMBRE</t>
  </si>
  <si>
    <t>MUERTES VIOLENTAS:</t>
  </si>
  <si>
    <t>HOMICIDIOS Y ACCIONES LEGALES P.N.</t>
  </si>
  <si>
    <t>6:00am - 5:59pm</t>
  </si>
  <si>
    <t>6:00pm - 5:59am</t>
  </si>
  <si>
    <t>Desconocida</t>
  </si>
  <si>
    <t>HOMICIDIOS SIN ACCION POLICIAL</t>
  </si>
  <si>
    <t>ACCIÓN POLICIAL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</si>
  <si>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</si>
  <si>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</si>
  <si>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</si>
  <si>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</si>
  <si>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</si>
  <si>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</si>
  <si>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</si>
  <si>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</si>
  <si>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</si>
  <si>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</si>
  <si>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</si>
  <si>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</si>
  <si>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TASA DE HOMICIDIOS SIN ACCIÓN POLICIAL POR CADA 100,000/HAB.</t>
  </si>
  <si>
    <t>TASA DE MUERTE EN ACCIÓN POLICIAL POR CADA 100,000/HAB.</t>
  </si>
  <si>
    <t>RESUMEN</t>
  </si>
  <si>
    <t>HABITANTES</t>
  </si>
  <si>
    <t>TOTAL HOMICIDIOS</t>
  </si>
  <si>
    <t>TOTAL ACCIÓN POLICIAL</t>
  </si>
  <si>
    <t xml:space="preserve">TOTAL HOMICIDIOS SIN ACCION POLICIAL </t>
  </si>
  <si>
    <t>TASA DE HOMICIDIO SIN ACCION POLICIAL POR CADA 100,000/HAB.</t>
  </si>
  <si>
    <t>AÑO 2010</t>
  </si>
  <si>
    <t>DEPARTAMENTO DE ESTADÍSTICAS PGR</t>
  </si>
  <si>
    <t>TASA DE HOMICIDIOS POR CADA 100, 000 HAB.</t>
  </si>
  <si>
    <t>HOMICIDIOS  SIN ACCIÓN POLICIAL</t>
  </si>
  <si>
    <t>TASA DE HOMICIDIOS SIN ACCIÓN POLICIAL POR CADA 100, 000 HAB.</t>
  </si>
  <si>
    <t>D.N.C.D</t>
  </si>
  <si>
    <t>Monte Cristi</t>
  </si>
  <si>
    <t>Santiago Rodríguez</t>
  </si>
  <si>
    <t>TASA DE HOMICIDIOS</t>
  </si>
  <si>
    <t>HABITANTE</t>
  </si>
  <si>
    <t>TASA DE HOMICIDIOS POR CADA 100 MIL HAB. 2010</t>
  </si>
  <si>
    <t>TASA DE ACCIÓN POLICIAL</t>
  </si>
  <si>
    <t>TASA DE ACCIÓN POLICIAL POR CADA 100 MIL HAB. 2010</t>
  </si>
  <si>
    <t>Bayona</t>
  </si>
  <si>
    <t>Maria Auxiliadora</t>
  </si>
  <si>
    <t>Ens. La Fe</t>
  </si>
  <si>
    <t>Carretera Sanchez</t>
  </si>
  <si>
    <t>La Esperilla</t>
  </si>
  <si>
    <t>Barrio Mella I</t>
  </si>
  <si>
    <t>Camboya</t>
  </si>
  <si>
    <t>Los Mateos</t>
  </si>
  <si>
    <t>Reparto Peralta</t>
  </si>
  <si>
    <t>Monseñor Noúel</t>
  </si>
  <si>
    <t>El Seibo</t>
  </si>
  <si>
    <t>La Ureña</t>
  </si>
  <si>
    <t>Gascue</t>
  </si>
  <si>
    <t>Zona Colonial</t>
  </si>
  <si>
    <t>Av. Estrella Sadhala</t>
  </si>
  <si>
    <t>Barrio Nuevo</t>
  </si>
  <si>
    <t>Carlos Díaz</t>
  </si>
  <si>
    <t>Maizal</t>
  </si>
  <si>
    <t>Villa Magisterial</t>
  </si>
  <si>
    <t>RIÑA EN CENTRO DE DIVERSIÓN</t>
  </si>
  <si>
    <t>ENERO-AGOSTO DEL 2010, REPÚBLICA DOMINICANA</t>
  </si>
  <si>
    <t>Mandinga</t>
  </si>
  <si>
    <t>Las Minas</t>
  </si>
  <si>
    <t>Hato del Yaque</t>
  </si>
  <si>
    <t>Las Palomas</t>
  </si>
  <si>
    <t>San Jose de las Matas</t>
  </si>
  <si>
    <t>Las Charcas</t>
  </si>
  <si>
    <t>Los Reyes</t>
  </si>
  <si>
    <t>ACCION AMET</t>
  </si>
  <si>
    <t>Santiago Rodr.</t>
  </si>
  <si>
    <t>AMET</t>
  </si>
  <si>
    <t>La Caleta</t>
  </si>
  <si>
    <t>Los Sordos</t>
  </si>
  <si>
    <t>Jacagua</t>
  </si>
  <si>
    <t>Janico</t>
  </si>
  <si>
    <t>Hipodromo V Cent.</t>
  </si>
  <si>
    <t>POLICIA MUERTO EN SERVICIO</t>
  </si>
  <si>
    <t>Villa Carmen</t>
  </si>
  <si>
    <t>Los Frailes II</t>
  </si>
  <si>
    <t>Ensanche Altagracia</t>
  </si>
  <si>
    <t>Núñez de Caceres</t>
  </si>
  <si>
    <t>Ens. Quisqueya</t>
  </si>
  <si>
    <t>Villa Olga</t>
  </si>
  <si>
    <t>Villa Progreso</t>
  </si>
  <si>
    <t>Padre Las Casas</t>
  </si>
  <si>
    <t>El Egido</t>
  </si>
  <si>
    <t>Baracoa</t>
  </si>
  <si>
    <t>La Torre</t>
  </si>
  <si>
    <t>Puñal</t>
  </si>
  <si>
    <t>Ens. Libertad</t>
  </si>
  <si>
    <t>Paraiso</t>
  </si>
  <si>
    <t>La Otra Banda</t>
  </si>
  <si>
    <t>Cerro Alto</t>
  </si>
  <si>
    <t>El Dorado</t>
  </si>
  <si>
    <t>Don Pedro</t>
  </si>
  <si>
    <t>Los Santos</t>
  </si>
  <si>
    <t>Emgombe</t>
  </si>
  <si>
    <t>La Cienaga</t>
  </si>
  <si>
    <t>Av. 27 de Febrero</t>
  </si>
  <si>
    <t>Los Fernández</t>
  </si>
  <si>
    <t>La Gallera</t>
  </si>
  <si>
    <t>"Año por la Transparencia y Fortalecimiento Institucional"</t>
  </si>
  <si>
    <t xml:space="preserve"> "Año por la Transparencia y Fortalecimiento Institucional"</t>
  </si>
  <si>
    <t>AÑO 2011</t>
  </si>
  <si>
    <t>Santiago R.</t>
  </si>
  <si>
    <t>Nuevo Amanecer</t>
  </si>
  <si>
    <t>Franconia</t>
  </si>
  <si>
    <t>Villa Linda</t>
  </si>
  <si>
    <t>Vertedero de Duqueza</t>
  </si>
  <si>
    <t>Aut. Las Américas</t>
  </si>
  <si>
    <t>Av. Charles de Gaulle</t>
  </si>
  <si>
    <t>Paraje la Celestina</t>
  </si>
  <si>
    <t>Los Tocones</t>
  </si>
  <si>
    <t>Av. Circunvalación</t>
  </si>
  <si>
    <t>Los Cerros</t>
  </si>
  <si>
    <t>Alameda</t>
  </si>
  <si>
    <t>Batey Arroyo Indio</t>
  </si>
  <si>
    <t>Bello Campo</t>
  </si>
  <si>
    <t>La Compuerta</t>
  </si>
  <si>
    <t>La Caña</t>
  </si>
  <si>
    <t>La Fe</t>
  </si>
  <si>
    <t>La Placeta</t>
  </si>
  <si>
    <t>Savica</t>
  </si>
  <si>
    <t>Honduras</t>
  </si>
  <si>
    <t>Brisas del Este</t>
  </si>
  <si>
    <t>La Noriega</t>
  </si>
  <si>
    <t>Palmar Arriba</t>
  </si>
  <si>
    <t>Pedro Garia</t>
  </si>
  <si>
    <t>Sabana Iglesia</t>
  </si>
  <si>
    <t>TASA DE ACCIÓN POLICIAL POR CADA 100 MIL HAB. 2011</t>
  </si>
  <si>
    <t>TASA DE HOMICIDIOS POR CADA 100 MIL HAB. 2011</t>
  </si>
  <si>
    <t>Maquiteria</t>
  </si>
  <si>
    <t>Villa Naranjo</t>
  </si>
  <si>
    <t>Alma Rosa II</t>
  </si>
  <si>
    <t>Autopista 30 de Mayo</t>
  </si>
  <si>
    <t>24 de Abril</t>
  </si>
  <si>
    <t>Mira Flor</t>
  </si>
  <si>
    <t>Respaldo Peralta</t>
  </si>
  <si>
    <t>Yaguita del Pastor</t>
  </si>
  <si>
    <t>La Lomita</t>
  </si>
  <si>
    <t>Villa Verde</t>
  </si>
  <si>
    <t>Pedro Brand</t>
  </si>
  <si>
    <t>Aras Nacionales</t>
  </si>
  <si>
    <t>Av. Luperon</t>
  </si>
  <si>
    <t>Evaristo Morales</t>
  </si>
  <si>
    <t>Urb. Padre de Las Casas</t>
  </si>
  <si>
    <t>Estancia del Yaque</t>
  </si>
  <si>
    <t>San Lorenzo</t>
  </si>
  <si>
    <t>Los Salados viejos</t>
  </si>
  <si>
    <t>Vanegas</t>
  </si>
  <si>
    <t>HUELGA</t>
  </si>
  <si>
    <t>Cancino II</t>
  </si>
  <si>
    <t xml:space="preserve">Los Frailes </t>
  </si>
  <si>
    <t xml:space="preserve">Valiente </t>
  </si>
  <si>
    <t>Villa Nueva</t>
  </si>
  <si>
    <t>Invi</t>
  </si>
  <si>
    <t>La Joya</t>
  </si>
  <si>
    <t>SERVICIO POLICIAL</t>
  </si>
  <si>
    <t>Paseo Oriental</t>
  </si>
  <si>
    <t>Hato Nuevo</t>
  </si>
  <si>
    <t>Av. Independencia</t>
  </si>
  <si>
    <t>Los Proceres</t>
  </si>
  <si>
    <t>Los Peralejos</t>
  </si>
  <si>
    <t>Av. Circunvalacion</t>
  </si>
  <si>
    <t>Buenos Aires</t>
  </si>
  <si>
    <t>Los Octavidos</t>
  </si>
  <si>
    <t>Los Corozos</t>
  </si>
  <si>
    <t>La Lata</t>
  </si>
  <si>
    <t>La Laguna</t>
  </si>
  <si>
    <t>Las Damas</t>
  </si>
  <si>
    <t>Villa Liberación</t>
  </si>
  <si>
    <t>Gurabito</t>
  </si>
  <si>
    <t>Ens. Paraiso</t>
  </si>
  <si>
    <t>Mata Hambre</t>
  </si>
  <si>
    <t>Las antillas</t>
  </si>
  <si>
    <t>RIÑA POLÍTICA</t>
  </si>
  <si>
    <t>COMPARACIÓN DEL AÑO 2010 ENTRE EL AÑO 2011 EN LA REP. DOM.</t>
  </si>
  <si>
    <t>Brisas del Eden</t>
  </si>
  <si>
    <t>La Cuava</t>
  </si>
  <si>
    <t>Los Guayabos</t>
  </si>
  <si>
    <t>Los Molinos</t>
  </si>
  <si>
    <t>Los Adolescentes</t>
  </si>
  <si>
    <t>Pedregar</t>
  </si>
  <si>
    <t>Cerros de Gurabo III</t>
  </si>
  <si>
    <t>Arrollo Hondo</t>
  </si>
  <si>
    <t>Libertad</t>
  </si>
  <si>
    <t>Los Salados</t>
  </si>
  <si>
    <t>El Ejido</t>
  </si>
  <si>
    <t>Invasores</t>
  </si>
  <si>
    <t xml:space="preserve">Av. Ecologica </t>
  </si>
  <si>
    <t>Res.Maximo Gomez</t>
  </si>
  <si>
    <t>Urb. Italia</t>
  </si>
  <si>
    <t>Boca Chica Ándres</t>
  </si>
  <si>
    <t>Ens. La Paz</t>
  </si>
  <si>
    <t>La Pradera</t>
  </si>
  <si>
    <t>Manganagua</t>
  </si>
  <si>
    <t>La Colina</t>
  </si>
  <si>
    <t>Los Santos Bajos</t>
  </si>
  <si>
    <t>La Barranquita</t>
  </si>
  <si>
    <t>El Colorado</t>
  </si>
  <si>
    <t>Paraje El Llano</t>
  </si>
  <si>
    <t>Cien fuegos</t>
  </si>
  <si>
    <t>Villa Aura</t>
  </si>
  <si>
    <t xml:space="preserve">Haina </t>
  </si>
  <si>
    <t>Los Solares</t>
  </si>
  <si>
    <t>Ciudad Satelite</t>
  </si>
  <si>
    <t>Mata los Indios</t>
  </si>
  <si>
    <t>Buena Vista I</t>
  </si>
  <si>
    <t>Cabayona</t>
  </si>
  <si>
    <t>La Zurza</t>
  </si>
  <si>
    <t>Piantini</t>
  </si>
  <si>
    <t>Costa Azul</t>
  </si>
  <si>
    <t>Jardines del Norte</t>
  </si>
  <si>
    <t>Altos de la Pradera</t>
  </si>
  <si>
    <t>La Agustina</t>
  </si>
  <si>
    <t>Matanza adentro</t>
  </si>
  <si>
    <t>Cibao Central</t>
  </si>
  <si>
    <t>El Embrujo</t>
  </si>
  <si>
    <t>Los Ciruelitos</t>
  </si>
  <si>
    <t>ENERO-NOVIEMBRE 2011</t>
  </si>
  <si>
    <t>Cerro Hermoso</t>
  </si>
  <si>
    <t>La Yaguita de Pastor</t>
  </si>
  <si>
    <t>Los Jasmines</t>
  </si>
  <si>
    <t>Ens. Serralle</t>
  </si>
  <si>
    <t>Los Restauradores</t>
  </si>
  <si>
    <t>Los Praditos</t>
  </si>
  <si>
    <t>Miraflores</t>
  </si>
  <si>
    <t>Colonia de los Doctores</t>
  </si>
  <si>
    <t>El Valiente</t>
  </si>
  <si>
    <t>La Avanzada</t>
  </si>
  <si>
    <t>Marañon II</t>
  </si>
  <si>
    <t>Perla Antillana</t>
  </si>
  <si>
    <t>INFORME ENERO-DICIEMBRE DEL 2011, REPÚBLICA  DOMINICANA</t>
  </si>
  <si>
    <t>ENERO-DICIEMBRE DEL 2011, REPÚBLICA DOMINICANA</t>
  </si>
  <si>
    <t>ENERO-DICIEMBRE DE 2011, DISTRITO NACIONAL</t>
  </si>
  <si>
    <t>ENERO-DICIEMBRE DEL 2011, SANTO DOMINGO</t>
  </si>
  <si>
    <t>ENERO-DICIEMBRE DEL 2011, SANTIAGO</t>
  </si>
  <si>
    <t>ENERO - DICIEMBRE DEL 2011</t>
  </si>
  <si>
    <t>ENERO-DICIEMBRE DEL 2011</t>
  </si>
  <si>
    <t>INFORME DICIEMBRE  2010-2011</t>
  </si>
  <si>
    <t>ENERO-DICIEMBRE DEl 2011-2010, REPÚBLICA  DOMINICANA</t>
  </si>
  <si>
    <t>ENERO-DICIEMBRE 2011</t>
  </si>
  <si>
    <t>ENERO-DICIEMBRE 2010</t>
  </si>
  <si>
    <t>Villa Tropicalia</t>
  </si>
  <si>
    <t>Brisa Oriental</t>
  </si>
  <si>
    <t>Carretera Sánchez</t>
  </si>
  <si>
    <t>La Guayiga</t>
  </si>
  <si>
    <t>ENERO-DICIEMBRE DE 2011</t>
  </si>
  <si>
    <t>Salados viejos</t>
  </si>
  <si>
    <t>DICIEMBRE DE 2011</t>
  </si>
  <si>
    <t>COMPARATIVA ENERO-DICIEMBRE 2010 -  2011</t>
  </si>
  <si>
    <t>ENERO-DICIEMBRE DE 2011-2010, REPÚBLICA  DOMINICANA</t>
  </si>
  <si>
    <t>TOTAL 2011</t>
  </si>
  <si>
    <t>FEMINICIDIO</t>
  </si>
  <si>
    <t>AMBITO DESCONOCIDO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</si>
</sst>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 x14ac:knownFonts="1">
    <font>
      <sz val="10"/>
      <name val="Arial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Tahoma"/>
      <family val="2"/>
    </font>
    <font>
      <sz val="10"/>
      <color indexed="48"/>
      <name val="Arial"/>
      <family val="2"/>
    </font>
    <font>
      <b/>
      <i/>
      <sz val="10"/>
      <name val="Trebuchet MS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b/>
      <u/>
      <sz val="10"/>
      <name val="Book Antiqua"/>
      <family val="1"/>
    </font>
    <font>
      <sz val="8"/>
      <name val="Trebuchet MS"/>
      <family val="2"/>
    </font>
    <font>
      <b/>
      <sz val="10"/>
      <color indexed="8"/>
      <name val="Book Antiqua"/>
      <family val="1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8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b/>
      <sz val="10"/>
      <color indexed="10"/>
      <name val="Book Antiqua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sz val="8"/>
      <name val="Franklin Gothic Demi"/>
      <family val="2"/>
    </font>
    <font>
      <sz val="10"/>
      <color indexed="10"/>
      <name val="Arial"/>
      <family val="2"/>
    </font>
    <font>
      <b/>
      <u/>
      <sz val="12"/>
      <name val="Book Antiqua"/>
      <family val="1"/>
    </font>
    <font>
      <b/>
      <sz val="12"/>
      <color indexed="10"/>
      <name val="Trebuchet MS"/>
      <family val="2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8"/>
      <name val="Arial"/>
      <family val="2"/>
    </font>
    <font>
      <b/>
      <u/>
      <sz val="12"/>
      <color indexed="10"/>
      <name val="Book Antiqua"/>
      <family val="1"/>
    </font>
    <font>
      <b/>
      <u/>
      <sz val="10"/>
      <color indexed="10"/>
      <name val="Book Antiqua"/>
      <family val="1"/>
    </font>
    <font>
      <b/>
      <sz val="8"/>
      <color indexed="10"/>
      <name val="Trebuchet MS"/>
      <family val="2"/>
    </font>
    <font>
      <b/>
      <sz val="8"/>
      <color indexed="14"/>
      <name val="Trebuchet MS"/>
      <family val="2"/>
    </font>
    <font>
      <b/>
      <sz val="12"/>
      <color indexed="10"/>
      <name val="Book Antiqua"/>
      <family val="1"/>
    </font>
    <font>
      <b/>
      <sz val="6"/>
      <color indexed="8"/>
      <name val="Arial"/>
      <family val="2"/>
    </font>
    <font>
      <b/>
      <sz val="11"/>
      <name val="Garamond"/>
      <family val="1"/>
    </font>
    <font>
      <b/>
      <sz val="10"/>
      <name val="Garamond"/>
      <family val="1"/>
    </font>
    <font>
      <b/>
      <sz val="11"/>
      <color indexed="12"/>
      <name val="Garamond"/>
      <family val="1"/>
    </font>
    <font>
      <i/>
      <sz val="11"/>
      <name val="Garamond"/>
      <family val="1"/>
    </font>
    <font>
      <b/>
      <sz val="10"/>
      <color indexed="10"/>
      <name val="Garamond"/>
      <family val="1"/>
    </font>
    <font>
      <b/>
      <sz val="12"/>
      <color indexed="12"/>
      <name val="Garamond"/>
      <family val="1"/>
    </font>
    <font>
      <b/>
      <sz val="10"/>
      <color indexed="10"/>
      <name val="Book Antiqua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3"/>
      </right>
      <top/>
      <bottom style="thin">
        <color indexed="22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3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8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 style="medium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8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8"/>
      </right>
      <top style="medium">
        <color indexed="8"/>
      </top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8"/>
      </left>
      <right style="thin">
        <color theme="0" tint="-0.2499465926084170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0" tint="-0.24994659260841701"/>
      </left>
      <right style="medium">
        <color indexed="8"/>
      </right>
      <top style="thin">
        <color theme="0" tint="-0.24994659260841701"/>
      </top>
      <bottom style="medium">
        <color indexed="8"/>
      </bottom>
      <diagonal/>
    </border>
    <border>
      <left style="medium">
        <color indexed="8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8"/>
      </right>
      <top style="thin">
        <color theme="0" tint="-0.24994659260841701"/>
      </top>
      <bottom/>
      <diagonal/>
    </border>
    <border>
      <left style="medium">
        <color indexed="8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8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8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8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8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8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2">
    <xf numFmtId="0" fontId="0" fillId="0" borderId="0"/>
    <xf numFmtId="0" fontId="27" fillId="0" borderId="0"/>
  </cellStyleXfs>
  <cellXfs count="69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7" fontId="0" fillId="0" borderId="0" xfId="0" applyNumberFormat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3" fillId="0" borderId="0" xfId="0" applyFont="1"/>
    <xf numFmtId="0" fontId="10" fillId="0" borderId="0" xfId="0" applyFont="1"/>
    <xf numFmtId="0" fontId="12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6" fillId="0" borderId="0" xfId="0" applyFont="1"/>
    <xf numFmtId="0" fontId="19" fillId="0" borderId="0" xfId="0" applyFont="1"/>
    <xf numFmtId="0" fontId="0" fillId="0" borderId="0" xfId="0" applyAlignment="1">
      <alignment vertical="center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7" fillId="0" borderId="0" xfId="0" applyFont="1"/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0" fillId="3" borderId="0" xfId="0" applyFill="1"/>
    <xf numFmtId="0" fontId="18" fillId="0" borderId="5" xfId="0" applyFont="1" applyFill="1" applyBorder="1" applyAlignment="1"/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right" vertical="center"/>
    </xf>
    <xf numFmtId="3" fontId="30" fillId="0" borderId="2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2" borderId="4" xfId="0" applyFont="1" applyFill="1" applyBorder="1" applyAlignment="1"/>
    <xf numFmtId="0" fontId="16" fillId="0" borderId="0" xfId="0" applyFont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2" xfId="0" applyFont="1" applyFill="1" applyBorder="1" applyAlignment="1"/>
    <xf numFmtId="0" fontId="18" fillId="0" borderId="13" xfId="0" applyFont="1" applyFill="1" applyBorder="1" applyAlignment="1"/>
    <xf numFmtId="0" fontId="19" fillId="0" borderId="17" xfId="0" applyFont="1" applyFill="1" applyBorder="1" applyAlignment="1">
      <alignment horizontal="center" vertical="center"/>
    </xf>
    <xf numFmtId="0" fontId="6" fillId="0" borderId="0" xfId="0" applyFont="1"/>
    <xf numFmtId="0" fontId="19" fillId="2" borderId="4" xfId="0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0" xfId="0" applyFont="1"/>
    <xf numFmtId="0" fontId="31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Fill="1" applyBorder="1"/>
    <xf numFmtId="1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/>
    <xf numFmtId="0" fontId="18" fillId="2" borderId="2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25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8" fillId="0" borderId="26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left"/>
    </xf>
    <xf numFmtId="0" fontId="19" fillId="2" borderId="4" xfId="0" applyFont="1" applyFill="1" applyBorder="1" applyAlignment="1"/>
    <xf numFmtId="0" fontId="19" fillId="2" borderId="4" xfId="0" applyFont="1" applyFill="1" applyBorder="1" applyAlignment="1">
      <alignment horizontal="center" textRotation="90"/>
    </xf>
    <xf numFmtId="0" fontId="19" fillId="2" borderId="28" xfId="0" applyFont="1" applyFill="1" applyBorder="1" applyAlignment="1">
      <alignment horizontal="center"/>
    </xf>
    <xf numFmtId="0" fontId="21" fillId="0" borderId="5" xfId="0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2" fontId="19" fillId="4" borderId="4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19" fillId="0" borderId="35" xfId="0" applyFont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31" xfId="0" applyFont="1" applyFill="1" applyBorder="1"/>
    <xf numFmtId="0" fontId="6" fillId="0" borderId="32" xfId="0" applyFont="1" applyFill="1" applyBorder="1"/>
    <xf numFmtId="0" fontId="6" fillId="0" borderId="28" xfId="0" applyFont="1" applyFill="1" applyBorder="1"/>
    <xf numFmtId="0" fontId="6" fillId="0" borderId="33" xfId="0" applyFont="1" applyFill="1" applyBorder="1"/>
    <xf numFmtId="0" fontId="19" fillId="2" borderId="38" xfId="0" applyFont="1" applyFill="1" applyBorder="1" applyAlignment="1"/>
    <xf numFmtId="0" fontId="19" fillId="2" borderId="39" xfId="0" applyFont="1" applyFill="1" applyBorder="1" applyAlignment="1">
      <alignment horizontal="center" textRotation="90"/>
    </xf>
    <xf numFmtId="0" fontId="19" fillId="2" borderId="40" xfId="0" applyFont="1" applyFill="1" applyBorder="1" applyAlignment="1">
      <alignment horizontal="center"/>
    </xf>
    <xf numFmtId="0" fontId="16" fillId="0" borderId="34" xfId="0" applyFont="1" applyBorder="1" applyAlignment="1">
      <alignment vertical="center" wrapText="1"/>
    </xf>
    <xf numFmtId="0" fontId="19" fillId="0" borderId="35" xfId="0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1" xfId="0" applyFont="1" applyBorder="1"/>
    <xf numFmtId="0" fontId="16" fillId="0" borderId="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6" fillId="0" borderId="43" xfId="0" applyFont="1" applyFill="1" applyBorder="1"/>
    <xf numFmtId="0" fontId="6" fillId="0" borderId="44" xfId="0" applyFont="1" applyFill="1" applyBorder="1"/>
    <xf numFmtId="0" fontId="36" fillId="2" borderId="4" xfId="0" applyFont="1" applyFill="1" applyBorder="1"/>
    <xf numFmtId="0" fontId="36" fillId="2" borderId="4" xfId="0" applyFont="1" applyFill="1" applyBorder="1" applyAlignment="1">
      <alignment horizontal="center" textRotation="90"/>
    </xf>
    <xf numFmtId="0" fontId="36" fillId="2" borderId="4" xfId="0" applyFont="1" applyFill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37" fillId="0" borderId="3" xfId="0" applyFont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5" xfId="0" applyFont="1" applyBorder="1" applyAlignment="1">
      <alignment horizontal="left"/>
    </xf>
    <xf numFmtId="0" fontId="37" fillId="0" borderId="2" xfId="0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13" xfId="0" applyFont="1" applyBorder="1" applyAlignment="1">
      <alignment horizontal="left"/>
    </xf>
    <xf numFmtId="0" fontId="37" fillId="0" borderId="6" xfId="0" applyFont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8" fillId="2" borderId="4" xfId="0" applyFont="1" applyFill="1" applyBorder="1" applyAlignment="1">
      <alignment horizontal="right"/>
    </xf>
    <xf numFmtId="0" fontId="38" fillId="2" borderId="4" xfId="0" applyFont="1" applyFill="1" applyBorder="1" applyAlignment="1">
      <alignment horizontal="center"/>
    </xf>
    <xf numFmtId="0" fontId="36" fillId="2" borderId="23" xfId="0" applyFont="1" applyFill="1" applyBorder="1"/>
    <xf numFmtId="0" fontId="36" fillId="2" borderId="23" xfId="0" applyFont="1" applyFill="1" applyBorder="1" applyAlignment="1">
      <alignment horizontal="center" textRotation="90"/>
    </xf>
    <xf numFmtId="0" fontId="36" fillId="2" borderId="23" xfId="0" applyFont="1" applyFill="1" applyBorder="1" applyAlignment="1">
      <alignment horizontal="center"/>
    </xf>
    <xf numFmtId="0" fontId="36" fillId="0" borderId="2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4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6" fillId="0" borderId="46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6" fillId="0" borderId="2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18" fillId="2" borderId="4" xfId="0" applyFont="1" applyFill="1" applyBorder="1" applyAlignment="1">
      <alignment horizontal="center" textRotation="90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 textRotation="90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8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6" fillId="0" borderId="0" xfId="0" applyFont="1" applyFill="1"/>
    <xf numFmtId="0" fontId="19" fillId="2" borderId="1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2" fontId="19" fillId="5" borderId="3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2" fontId="19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44" fillId="0" borderId="0" xfId="0" applyFont="1" applyBorder="1" applyAlignment="1"/>
    <xf numFmtId="0" fontId="24" fillId="2" borderId="4" xfId="0" applyFont="1" applyFill="1" applyBorder="1" applyAlignment="1">
      <alignment wrapText="1"/>
    </xf>
    <xf numFmtId="0" fontId="24" fillId="2" borderId="4" xfId="0" applyFont="1" applyFill="1" applyBorder="1" applyAlignment="1">
      <alignment horizontal="center" textRotation="90"/>
    </xf>
    <xf numFmtId="0" fontId="7" fillId="0" borderId="29" xfId="0" applyFont="1" applyFill="1" applyBorder="1" applyAlignment="1">
      <alignment horizontal="left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 wrapText="1"/>
    </xf>
    <xf numFmtId="0" fontId="46" fillId="3" borderId="0" xfId="0" applyFont="1" applyFill="1" applyAlignment="1"/>
    <xf numFmtId="0" fontId="47" fillId="3" borderId="0" xfId="0" applyFont="1" applyFill="1" applyAlignment="1"/>
    <xf numFmtId="0" fontId="48" fillId="3" borderId="0" xfId="0" applyFont="1" applyFill="1" applyBorder="1" applyAlignment="1"/>
    <xf numFmtId="0" fontId="49" fillId="3" borderId="0" xfId="0" applyFont="1" applyFill="1" applyAlignment="1"/>
    <xf numFmtId="0" fontId="19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50" fillId="3" borderId="0" xfId="0" applyFont="1" applyFill="1" applyAlignment="1"/>
    <xf numFmtId="0" fontId="47" fillId="0" borderId="0" xfId="0" applyFont="1" applyFill="1" applyAlignment="1"/>
    <xf numFmtId="0" fontId="51" fillId="0" borderId="0" xfId="0" applyFont="1"/>
    <xf numFmtId="3" fontId="19" fillId="0" borderId="3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vertical="center"/>
    </xf>
    <xf numFmtId="0" fontId="19" fillId="0" borderId="54" xfId="0" applyFont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6" fillId="0" borderId="56" xfId="0" applyFont="1" applyBorder="1" applyAlignment="1">
      <alignment vertical="center"/>
    </xf>
    <xf numFmtId="0" fontId="19" fillId="0" borderId="57" xfId="0" applyFont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9" fillId="0" borderId="59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2" fontId="19" fillId="0" borderId="0" xfId="0" applyNumberFormat="1" applyFont="1" applyFill="1" applyBorder="1" applyAlignment="1">
      <alignment horizontal="center" vertical="center" wrapText="1"/>
    </xf>
    <xf numFmtId="2" fontId="7" fillId="0" borderId="60" xfId="0" applyNumberFormat="1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27" fillId="0" borderId="0" xfId="1"/>
    <xf numFmtId="0" fontId="27" fillId="0" borderId="0" xfId="1" applyAlignment="1">
      <alignment horizontal="center"/>
    </xf>
    <xf numFmtId="0" fontId="27" fillId="0" borderId="0" xfId="1" applyBorder="1"/>
    <xf numFmtId="0" fontId="27" fillId="3" borderId="0" xfId="1" applyFill="1"/>
    <xf numFmtId="0" fontId="27" fillId="0" borderId="0" xfId="1" applyFill="1" applyBorder="1"/>
    <xf numFmtId="0" fontId="27" fillId="0" borderId="0" xfId="1" applyFill="1"/>
    <xf numFmtId="0" fontId="8" fillId="0" borderId="0" xfId="1" applyFont="1" applyAlignment="1"/>
    <xf numFmtId="0" fontId="19" fillId="0" borderId="0" xfId="1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16" fillId="0" borderId="13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28" fillId="0" borderId="0" xfId="0" applyFont="1" applyAlignment="1"/>
    <xf numFmtId="0" fontId="27" fillId="0" borderId="0" xfId="0" applyFont="1"/>
    <xf numFmtId="0" fontId="34" fillId="0" borderId="0" xfId="0" applyFont="1" applyAlignment="1"/>
    <xf numFmtId="0" fontId="35" fillId="0" borderId="0" xfId="0" applyFont="1" applyAlignment="1"/>
    <xf numFmtId="0" fontId="26" fillId="0" borderId="0" xfId="0" applyFont="1" applyBorder="1" applyAlignment="1"/>
    <xf numFmtId="0" fontId="19" fillId="2" borderId="28" xfId="0" applyFont="1" applyFill="1" applyBorder="1" applyAlignment="1">
      <alignment horizontal="center" textRotation="90"/>
    </xf>
    <xf numFmtId="0" fontId="19" fillId="0" borderId="61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2" fontId="0" fillId="0" borderId="0" xfId="0" applyNumberFormat="1"/>
    <xf numFmtId="0" fontId="28" fillId="0" borderId="0" xfId="0" applyFont="1" applyAlignment="1">
      <alignment horizontal="center"/>
    </xf>
    <xf numFmtId="3" fontId="19" fillId="5" borderId="3" xfId="0" applyNumberFormat="1" applyFont="1" applyFill="1" applyBorder="1" applyAlignment="1">
      <alignment horizontal="center" vertical="center" wrapText="1"/>
    </xf>
    <xf numFmtId="3" fontId="19" fillId="5" borderId="2" xfId="0" applyNumberFormat="1" applyFont="1" applyFill="1" applyBorder="1" applyAlignment="1">
      <alignment horizontal="center" vertical="center" wrapText="1"/>
    </xf>
    <xf numFmtId="3" fontId="19" fillId="5" borderId="6" xfId="0" applyNumberFormat="1" applyFont="1" applyFill="1" applyBorder="1" applyAlignment="1">
      <alignment horizontal="center" vertical="center" wrapText="1"/>
    </xf>
    <xf numFmtId="0" fontId="18" fillId="0" borderId="67" xfId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 textRotation="90"/>
    </xf>
    <xf numFmtId="0" fontId="24" fillId="2" borderId="22" xfId="0" applyFont="1" applyFill="1" applyBorder="1" applyAlignment="1">
      <alignment horizontal="center" textRotation="90" wrapText="1"/>
    </xf>
    <xf numFmtId="0" fontId="18" fillId="2" borderId="4" xfId="1" applyFont="1" applyFill="1" applyBorder="1" applyAlignment="1" applyProtection="1">
      <alignment horizontal="left"/>
      <protection locked="0"/>
    </xf>
    <xf numFmtId="0" fontId="18" fillId="2" borderId="4" xfId="1" applyFont="1" applyFill="1" applyBorder="1" applyAlignment="1" applyProtection="1">
      <alignment horizontal="center" textRotation="90"/>
      <protection locked="0"/>
    </xf>
    <xf numFmtId="0" fontId="18" fillId="2" borderId="4" xfId="1" applyFont="1" applyFill="1" applyBorder="1" applyAlignment="1" applyProtection="1">
      <alignment horizontal="center"/>
      <protection locked="0"/>
    </xf>
    <xf numFmtId="0" fontId="12" fillId="0" borderId="0" xfId="1" applyFont="1" applyAlignment="1"/>
    <xf numFmtId="0" fontId="18" fillId="2" borderId="4" xfId="1" applyFont="1" applyFill="1" applyBorder="1" applyAlignment="1" applyProtection="1">
      <alignment horizontal="right" vertical="center"/>
      <protection locked="0"/>
    </xf>
    <xf numFmtId="1" fontId="18" fillId="2" borderId="4" xfId="1" applyNumberFormat="1" applyFont="1" applyFill="1" applyBorder="1" applyAlignment="1" applyProtection="1">
      <alignment horizontal="center" vertical="center"/>
    </xf>
    <xf numFmtId="0" fontId="18" fillId="2" borderId="4" xfId="1" applyFont="1" applyFill="1" applyBorder="1" applyAlignment="1">
      <alignment horizontal="right" vertical="center"/>
    </xf>
    <xf numFmtId="0" fontId="18" fillId="2" borderId="4" xfId="1" applyFont="1" applyFill="1" applyBorder="1" applyAlignment="1">
      <alignment horizontal="center" vertical="center"/>
    </xf>
    <xf numFmtId="1" fontId="18" fillId="2" borderId="4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 textRotation="90"/>
    </xf>
    <xf numFmtId="0" fontId="18" fillId="2" borderId="22" xfId="1" applyFont="1" applyFill="1" applyBorder="1" applyAlignment="1">
      <alignment horizontal="center"/>
    </xf>
    <xf numFmtId="0" fontId="18" fillId="2" borderId="22" xfId="1" applyFont="1" applyFill="1" applyBorder="1" applyAlignment="1">
      <alignment horizontal="center" textRotation="90"/>
    </xf>
    <xf numFmtId="0" fontId="18" fillId="2" borderId="4" xfId="1" applyFont="1" applyFill="1" applyBorder="1" applyAlignment="1"/>
    <xf numFmtId="0" fontId="19" fillId="2" borderId="78" xfId="0" applyFont="1" applyFill="1" applyBorder="1" applyAlignment="1">
      <alignment horizontal="center" textRotation="90"/>
    </xf>
    <xf numFmtId="0" fontId="19" fillId="0" borderId="79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2" borderId="82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left" vertical="center" wrapText="1"/>
    </xf>
    <xf numFmtId="0" fontId="19" fillId="0" borderId="69" xfId="0" applyFont="1" applyFill="1" applyBorder="1" applyAlignment="1">
      <alignment horizontal="center" vertical="center" wrapText="1"/>
    </xf>
    <xf numFmtId="3" fontId="16" fillId="0" borderId="69" xfId="0" applyNumberFormat="1" applyFont="1" applyFill="1" applyBorder="1" applyAlignment="1">
      <alignment horizontal="center" vertical="center" wrapText="1"/>
    </xf>
    <xf numFmtId="2" fontId="19" fillId="0" borderId="69" xfId="0" applyNumberFormat="1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left" vertical="center" wrapText="1"/>
    </xf>
    <xf numFmtId="0" fontId="19" fillId="0" borderId="70" xfId="0" applyFont="1" applyFill="1" applyBorder="1" applyAlignment="1">
      <alignment horizontal="center" vertical="center" wrapText="1"/>
    </xf>
    <xf numFmtId="3" fontId="16" fillId="0" borderId="70" xfId="0" applyNumberFormat="1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 wrapText="1"/>
    </xf>
    <xf numFmtId="0" fontId="19" fillId="2" borderId="84" xfId="0" applyFont="1" applyFill="1" applyBorder="1" applyAlignment="1">
      <alignment horizontal="center" vertical="center"/>
    </xf>
    <xf numFmtId="3" fontId="19" fillId="2" borderId="84" xfId="0" applyNumberFormat="1" applyFont="1" applyFill="1" applyBorder="1" applyAlignment="1">
      <alignment horizontal="center" vertical="center" wrapText="1"/>
    </xf>
    <xf numFmtId="2" fontId="19" fillId="2" borderId="84" xfId="0" applyNumberFormat="1" applyFont="1" applyFill="1" applyBorder="1" applyAlignment="1">
      <alignment horizontal="center" vertical="center" wrapText="1"/>
    </xf>
    <xf numFmtId="2" fontId="19" fillId="2" borderId="85" xfId="0" applyNumberFormat="1" applyFont="1" applyFill="1" applyBorder="1" applyAlignment="1">
      <alignment horizontal="center" vertical="center" wrapText="1"/>
    </xf>
    <xf numFmtId="0" fontId="13" fillId="0" borderId="67" xfId="1" applyFont="1" applyFill="1" applyBorder="1" applyAlignment="1">
      <alignment horizontal="center"/>
    </xf>
    <xf numFmtId="0" fontId="18" fillId="0" borderId="67" xfId="1" applyFont="1" applyFill="1" applyBorder="1" applyAlignment="1">
      <alignment horizontal="center"/>
    </xf>
    <xf numFmtId="0" fontId="18" fillId="0" borderId="9" xfId="0" applyFont="1" applyFill="1" applyBorder="1" applyAlignment="1">
      <alignment horizontal="left"/>
    </xf>
    <xf numFmtId="0" fontId="18" fillId="0" borderId="86" xfId="0" applyFont="1" applyFill="1" applyBorder="1" applyAlignment="1">
      <alignment horizontal="left"/>
    </xf>
    <xf numFmtId="0" fontId="13" fillId="0" borderId="31" xfId="1" applyFont="1" applyFill="1" applyBorder="1" applyAlignment="1" applyProtection="1">
      <alignment horizontal="center" vertical="center"/>
      <protection locked="0"/>
    </xf>
    <xf numFmtId="1" fontId="27" fillId="0" borderId="31" xfId="1" applyNumberFormat="1" applyFill="1" applyBorder="1" applyAlignment="1" applyProtection="1">
      <alignment horizontal="center"/>
      <protection locked="0"/>
    </xf>
    <xf numFmtId="0" fontId="13" fillId="0" borderId="67" xfId="1" applyFont="1" applyFill="1" applyBorder="1" applyAlignment="1" applyProtection="1">
      <alignment horizontal="center" vertical="center"/>
      <protection locked="0"/>
    </xf>
    <xf numFmtId="1" fontId="27" fillId="0" borderId="67" xfId="1" applyNumberForma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27" fillId="0" borderId="31" xfId="1" applyFont="1" applyFill="1" applyBorder="1" applyAlignment="1" applyProtection="1">
      <alignment horizontal="center"/>
      <protection locked="0"/>
    </xf>
    <xf numFmtId="0" fontId="27" fillId="0" borderId="31" xfId="1" applyFill="1" applyBorder="1" applyAlignment="1" applyProtection="1">
      <alignment horizontal="center"/>
      <protection locked="0"/>
    </xf>
    <xf numFmtId="0" fontId="27" fillId="0" borderId="67" xfId="1" applyFont="1" applyFill="1" applyBorder="1" applyAlignment="1" applyProtection="1">
      <alignment horizontal="center"/>
      <protection locked="0"/>
    </xf>
    <xf numFmtId="0" fontId="27" fillId="0" borderId="67" xfId="1" applyFill="1" applyBorder="1" applyAlignment="1" applyProtection="1">
      <alignment horizontal="center"/>
      <protection locked="0"/>
    </xf>
    <xf numFmtId="0" fontId="4" fillId="0" borderId="67" xfId="1" applyFont="1" applyFill="1" applyBorder="1" applyAlignment="1" applyProtection="1">
      <alignment horizontal="center"/>
    </xf>
    <xf numFmtId="0" fontId="18" fillId="0" borderId="75" xfId="1" applyFont="1" applyFill="1" applyBorder="1" applyAlignment="1">
      <alignment vertical="center"/>
    </xf>
    <xf numFmtId="0" fontId="13" fillId="0" borderId="76" xfId="1" applyNumberFormat="1" applyFont="1" applyFill="1" applyBorder="1" applyAlignment="1">
      <alignment horizontal="center"/>
    </xf>
    <xf numFmtId="0" fontId="27" fillId="0" borderId="76" xfId="1" applyNumberFormat="1" applyFont="1" applyFill="1" applyBorder="1" applyAlignment="1">
      <alignment horizontal="center"/>
    </xf>
    <xf numFmtId="0" fontId="27" fillId="0" borderId="76" xfId="1" applyNumberFormat="1" applyFill="1" applyBorder="1" applyAlignment="1">
      <alignment horizontal="center"/>
    </xf>
    <xf numFmtId="1" fontId="27" fillId="0" borderId="76" xfId="1" applyNumberFormat="1" applyFill="1" applyBorder="1" applyAlignment="1">
      <alignment horizontal="center"/>
    </xf>
    <xf numFmtId="0" fontId="27" fillId="0" borderId="67" xfId="1" applyFont="1" applyFill="1" applyBorder="1" applyAlignment="1">
      <alignment horizontal="center"/>
    </xf>
    <xf numFmtId="0" fontId="27" fillId="0" borderId="67" xfId="1" applyFill="1" applyBorder="1" applyAlignment="1">
      <alignment horizontal="center"/>
    </xf>
    <xf numFmtId="1" fontId="27" fillId="0" borderId="67" xfId="1" applyNumberFormat="1" applyFill="1" applyBorder="1" applyAlignment="1">
      <alignment horizontal="center"/>
    </xf>
    <xf numFmtId="0" fontId="18" fillId="0" borderId="101" xfId="1" applyFont="1" applyFill="1" applyBorder="1" applyAlignment="1" applyProtection="1">
      <alignment vertical="center"/>
      <protection locked="0"/>
    </xf>
    <xf numFmtId="0" fontId="13" fillId="0" borderId="102" xfId="1" applyFont="1" applyFill="1" applyBorder="1" applyAlignment="1" applyProtection="1">
      <alignment horizontal="center" vertical="center"/>
      <protection locked="0"/>
    </xf>
    <xf numFmtId="0" fontId="27" fillId="0" borderId="102" xfId="1" applyFill="1" applyBorder="1" applyAlignment="1" applyProtection="1">
      <alignment horizontal="center"/>
      <protection locked="0"/>
    </xf>
    <xf numFmtId="0" fontId="27" fillId="0" borderId="102" xfId="1" applyNumberFormat="1" applyFill="1" applyBorder="1" applyAlignment="1" applyProtection="1">
      <alignment horizontal="center"/>
      <protection locked="0"/>
    </xf>
    <xf numFmtId="1" fontId="27" fillId="0" borderId="102" xfId="1" applyNumberFormat="1" applyFill="1" applyBorder="1" applyAlignment="1" applyProtection="1">
      <alignment horizontal="center"/>
      <protection locked="0"/>
    </xf>
    <xf numFmtId="0" fontId="4" fillId="0" borderId="103" xfId="1" applyFont="1" applyFill="1" applyBorder="1" applyAlignment="1" applyProtection="1">
      <alignment horizontal="center"/>
    </xf>
    <xf numFmtId="0" fontId="27" fillId="0" borderId="102" xfId="1" applyFont="1" applyFill="1" applyBorder="1" applyAlignment="1" applyProtection="1">
      <alignment horizontal="center"/>
      <protection locked="0"/>
    </xf>
    <xf numFmtId="49" fontId="27" fillId="0" borderId="102" xfId="1" applyNumberFormat="1" applyFill="1" applyBorder="1" applyAlignment="1" applyProtection="1">
      <alignment horizontal="center"/>
      <protection locked="0"/>
    </xf>
    <xf numFmtId="0" fontId="18" fillId="0" borderId="105" xfId="1" applyFont="1" applyFill="1" applyBorder="1" applyAlignment="1" applyProtection="1">
      <alignment vertical="center"/>
      <protection locked="0"/>
    </xf>
    <xf numFmtId="0" fontId="13" fillId="0" borderId="106" xfId="1" applyFont="1" applyFill="1" applyBorder="1" applyAlignment="1" applyProtection="1">
      <alignment horizontal="center" vertical="center"/>
      <protection locked="0"/>
    </xf>
    <xf numFmtId="0" fontId="27" fillId="0" borderId="106" xfId="1" applyFont="1" applyFill="1" applyBorder="1" applyAlignment="1" applyProtection="1">
      <alignment horizontal="center"/>
      <protection locked="0"/>
    </xf>
    <xf numFmtId="0" fontId="27" fillId="0" borderId="106" xfId="1" applyFill="1" applyBorder="1" applyAlignment="1" applyProtection="1">
      <alignment horizontal="center"/>
      <protection locked="0"/>
    </xf>
    <xf numFmtId="49" fontId="27" fillId="0" borderId="106" xfId="1" applyNumberFormat="1" applyFill="1" applyBorder="1" applyAlignment="1" applyProtection="1">
      <alignment horizontal="center"/>
      <protection locked="0"/>
    </xf>
    <xf numFmtId="1" fontId="27" fillId="0" borderId="106" xfId="1" applyNumberFormat="1" applyFill="1" applyBorder="1" applyAlignment="1" applyProtection="1">
      <alignment horizontal="center"/>
      <protection locked="0"/>
    </xf>
    <xf numFmtId="0" fontId="4" fillId="0" borderId="107" xfId="1" applyFont="1" applyFill="1" applyBorder="1" applyAlignment="1" applyProtection="1">
      <alignment horizontal="center"/>
    </xf>
    <xf numFmtId="0" fontId="18" fillId="0" borderId="108" xfId="1" applyFont="1" applyFill="1" applyBorder="1" applyAlignment="1" applyProtection="1">
      <alignment vertical="center"/>
      <protection locked="0"/>
    </xf>
    <xf numFmtId="0" fontId="13" fillId="0" borderId="109" xfId="1" applyFont="1" applyFill="1" applyBorder="1" applyAlignment="1" applyProtection="1">
      <alignment horizontal="center" vertical="center"/>
      <protection locked="0"/>
    </xf>
    <xf numFmtId="0" fontId="27" fillId="0" borderId="109" xfId="1" applyFont="1" applyFill="1" applyBorder="1" applyAlignment="1" applyProtection="1">
      <alignment horizontal="center"/>
      <protection locked="0"/>
    </xf>
    <xf numFmtId="0" fontId="27" fillId="0" borderId="109" xfId="1" applyFill="1" applyBorder="1" applyAlignment="1" applyProtection="1">
      <alignment horizontal="center"/>
      <protection locked="0"/>
    </xf>
    <xf numFmtId="49" fontId="27" fillId="0" borderId="109" xfId="1" applyNumberFormat="1" applyFill="1" applyBorder="1" applyAlignment="1" applyProtection="1">
      <alignment horizontal="center"/>
      <protection locked="0"/>
    </xf>
    <xf numFmtId="1" fontId="27" fillId="0" borderId="109" xfId="1" applyNumberFormat="1" applyFill="1" applyBorder="1" applyAlignment="1" applyProtection="1">
      <alignment horizontal="center"/>
      <protection locked="0"/>
    </xf>
    <xf numFmtId="0" fontId="4" fillId="0" borderId="110" xfId="1" applyFont="1" applyFill="1" applyBorder="1" applyAlignment="1" applyProtection="1">
      <alignment horizontal="center"/>
    </xf>
    <xf numFmtId="0" fontId="4" fillId="0" borderId="77" xfId="1" applyNumberFormat="1" applyFont="1" applyFill="1" applyBorder="1" applyAlignment="1">
      <alignment horizontal="center"/>
    </xf>
    <xf numFmtId="0" fontId="18" fillId="0" borderId="111" xfId="1" applyFont="1" applyFill="1" applyBorder="1" applyAlignment="1">
      <alignment vertical="center"/>
    </xf>
    <xf numFmtId="0" fontId="13" fillId="0" borderId="112" xfId="1" applyNumberFormat="1" applyFont="1" applyFill="1" applyBorder="1" applyAlignment="1">
      <alignment horizontal="center"/>
    </xf>
    <xf numFmtId="0" fontId="27" fillId="0" borderId="112" xfId="1" applyNumberFormat="1" applyFont="1" applyFill="1" applyBorder="1" applyAlignment="1">
      <alignment horizontal="center"/>
    </xf>
    <xf numFmtId="0" fontId="27" fillId="0" borderId="112" xfId="1" applyNumberFormat="1" applyFill="1" applyBorder="1" applyAlignment="1">
      <alignment horizontal="center"/>
    </xf>
    <xf numFmtId="1" fontId="27" fillId="0" borderId="112" xfId="1" applyNumberFormat="1" applyFill="1" applyBorder="1" applyAlignment="1">
      <alignment horizontal="center"/>
    </xf>
    <xf numFmtId="0" fontId="4" fillId="0" borderId="113" xfId="1" applyNumberFormat="1" applyFont="1" applyFill="1" applyBorder="1" applyAlignment="1">
      <alignment horizontal="center"/>
    </xf>
    <xf numFmtId="0" fontId="18" fillId="0" borderId="114" xfId="1" applyFont="1" applyFill="1" applyBorder="1" applyAlignment="1">
      <alignment vertical="center"/>
    </xf>
    <xf numFmtId="0" fontId="13" fillId="0" borderId="102" xfId="1" applyNumberFormat="1" applyFont="1" applyFill="1" applyBorder="1" applyAlignment="1">
      <alignment horizontal="center"/>
    </xf>
    <xf numFmtId="0" fontId="27" fillId="0" borderId="102" xfId="1" applyNumberFormat="1" applyFont="1" applyFill="1" applyBorder="1" applyAlignment="1">
      <alignment horizontal="center"/>
    </xf>
    <xf numFmtId="0" fontId="27" fillId="0" borderId="102" xfId="1" applyNumberFormat="1" applyFill="1" applyBorder="1" applyAlignment="1">
      <alignment horizontal="center"/>
    </xf>
    <xf numFmtId="1" fontId="27" fillId="0" borderId="102" xfId="1" applyNumberFormat="1" applyFill="1" applyBorder="1" applyAlignment="1">
      <alignment horizontal="center"/>
    </xf>
    <xf numFmtId="0" fontId="4" fillId="0" borderId="115" xfId="1" applyNumberFormat="1" applyFont="1" applyFill="1" applyBorder="1" applyAlignment="1">
      <alignment horizontal="center"/>
    </xf>
    <xf numFmtId="0" fontId="18" fillId="0" borderId="116" xfId="1" applyFont="1" applyFill="1" applyBorder="1" applyAlignment="1">
      <alignment vertical="center"/>
    </xf>
    <xf numFmtId="0" fontId="13" fillId="0" borderId="117" xfId="1" applyNumberFormat="1" applyFont="1" applyFill="1" applyBorder="1" applyAlignment="1">
      <alignment horizontal="center"/>
    </xf>
    <xf numFmtId="0" fontId="27" fillId="0" borderId="117" xfId="1" applyNumberFormat="1" applyFont="1" applyFill="1" applyBorder="1" applyAlignment="1">
      <alignment horizontal="center"/>
    </xf>
    <xf numFmtId="0" fontId="27" fillId="0" borderId="117" xfId="1" applyNumberFormat="1" applyFill="1" applyBorder="1" applyAlignment="1">
      <alignment horizontal="center"/>
    </xf>
    <xf numFmtId="1" fontId="27" fillId="0" borderId="117" xfId="1" applyNumberFormat="1" applyFill="1" applyBorder="1" applyAlignment="1">
      <alignment horizontal="center"/>
    </xf>
    <xf numFmtId="0" fontId="4" fillId="0" borderId="118" xfId="1" applyNumberFormat="1" applyFont="1" applyFill="1" applyBorder="1" applyAlignment="1">
      <alignment horizontal="center"/>
    </xf>
    <xf numFmtId="0" fontId="18" fillId="0" borderId="119" xfId="1" applyFont="1" applyFill="1" applyBorder="1" applyAlignment="1">
      <alignment vertical="center"/>
    </xf>
    <xf numFmtId="0" fontId="13" fillId="0" borderId="106" xfId="1" applyNumberFormat="1" applyFont="1" applyFill="1" applyBorder="1" applyAlignment="1">
      <alignment horizontal="center"/>
    </xf>
    <xf numFmtId="0" fontId="27" fillId="0" borderId="106" xfId="1" applyNumberFormat="1" applyFont="1" applyFill="1" applyBorder="1" applyAlignment="1">
      <alignment horizontal="center"/>
    </xf>
    <xf numFmtId="0" fontId="27" fillId="0" borderId="106" xfId="1" applyNumberFormat="1" applyFill="1" applyBorder="1" applyAlignment="1">
      <alignment horizontal="center"/>
    </xf>
    <xf numFmtId="1" fontId="27" fillId="0" borderId="106" xfId="1" applyNumberFormat="1" applyFill="1" applyBorder="1" applyAlignment="1">
      <alignment horizontal="center"/>
    </xf>
    <xf numFmtId="0" fontId="4" fillId="0" borderId="120" xfId="1" applyNumberFormat="1" applyFont="1" applyFill="1" applyBorder="1" applyAlignment="1">
      <alignment horizontal="center"/>
    </xf>
    <xf numFmtId="0" fontId="18" fillId="0" borderId="121" xfId="1" applyFont="1" applyFill="1" applyBorder="1" applyAlignment="1">
      <alignment vertical="center"/>
    </xf>
    <xf numFmtId="0" fontId="13" fillId="0" borderId="109" xfId="1" applyNumberFormat="1" applyFont="1" applyFill="1" applyBorder="1" applyAlignment="1">
      <alignment horizontal="center"/>
    </xf>
    <xf numFmtId="0" fontId="27" fillId="0" borderId="109" xfId="1" applyNumberFormat="1" applyFont="1" applyFill="1" applyBorder="1" applyAlignment="1">
      <alignment horizontal="center"/>
    </xf>
    <xf numFmtId="0" fontId="27" fillId="0" borderId="109" xfId="1" applyNumberFormat="1" applyFill="1" applyBorder="1" applyAlignment="1">
      <alignment horizontal="center"/>
    </xf>
    <xf numFmtId="1" fontId="27" fillId="0" borderId="109" xfId="1" applyNumberFormat="1" applyFill="1" applyBorder="1" applyAlignment="1">
      <alignment horizontal="center"/>
    </xf>
    <xf numFmtId="0" fontId="4" fillId="0" borderId="122" xfId="1" applyNumberFormat="1" applyFont="1" applyFill="1" applyBorder="1" applyAlignment="1">
      <alignment horizontal="center"/>
    </xf>
    <xf numFmtId="0" fontId="18" fillId="0" borderId="76" xfId="1" applyFont="1" applyFill="1" applyBorder="1" applyAlignment="1">
      <alignment horizontal="center"/>
    </xf>
    <xf numFmtId="0" fontId="18" fillId="0" borderId="77" xfId="1" applyFont="1" applyFill="1" applyBorder="1" applyAlignment="1">
      <alignment horizontal="center"/>
    </xf>
    <xf numFmtId="0" fontId="18" fillId="0" borderId="123" xfId="1" applyFont="1" applyFill="1" applyBorder="1" applyAlignment="1">
      <alignment vertical="center"/>
    </xf>
    <xf numFmtId="0" fontId="13" fillId="0" borderId="124" xfId="1" applyFont="1" applyFill="1" applyBorder="1" applyAlignment="1">
      <alignment horizontal="center"/>
    </xf>
    <xf numFmtId="0" fontId="27" fillId="0" borderId="124" xfId="1" applyFont="1" applyFill="1" applyBorder="1" applyAlignment="1">
      <alignment horizontal="center"/>
    </xf>
    <xf numFmtId="0" fontId="27" fillId="0" borderId="124" xfId="1" applyFill="1" applyBorder="1" applyAlignment="1">
      <alignment horizontal="center"/>
    </xf>
    <xf numFmtId="49" fontId="27" fillId="0" borderId="124" xfId="1" applyNumberFormat="1" applyFill="1" applyBorder="1" applyAlignment="1">
      <alignment horizontal="center"/>
    </xf>
    <xf numFmtId="1" fontId="27" fillId="0" borderId="124" xfId="1" applyNumberFormat="1" applyFill="1" applyBorder="1" applyAlignment="1">
      <alignment horizontal="center"/>
    </xf>
    <xf numFmtId="0" fontId="18" fillId="0" borderId="125" xfId="1" applyFont="1" applyFill="1" applyBorder="1" applyAlignment="1">
      <alignment horizontal="center"/>
    </xf>
    <xf numFmtId="0" fontId="18" fillId="0" borderId="126" xfId="1" applyFont="1" applyFill="1" applyBorder="1" applyAlignment="1">
      <alignment vertical="center"/>
    </xf>
    <xf numFmtId="0" fontId="18" fillId="0" borderId="127" xfId="1" applyFont="1" applyFill="1" applyBorder="1" applyAlignment="1">
      <alignment horizontal="center"/>
    </xf>
    <xf numFmtId="0" fontId="18" fillId="0" borderId="128" xfId="1" applyFont="1" applyFill="1" applyBorder="1" applyAlignment="1">
      <alignment horizontal="center"/>
    </xf>
    <xf numFmtId="0" fontId="13" fillId="0" borderId="127" xfId="1" applyFont="1" applyFill="1" applyBorder="1" applyAlignment="1">
      <alignment horizontal="center"/>
    </xf>
    <xf numFmtId="0" fontId="27" fillId="0" borderId="127" xfId="1" applyFont="1" applyFill="1" applyBorder="1" applyAlignment="1">
      <alignment horizontal="center"/>
    </xf>
    <xf numFmtId="0" fontId="27" fillId="0" borderId="127" xfId="1" applyFill="1" applyBorder="1" applyAlignment="1">
      <alignment horizontal="center"/>
    </xf>
    <xf numFmtId="49" fontId="27" fillId="0" borderId="127" xfId="1" applyNumberFormat="1" applyFill="1" applyBorder="1" applyAlignment="1">
      <alignment horizontal="center"/>
    </xf>
    <xf numFmtId="1" fontId="27" fillId="0" borderId="127" xfId="1" applyNumberFormat="1" applyFill="1" applyBorder="1" applyAlignment="1">
      <alignment horizontal="center"/>
    </xf>
    <xf numFmtId="0" fontId="27" fillId="0" borderId="127" xfId="1" applyNumberFormat="1" applyFill="1" applyBorder="1" applyAlignment="1">
      <alignment horizontal="center"/>
    </xf>
    <xf numFmtId="0" fontId="18" fillId="0" borderId="129" xfId="1" applyFont="1" applyFill="1" applyBorder="1" applyAlignment="1">
      <alignment vertical="center"/>
    </xf>
    <xf numFmtId="0" fontId="13" fillId="0" borderId="130" xfId="1" applyFont="1" applyFill="1" applyBorder="1" applyAlignment="1">
      <alignment horizontal="center"/>
    </xf>
    <xf numFmtId="0" fontId="27" fillId="0" borderId="130" xfId="1" applyFont="1" applyFill="1" applyBorder="1" applyAlignment="1">
      <alignment horizontal="center"/>
    </xf>
    <xf numFmtId="0" fontId="27" fillId="0" borderId="130" xfId="1" applyFill="1" applyBorder="1" applyAlignment="1">
      <alignment horizontal="center"/>
    </xf>
    <xf numFmtId="49" fontId="27" fillId="0" borderId="130" xfId="1" applyNumberFormat="1" applyFill="1" applyBorder="1" applyAlignment="1">
      <alignment horizontal="center"/>
    </xf>
    <xf numFmtId="1" fontId="27" fillId="0" borderId="130" xfId="1" applyNumberFormat="1" applyFill="1" applyBorder="1" applyAlignment="1">
      <alignment horizontal="center"/>
    </xf>
    <xf numFmtId="0" fontId="18" fillId="0" borderId="131" xfId="1" applyFont="1" applyFill="1" applyBorder="1" applyAlignment="1">
      <alignment horizontal="center"/>
    </xf>
    <xf numFmtId="0" fontId="18" fillId="0" borderId="132" xfId="1" applyFont="1" applyFill="1" applyBorder="1" applyAlignment="1">
      <alignment vertical="center"/>
    </xf>
    <xf numFmtId="0" fontId="13" fillId="0" borderId="133" xfId="1" applyFont="1" applyFill="1" applyBorder="1" applyAlignment="1">
      <alignment horizontal="center"/>
    </xf>
    <xf numFmtId="0" fontId="27" fillId="0" borderId="133" xfId="1" applyFont="1" applyFill="1" applyBorder="1" applyAlignment="1">
      <alignment horizontal="center"/>
    </xf>
    <xf numFmtId="0" fontId="27" fillId="0" borderId="133" xfId="1" applyFill="1" applyBorder="1" applyAlignment="1">
      <alignment horizontal="center"/>
    </xf>
    <xf numFmtId="49" fontId="27" fillId="0" borderId="133" xfId="1" applyNumberFormat="1" applyFill="1" applyBorder="1" applyAlignment="1">
      <alignment horizontal="center"/>
    </xf>
    <xf numFmtId="1" fontId="27" fillId="0" borderId="133" xfId="1" applyNumberFormat="1" applyFill="1" applyBorder="1" applyAlignment="1">
      <alignment horizontal="center"/>
    </xf>
    <xf numFmtId="0" fontId="18" fillId="0" borderId="134" xfId="1" applyFont="1" applyFill="1" applyBorder="1" applyAlignment="1">
      <alignment horizontal="center"/>
    </xf>
    <xf numFmtId="0" fontId="18" fillId="0" borderId="135" xfId="1" applyFont="1" applyFill="1" applyBorder="1" applyAlignment="1">
      <alignment vertical="center"/>
    </xf>
    <xf numFmtId="0" fontId="13" fillId="0" borderId="136" xfId="1" applyFont="1" applyFill="1" applyBorder="1" applyAlignment="1">
      <alignment horizontal="center"/>
    </xf>
    <xf numFmtId="0" fontId="27" fillId="0" borderId="136" xfId="1" applyFont="1" applyFill="1" applyBorder="1" applyAlignment="1">
      <alignment horizontal="center"/>
    </xf>
    <xf numFmtId="0" fontId="27" fillId="0" borderId="136" xfId="1" applyFill="1" applyBorder="1" applyAlignment="1">
      <alignment horizontal="center"/>
    </xf>
    <xf numFmtId="49" fontId="27" fillId="0" borderId="136" xfId="1" applyNumberFormat="1" applyFill="1" applyBorder="1" applyAlignment="1">
      <alignment horizontal="center"/>
    </xf>
    <xf numFmtId="1" fontId="27" fillId="0" borderId="136" xfId="1" applyNumberFormat="1" applyFill="1" applyBorder="1" applyAlignment="1">
      <alignment horizontal="center"/>
    </xf>
    <xf numFmtId="0" fontId="18" fillId="0" borderId="137" xfId="1" applyFont="1" applyFill="1" applyBorder="1" applyAlignment="1">
      <alignment horizontal="center"/>
    </xf>
    <xf numFmtId="0" fontId="27" fillId="0" borderId="106" xfId="1" applyNumberFormat="1" applyFill="1" applyBorder="1" applyAlignment="1" applyProtection="1">
      <alignment horizontal="center"/>
      <protection locked="0"/>
    </xf>
    <xf numFmtId="0" fontId="27" fillId="0" borderId="133" xfId="1" applyNumberFormat="1" applyFill="1" applyBorder="1" applyAlignment="1">
      <alignment horizontal="center"/>
    </xf>
    <xf numFmtId="0" fontId="27" fillId="0" borderId="136" xfId="1" applyNumberFormat="1" applyFill="1" applyBorder="1" applyAlignment="1">
      <alignment horizontal="center"/>
    </xf>
    <xf numFmtId="0" fontId="27" fillId="0" borderId="67" xfId="1" applyNumberForma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8" fillId="0" borderId="0" xfId="1" applyFont="1" applyFill="1" applyBorder="1" applyAlignment="1">
      <alignment vertical="center"/>
    </xf>
    <xf numFmtId="0" fontId="27" fillId="0" borderId="0" xfId="1" applyNumberFormat="1" applyFill="1" applyBorder="1" applyAlignment="1">
      <alignment horizontal="center"/>
    </xf>
    <xf numFmtId="1" fontId="27" fillId="0" borderId="0" xfId="1" applyNumberFormat="1" applyFill="1" applyBorder="1" applyAlignment="1">
      <alignment horizontal="center"/>
    </xf>
    <xf numFmtId="0" fontId="18" fillId="0" borderId="138" xfId="1" applyFont="1" applyFill="1" applyBorder="1" applyAlignment="1">
      <alignment vertical="center"/>
    </xf>
    <xf numFmtId="0" fontId="13" fillId="0" borderId="139" xfId="1" applyFont="1" applyFill="1" applyBorder="1" applyAlignment="1">
      <alignment horizontal="center"/>
    </xf>
    <xf numFmtId="0" fontId="27" fillId="0" borderId="139" xfId="1" applyFont="1" applyFill="1" applyBorder="1" applyAlignment="1">
      <alignment horizontal="center"/>
    </xf>
    <xf numFmtId="0" fontId="27" fillId="0" borderId="139" xfId="1" applyFill="1" applyBorder="1" applyAlignment="1">
      <alignment horizontal="center"/>
    </xf>
    <xf numFmtId="49" fontId="27" fillId="0" borderId="139" xfId="1" applyNumberFormat="1" applyFill="1" applyBorder="1" applyAlignment="1">
      <alignment horizontal="center"/>
    </xf>
    <xf numFmtId="1" fontId="27" fillId="0" borderId="139" xfId="1" applyNumberFormat="1" applyFill="1" applyBorder="1" applyAlignment="1">
      <alignment horizontal="center"/>
    </xf>
    <xf numFmtId="0" fontId="18" fillId="0" borderId="140" xfId="1" applyFont="1" applyFill="1" applyBorder="1" applyAlignment="1">
      <alignment vertical="center"/>
    </xf>
    <xf numFmtId="0" fontId="13" fillId="0" borderId="104" xfId="1" applyNumberFormat="1" applyFont="1" applyFill="1" applyBorder="1" applyAlignment="1">
      <alignment horizontal="center"/>
    </xf>
    <xf numFmtId="0" fontId="27" fillId="0" borderId="104" xfId="1" applyNumberFormat="1" applyFont="1" applyFill="1" applyBorder="1" applyAlignment="1">
      <alignment horizontal="center"/>
    </xf>
    <xf numFmtId="0" fontId="27" fillId="0" borderId="104" xfId="1" applyNumberFormat="1" applyFill="1" applyBorder="1" applyAlignment="1">
      <alignment horizontal="center"/>
    </xf>
    <xf numFmtId="1" fontId="27" fillId="0" borderId="104" xfId="1" applyNumberFormat="1" applyFill="1" applyBorder="1" applyAlignment="1">
      <alignment horizontal="center"/>
    </xf>
    <xf numFmtId="0" fontId="4" fillId="0" borderId="141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27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27" fillId="0" borderId="67" xfId="1" applyFill="1" applyBorder="1"/>
    <xf numFmtId="0" fontId="13" fillId="0" borderId="67" xfId="1" applyNumberFormat="1" applyFont="1" applyFill="1" applyBorder="1" applyAlignment="1">
      <alignment horizontal="center"/>
    </xf>
    <xf numFmtId="0" fontId="27" fillId="0" borderId="67" xfId="1" applyNumberFormat="1" applyFont="1" applyFill="1" applyBorder="1" applyAlignment="1">
      <alignment horizontal="center"/>
    </xf>
    <xf numFmtId="0" fontId="4" fillId="0" borderId="67" xfId="1" applyNumberFormat="1" applyFont="1" applyFill="1" applyBorder="1" applyAlignment="1">
      <alignment horizontal="center"/>
    </xf>
    <xf numFmtId="0" fontId="18" fillId="0" borderId="142" xfId="1" applyFont="1" applyFill="1" applyBorder="1" applyAlignment="1">
      <alignment vertical="center"/>
    </xf>
    <xf numFmtId="0" fontId="13" fillId="0" borderId="143" xfId="1" applyNumberFormat="1" applyFont="1" applyFill="1" applyBorder="1" applyAlignment="1">
      <alignment horizontal="center"/>
    </xf>
    <xf numFmtId="0" fontId="27" fillId="0" borderId="143" xfId="1" applyNumberFormat="1" applyFont="1" applyFill="1" applyBorder="1" applyAlignment="1">
      <alignment horizontal="center"/>
    </xf>
    <xf numFmtId="0" fontId="27" fillId="0" borderId="143" xfId="1" applyNumberFormat="1" applyFill="1" applyBorder="1" applyAlignment="1">
      <alignment horizontal="center"/>
    </xf>
    <xf numFmtId="1" fontId="27" fillId="0" borderId="143" xfId="1" applyNumberFormat="1" applyFill="1" applyBorder="1" applyAlignment="1">
      <alignment horizontal="center"/>
    </xf>
    <xf numFmtId="0" fontId="4" fillId="0" borderId="144" xfId="1" applyNumberFormat="1" applyFont="1" applyFill="1" applyBorder="1" applyAlignment="1">
      <alignment horizontal="center"/>
    </xf>
    <xf numFmtId="0" fontId="4" fillId="0" borderId="145" xfId="1" applyFont="1" applyFill="1" applyBorder="1" applyAlignment="1" applyProtection="1">
      <alignment horizontal="center"/>
    </xf>
    <xf numFmtId="0" fontId="18" fillId="0" borderId="146" xfId="1" applyFont="1" applyFill="1" applyBorder="1" applyAlignment="1" applyProtection="1">
      <alignment vertical="center"/>
      <protection locked="0"/>
    </xf>
    <xf numFmtId="0" fontId="13" fillId="0" borderId="143" xfId="1" applyFont="1" applyFill="1" applyBorder="1" applyAlignment="1" applyProtection="1">
      <alignment horizontal="center" vertical="center"/>
      <protection locked="0"/>
    </xf>
    <xf numFmtId="0" fontId="27" fillId="0" borderId="143" xfId="1" applyFont="1" applyFill="1" applyBorder="1" applyAlignment="1" applyProtection="1">
      <alignment horizontal="center"/>
      <protection locked="0"/>
    </xf>
    <xf numFmtId="0" fontId="27" fillId="0" borderId="143" xfId="1" applyFill="1" applyBorder="1" applyAlignment="1" applyProtection="1">
      <alignment horizontal="center"/>
      <protection locked="0"/>
    </xf>
    <xf numFmtId="0" fontId="27" fillId="0" borderId="143" xfId="1" applyNumberFormat="1" applyFill="1" applyBorder="1" applyAlignment="1" applyProtection="1">
      <alignment horizontal="center"/>
      <protection locked="0"/>
    </xf>
    <xf numFmtId="1" fontId="27" fillId="0" borderId="143" xfId="1" applyNumberFormat="1" applyFill="1" applyBorder="1" applyAlignment="1" applyProtection="1">
      <alignment horizontal="center"/>
      <protection locked="0"/>
    </xf>
    <xf numFmtId="0" fontId="27" fillId="0" borderId="109" xfId="1" applyNumberForma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9" fillId="2" borderId="147" xfId="0" applyFont="1" applyFill="1" applyBorder="1" applyAlignment="1">
      <alignment horizontal="center" vertical="center"/>
    </xf>
    <xf numFmtId="0" fontId="19" fillId="5" borderId="148" xfId="0" applyFont="1" applyFill="1" applyBorder="1" applyAlignment="1">
      <alignment horizontal="center" vertical="center"/>
    </xf>
    <xf numFmtId="2" fontId="19" fillId="5" borderId="148" xfId="0" applyNumberFormat="1" applyFont="1" applyFill="1" applyBorder="1" applyAlignment="1">
      <alignment horizontal="center" vertical="center"/>
    </xf>
    <xf numFmtId="0" fontId="19" fillId="4" borderId="148" xfId="0" applyFont="1" applyFill="1" applyBorder="1" applyAlignment="1">
      <alignment horizontal="center" vertical="center"/>
    </xf>
    <xf numFmtId="2" fontId="19" fillId="4" borderId="148" xfId="0" applyNumberFormat="1" applyFont="1" applyFill="1" applyBorder="1" applyAlignment="1">
      <alignment horizontal="center" vertical="center"/>
    </xf>
    <xf numFmtId="0" fontId="19" fillId="6" borderId="148" xfId="0" applyFont="1" applyFill="1" applyBorder="1" applyAlignment="1">
      <alignment horizontal="center" vertical="center"/>
    </xf>
    <xf numFmtId="2" fontId="7" fillId="6" borderId="149" xfId="0" applyNumberFormat="1" applyFont="1" applyFill="1" applyBorder="1" applyAlignment="1">
      <alignment horizontal="center" vertical="center"/>
    </xf>
    <xf numFmtId="0" fontId="19" fillId="2" borderId="150" xfId="0" applyFont="1" applyFill="1" applyBorder="1" applyAlignment="1">
      <alignment horizontal="center" vertical="center"/>
    </xf>
    <xf numFmtId="0" fontId="19" fillId="5" borderId="151" xfId="0" applyFont="1" applyFill="1" applyBorder="1" applyAlignment="1">
      <alignment horizontal="center" vertical="center"/>
    </xf>
    <xf numFmtId="2" fontId="19" fillId="5" borderId="151" xfId="0" applyNumberFormat="1" applyFont="1" applyFill="1" applyBorder="1" applyAlignment="1">
      <alignment horizontal="center" vertical="center"/>
    </xf>
    <xf numFmtId="0" fontId="19" fillId="4" borderId="151" xfId="0" applyFont="1" applyFill="1" applyBorder="1" applyAlignment="1">
      <alignment horizontal="center" vertical="center"/>
    </xf>
    <xf numFmtId="2" fontId="19" fillId="4" borderId="151" xfId="0" applyNumberFormat="1" applyFont="1" applyFill="1" applyBorder="1" applyAlignment="1">
      <alignment horizontal="center" vertical="center"/>
    </xf>
    <xf numFmtId="0" fontId="19" fillId="6" borderId="151" xfId="0" applyFont="1" applyFill="1" applyBorder="1" applyAlignment="1">
      <alignment horizontal="center" vertical="center"/>
    </xf>
    <xf numFmtId="2" fontId="7" fillId="6" borderId="152" xfId="0" applyNumberFormat="1" applyFont="1" applyFill="1" applyBorder="1" applyAlignment="1">
      <alignment horizontal="center" vertical="center"/>
    </xf>
    <xf numFmtId="0" fontId="18" fillId="0" borderId="31" xfId="1" applyFont="1" applyFill="1" applyBorder="1" applyAlignment="1" applyProtection="1">
      <alignment vertical="center"/>
      <protection locked="0"/>
    </xf>
    <xf numFmtId="49" fontId="27" fillId="0" borderId="31" xfId="1" applyNumberFormat="1" applyFill="1" applyBorder="1" applyAlignment="1" applyProtection="1">
      <alignment horizontal="center"/>
      <protection locked="0"/>
    </xf>
    <xf numFmtId="0" fontId="4" fillId="0" borderId="31" xfId="1" applyFont="1" applyFill="1" applyBorder="1" applyAlignment="1" applyProtection="1">
      <alignment horizontal="center"/>
    </xf>
    <xf numFmtId="0" fontId="18" fillId="0" borderId="67" xfId="1" applyFont="1" applyFill="1" applyBorder="1" applyAlignment="1" applyProtection="1">
      <alignment vertical="center"/>
      <protection locked="0"/>
    </xf>
    <xf numFmtId="49" fontId="27" fillId="0" borderId="67" xfId="1" applyNumberFormat="1" applyFill="1" applyBorder="1" applyAlignment="1" applyProtection="1">
      <alignment horizontal="center"/>
      <protection locked="0"/>
    </xf>
    <xf numFmtId="0" fontId="18" fillId="0" borderId="153" xfId="1" applyFont="1" applyFill="1" applyBorder="1" applyAlignment="1" applyProtection="1">
      <alignment vertical="center"/>
      <protection locked="0"/>
    </xf>
    <xf numFmtId="0" fontId="13" fillId="0" borderId="154" xfId="1" applyFont="1" applyFill="1" applyBorder="1" applyAlignment="1" applyProtection="1">
      <alignment horizontal="center" vertical="center"/>
      <protection locked="0"/>
    </xf>
    <xf numFmtId="0" fontId="27" fillId="0" borderId="154" xfId="1" applyFont="1" applyFill="1" applyBorder="1" applyAlignment="1" applyProtection="1">
      <alignment horizontal="center"/>
      <protection locked="0"/>
    </xf>
    <xf numFmtId="0" fontId="27" fillId="0" borderId="154" xfId="1" applyFill="1" applyBorder="1" applyAlignment="1" applyProtection="1">
      <alignment horizontal="center"/>
      <protection locked="0"/>
    </xf>
    <xf numFmtId="0" fontId="27" fillId="0" borderId="154" xfId="1" applyNumberFormat="1" applyFill="1" applyBorder="1" applyAlignment="1" applyProtection="1">
      <alignment horizontal="center"/>
      <protection locked="0"/>
    </xf>
    <xf numFmtId="1" fontId="27" fillId="0" borderId="154" xfId="1" applyNumberFormat="1" applyFill="1" applyBorder="1" applyAlignment="1" applyProtection="1">
      <alignment horizontal="center"/>
      <protection locked="0"/>
    </xf>
    <xf numFmtId="0" fontId="18" fillId="0" borderId="155" xfId="1" applyFont="1" applyFill="1" applyBorder="1" applyAlignment="1" applyProtection="1">
      <alignment vertical="center"/>
      <protection locked="0"/>
    </xf>
    <xf numFmtId="0" fontId="13" fillId="0" borderId="156" xfId="1" applyFont="1" applyFill="1" applyBorder="1" applyAlignment="1" applyProtection="1">
      <alignment horizontal="center" vertical="center"/>
      <protection locked="0"/>
    </xf>
    <xf numFmtId="0" fontId="27" fillId="0" borderId="156" xfId="1" applyFont="1" applyFill="1" applyBorder="1" applyAlignment="1" applyProtection="1">
      <alignment horizontal="center"/>
      <protection locked="0"/>
    </xf>
    <xf numFmtId="0" fontId="27" fillId="0" borderId="156" xfId="1" applyFill="1" applyBorder="1" applyAlignment="1" applyProtection="1">
      <alignment horizontal="center"/>
      <protection locked="0"/>
    </xf>
    <xf numFmtId="0" fontId="27" fillId="0" borderId="156" xfId="1" applyNumberFormat="1" applyFill="1" applyBorder="1" applyAlignment="1" applyProtection="1">
      <alignment horizontal="center"/>
      <protection locked="0"/>
    </xf>
    <xf numFmtId="1" fontId="27" fillId="0" borderId="156" xfId="1" applyNumberFormat="1" applyFill="1" applyBorder="1" applyAlignment="1" applyProtection="1">
      <alignment horizontal="center"/>
      <protection locked="0"/>
    </xf>
    <xf numFmtId="0" fontId="4" fillId="0" borderId="157" xfId="1" applyFont="1" applyFill="1" applyBorder="1" applyAlignment="1" applyProtection="1">
      <alignment horizontal="center"/>
    </xf>
    <xf numFmtId="0" fontId="18" fillId="0" borderId="158" xfId="1" applyFont="1" applyFill="1" applyBorder="1" applyAlignment="1" applyProtection="1">
      <alignment vertical="center"/>
      <protection locked="0"/>
    </xf>
    <xf numFmtId="0" fontId="13" fillId="0" borderId="158" xfId="1" applyFont="1" applyFill="1" applyBorder="1" applyAlignment="1" applyProtection="1">
      <alignment horizontal="center" vertical="center"/>
      <protection locked="0"/>
    </xf>
    <xf numFmtId="0" fontId="27" fillId="0" borderId="158" xfId="1" applyFont="1" applyFill="1" applyBorder="1" applyAlignment="1" applyProtection="1">
      <alignment horizontal="center"/>
      <protection locked="0"/>
    </xf>
    <xf numFmtId="0" fontId="27" fillId="0" borderId="158" xfId="1" applyFill="1" applyBorder="1" applyAlignment="1" applyProtection="1">
      <alignment horizontal="center"/>
      <protection locked="0"/>
    </xf>
    <xf numFmtId="0" fontId="27" fillId="0" borderId="158" xfId="1" applyNumberFormat="1" applyFill="1" applyBorder="1" applyAlignment="1" applyProtection="1">
      <alignment horizontal="center"/>
      <protection locked="0"/>
    </xf>
    <xf numFmtId="1" fontId="27" fillId="0" borderId="158" xfId="1" applyNumberFormat="1" applyFill="1" applyBorder="1" applyAlignment="1" applyProtection="1">
      <alignment horizontal="center"/>
      <protection locked="0"/>
    </xf>
    <xf numFmtId="0" fontId="4" fillId="0" borderId="158" xfId="1" applyFont="1" applyFill="1" applyBorder="1" applyAlignment="1" applyProtection="1">
      <alignment horizontal="center"/>
    </xf>
    <xf numFmtId="0" fontId="18" fillId="0" borderId="159" xfId="1" applyFont="1" applyFill="1" applyBorder="1" applyAlignment="1" applyProtection="1">
      <alignment vertical="center"/>
      <protection locked="0"/>
    </xf>
    <xf numFmtId="0" fontId="13" fillId="0" borderId="159" xfId="1" applyFont="1" applyFill="1" applyBorder="1" applyAlignment="1" applyProtection="1">
      <alignment horizontal="center" vertical="center"/>
      <protection locked="0"/>
    </xf>
    <xf numFmtId="0" fontId="27" fillId="0" borderId="159" xfId="1" applyFont="1" applyFill="1" applyBorder="1" applyAlignment="1" applyProtection="1">
      <alignment horizontal="center"/>
      <protection locked="0"/>
    </xf>
    <xf numFmtId="0" fontId="27" fillId="0" borderId="159" xfId="1" applyFill="1" applyBorder="1" applyAlignment="1" applyProtection="1">
      <alignment horizontal="center"/>
      <protection locked="0"/>
    </xf>
    <xf numFmtId="0" fontId="27" fillId="0" borderId="159" xfId="1" applyNumberFormat="1" applyFill="1" applyBorder="1" applyAlignment="1" applyProtection="1">
      <alignment horizontal="center"/>
      <protection locked="0"/>
    </xf>
    <xf numFmtId="1" fontId="27" fillId="0" borderId="159" xfId="1" applyNumberFormat="1" applyFill="1" applyBorder="1" applyAlignment="1" applyProtection="1">
      <alignment horizontal="center"/>
      <protection locked="0"/>
    </xf>
    <xf numFmtId="0" fontId="4" fillId="0" borderId="159" xfId="1" applyFont="1" applyFill="1" applyBorder="1" applyAlignment="1" applyProtection="1">
      <alignment horizontal="center"/>
    </xf>
    <xf numFmtId="0" fontId="18" fillId="0" borderId="160" xfId="1" applyFont="1" applyFill="1" applyBorder="1" applyAlignment="1" applyProtection="1">
      <alignment vertical="center"/>
      <protection locked="0"/>
    </xf>
    <xf numFmtId="0" fontId="13" fillId="0" borderId="161" xfId="1" applyFont="1" applyFill="1" applyBorder="1" applyAlignment="1" applyProtection="1">
      <alignment horizontal="center" vertical="center"/>
      <protection locked="0"/>
    </xf>
    <xf numFmtId="0" fontId="27" fillId="0" borderId="161" xfId="1" applyFont="1" applyFill="1" applyBorder="1" applyAlignment="1" applyProtection="1">
      <alignment horizontal="center"/>
      <protection locked="0"/>
    </xf>
    <xf numFmtId="0" fontId="27" fillId="0" borderId="161" xfId="1" applyFill="1" applyBorder="1" applyAlignment="1" applyProtection="1">
      <alignment horizontal="center"/>
      <protection locked="0"/>
    </xf>
    <xf numFmtId="0" fontId="27" fillId="0" borderId="161" xfId="1" applyNumberFormat="1" applyFill="1" applyBorder="1" applyAlignment="1" applyProtection="1">
      <alignment horizontal="center"/>
      <protection locked="0"/>
    </xf>
    <xf numFmtId="1" fontId="27" fillId="0" borderId="161" xfId="1" applyNumberFormat="1" applyFill="1" applyBorder="1" applyAlignment="1" applyProtection="1">
      <alignment horizontal="center"/>
      <protection locked="0"/>
    </xf>
    <xf numFmtId="0" fontId="18" fillId="0" borderId="31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center"/>
    </xf>
    <xf numFmtId="0" fontId="27" fillId="0" borderId="31" xfId="1" applyFont="1" applyFill="1" applyBorder="1" applyAlignment="1">
      <alignment horizontal="center"/>
    </xf>
    <xf numFmtId="0" fontId="27" fillId="0" borderId="31" xfId="1" applyFill="1" applyBorder="1" applyAlignment="1">
      <alignment horizontal="center"/>
    </xf>
    <xf numFmtId="0" fontId="27" fillId="0" borderId="31" xfId="1" applyNumberFormat="1" applyFill="1" applyBorder="1" applyAlignment="1">
      <alignment horizontal="center"/>
    </xf>
    <xf numFmtId="1" fontId="27" fillId="0" borderId="31" xfId="1" applyNumberFormat="1" applyFill="1" applyBorder="1" applyAlignment="1">
      <alignment horizontal="center"/>
    </xf>
    <xf numFmtId="0" fontId="18" fillId="0" borderId="31" xfId="1" applyFont="1" applyFill="1" applyBorder="1" applyAlignment="1">
      <alignment horizontal="center"/>
    </xf>
    <xf numFmtId="0" fontId="18" fillId="0" borderId="162" xfId="1" applyFont="1" applyFill="1" applyBorder="1" applyAlignment="1">
      <alignment vertical="center"/>
    </xf>
    <xf numFmtId="0" fontId="13" fillId="0" borderId="163" xfId="1" applyFont="1" applyFill="1" applyBorder="1" applyAlignment="1">
      <alignment horizontal="center"/>
    </xf>
    <xf numFmtId="0" fontId="27" fillId="0" borderId="163" xfId="1" applyFont="1" applyFill="1" applyBorder="1" applyAlignment="1">
      <alignment horizontal="center"/>
    </xf>
    <xf numFmtId="0" fontId="27" fillId="0" borderId="163" xfId="1" applyFill="1" applyBorder="1" applyAlignment="1">
      <alignment horizontal="center"/>
    </xf>
    <xf numFmtId="0" fontId="27" fillId="0" borderId="163" xfId="1" applyNumberFormat="1" applyFill="1" applyBorder="1" applyAlignment="1">
      <alignment horizontal="center"/>
    </xf>
    <xf numFmtId="1" fontId="27" fillId="0" borderId="163" xfId="1" applyNumberFormat="1" applyFill="1" applyBorder="1" applyAlignment="1">
      <alignment horizontal="center"/>
    </xf>
    <xf numFmtId="0" fontId="18" fillId="0" borderId="164" xfId="1" applyFont="1" applyFill="1" applyBorder="1" applyAlignment="1">
      <alignment horizontal="center"/>
    </xf>
    <xf numFmtId="49" fontId="27" fillId="0" borderId="31" xfId="1" applyNumberFormat="1" applyFill="1" applyBorder="1" applyAlignment="1">
      <alignment horizontal="center"/>
    </xf>
    <xf numFmtId="49" fontId="27" fillId="0" borderId="67" xfId="1" applyNumberFormat="1" applyFill="1" applyBorder="1" applyAlignment="1">
      <alignment horizontal="center"/>
    </xf>
    <xf numFmtId="0" fontId="18" fillId="0" borderId="158" xfId="1" applyFont="1" applyFill="1" applyBorder="1" applyAlignment="1">
      <alignment vertical="center"/>
    </xf>
    <xf numFmtId="0" fontId="13" fillId="0" borderId="158" xfId="1" applyFont="1" applyFill="1" applyBorder="1" applyAlignment="1">
      <alignment horizontal="center"/>
    </xf>
    <xf numFmtId="0" fontId="27" fillId="0" borderId="158" xfId="1" applyFont="1" applyFill="1" applyBorder="1" applyAlignment="1">
      <alignment horizontal="center"/>
    </xf>
    <xf numFmtId="0" fontId="27" fillId="0" borderId="158" xfId="1" applyFill="1" applyBorder="1" applyAlignment="1">
      <alignment horizontal="center"/>
    </xf>
    <xf numFmtId="0" fontId="27" fillId="0" borderId="158" xfId="1" applyNumberFormat="1" applyFill="1" applyBorder="1" applyAlignment="1">
      <alignment horizontal="center"/>
    </xf>
    <xf numFmtId="1" fontId="27" fillId="0" borderId="158" xfId="1" applyNumberFormat="1" applyFill="1" applyBorder="1" applyAlignment="1">
      <alignment horizontal="center"/>
    </xf>
    <xf numFmtId="0" fontId="18" fillId="0" borderId="158" xfId="1" applyFont="1" applyFill="1" applyBorder="1" applyAlignment="1">
      <alignment horizontal="center"/>
    </xf>
    <xf numFmtId="0" fontId="18" fillId="0" borderId="159" xfId="1" applyFont="1" applyFill="1" applyBorder="1" applyAlignment="1">
      <alignment vertical="center"/>
    </xf>
    <xf numFmtId="0" fontId="13" fillId="0" borderId="159" xfId="1" applyFont="1" applyFill="1" applyBorder="1" applyAlignment="1">
      <alignment horizontal="center"/>
    </xf>
    <xf numFmtId="0" fontId="27" fillId="0" borderId="159" xfId="1" applyFont="1" applyFill="1" applyBorder="1" applyAlignment="1">
      <alignment horizontal="center"/>
    </xf>
    <xf numFmtId="0" fontId="27" fillId="0" borderId="159" xfId="1" applyFill="1" applyBorder="1" applyAlignment="1">
      <alignment horizontal="center"/>
    </xf>
    <xf numFmtId="0" fontId="27" fillId="0" borderId="159" xfId="1" applyNumberFormat="1" applyFill="1" applyBorder="1" applyAlignment="1">
      <alignment horizontal="center"/>
    </xf>
    <xf numFmtId="1" fontId="27" fillId="0" borderId="159" xfId="1" applyNumberFormat="1" applyFill="1" applyBorder="1" applyAlignment="1">
      <alignment horizontal="center"/>
    </xf>
    <xf numFmtId="0" fontId="18" fillId="0" borderId="159" xfId="1" applyFont="1" applyFill="1" applyBorder="1" applyAlignment="1">
      <alignment horizontal="center"/>
    </xf>
    <xf numFmtId="1" fontId="0" fillId="0" borderId="0" xfId="0" applyNumberFormat="1"/>
    <xf numFmtId="164" fontId="19" fillId="4" borderId="4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/>
    <xf numFmtId="0" fontId="18" fillId="0" borderId="93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textRotation="90" wrapText="1"/>
    </xf>
    <xf numFmtId="0" fontId="19" fillId="0" borderId="1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62" xfId="0" applyFont="1" applyFill="1" applyBorder="1" applyAlignment="1">
      <alignment horizontal="left" vertical="center"/>
    </xf>
    <xf numFmtId="2" fontId="19" fillId="4" borderId="90" xfId="0" applyNumberFormat="1" applyFont="1" applyFill="1" applyBorder="1" applyAlignment="1">
      <alignment horizontal="center" vertical="center" wrapText="1"/>
    </xf>
    <xf numFmtId="2" fontId="19" fillId="4" borderId="91" xfId="0" applyNumberFormat="1" applyFont="1" applyFill="1" applyBorder="1" applyAlignment="1">
      <alignment horizontal="center" vertical="center" wrapText="1"/>
    </xf>
    <xf numFmtId="2" fontId="19" fillId="4" borderId="92" xfId="0" applyNumberFormat="1" applyFont="1" applyFill="1" applyBorder="1" applyAlignment="1">
      <alignment horizontal="center" vertical="center" wrapText="1"/>
    </xf>
    <xf numFmtId="2" fontId="19" fillId="4" borderId="4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2" fontId="19" fillId="4" borderId="87" xfId="0" applyNumberFormat="1" applyFont="1" applyFill="1" applyBorder="1" applyAlignment="1">
      <alignment horizontal="center" vertical="center" wrapText="1"/>
    </xf>
    <xf numFmtId="2" fontId="19" fillId="4" borderId="88" xfId="0" applyNumberFormat="1" applyFont="1" applyFill="1" applyBorder="1" applyAlignment="1">
      <alignment horizontal="center" vertical="center" wrapText="1"/>
    </xf>
    <xf numFmtId="2" fontId="19" fillId="4" borderId="89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9" fillId="4" borderId="44" xfId="0" applyFont="1" applyFill="1" applyBorder="1" applyAlignment="1">
      <alignment horizontal="center" textRotation="90" wrapText="1"/>
    </xf>
    <xf numFmtId="0" fontId="7" fillId="0" borderId="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164" fontId="19" fillId="4" borderId="68" xfId="0" applyNumberFormat="1" applyFont="1" applyFill="1" applyBorder="1" applyAlignment="1">
      <alignment horizontal="center" vertical="center" wrapText="1"/>
    </xf>
    <xf numFmtId="164" fontId="19" fillId="4" borderId="94" xfId="0" applyNumberFormat="1" applyFont="1" applyFill="1" applyBorder="1" applyAlignment="1">
      <alignment horizontal="center" vertical="center" wrapText="1"/>
    </xf>
    <xf numFmtId="164" fontId="19" fillId="4" borderId="95" xfId="0" applyNumberFormat="1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center" vertical="center"/>
    </xf>
    <xf numFmtId="164" fontId="19" fillId="4" borderId="90" xfId="0" applyNumberFormat="1" applyFont="1" applyFill="1" applyBorder="1" applyAlignment="1">
      <alignment horizontal="center" vertical="center" wrapText="1"/>
    </xf>
    <xf numFmtId="164" fontId="19" fillId="4" borderId="91" xfId="0" applyNumberFormat="1" applyFont="1" applyFill="1" applyBorder="1" applyAlignment="1">
      <alignment horizontal="center" vertical="center" wrapText="1"/>
    </xf>
    <xf numFmtId="164" fontId="19" fillId="4" borderId="9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right" vertical="center"/>
    </xf>
    <xf numFmtId="0" fontId="18" fillId="0" borderId="5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50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/>
    </xf>
    <xf numFmtId="0" fontId="43" fillId="2" borderId="96" xfId="0" applyFont="1" applyFill="1" applyBorder="1" applyAlignment="1">
      <alignment horizontal="center" wrapText="1"/>
    </xf>
    <xf numFmtId="0" fontId="43" fillId="2" borderId="97" xfId="0" applyFont="1" applyFill="1" applyBorder="1" applyAlignment="1">
      <alignment horizontal="center" wrapText="1"/>
    </xf>
    <xf numFmtId="0" fontId="19" fillId="2" borderId="96" xfId="0" applyFont="1" applyFill="1" applyBorder="1" applyAlignment="1">
      <alignment horizontal="center"/>
    </xf>
    <xf numFmtId="0" fontId="19" fillId="2" borderId="97" xfId="0" applyFont="1" applyFill="1" applyBorder="1" applyAlignment="1">
      <alignment horizontal="center"/>
    </xf>
    <xf numFmtId="0" fontId="42" fillId="2" borderId="96" xfId="0" applyFont="1" applyFill="1" applyBorder="1" applyAlignment="1">
      <alignment horizontal="center" wrapText="1"/>
    </xf>
    <xf numFmtId="0" fontId="42" fillId="2" borderId="97" xfId="0" applyFont="1" applyFill="1" applyBorder="1" applyAlignment="1">
      <alignment horizontal="center" wrapText="1"/>
    </xf>
    <xf numFmtId="0" fontId="23" fillId="2" borderId="96" xfId="0" applyFont="1" applyFill="1" applyBorder="1" applyAlignment="1">
      <alignment horizontal="center" wrapText="1"/>
    </xf>
    <xf numFmtId="0" fontId="23" fillId="2" borderId="97" xfId="0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0" fontId="19" fillId="2" borderId="98" xfId="0" applyFont="1" applyFill="1" applyBorder="1" applyAlignment="1">
      <alignment horizontal="center"/>
    </xf>
    <xf numFmtId="0" fontId="19" fillId="2" borderId="99" xfId="0" applyFont="1" applyFill="1" applyBorder="1" applyAlignment="1">
      <alignment horizontal="center"/>
    </xf>
    <xf numFmtId="0" fontId="19" fillId="2" borderId="98" xfId="0" applyFont="1" applyFill="1" applyBorder="1" applyAlignment="1">
      <alignment horizontal="center" wrapText="1"/>
    </xf>
    <xf numFmtId="0" fontId="19" fillId="2" borderId="99" xfId="0" applyFont="1" applyFill="1" applyBorder="1" applyAlignment="1">
      <alignment horizontal="center" wrapText="1"/>
    </xf>
    <xf numFmtId="17" fontId="26" fillId="0" borderId="0" xfId="0" applyNumberFormat="1" applyFont="1" applyBorder="1" applyAlignment="1">
      <alignment horizontal="center"/>
    </xf>
    <xf numFmtId="17" fontId="52" fillId="0" borderId="0" xfId="0" applyNumberFormat="1" applyFont="1" applyBorder="1" applyAlignment="1">
      <alignment horizontal="center"/>
    </xf>
    <xf numFmtId="17" fontId="14" fillId="0" borderId="0" xfId="0" applyNumberFormat="1" applyFont="1" applyBorder="1" applyAlignment="1">
      <alignment horizontal="center"/>
    </xf>
    <xf numFmtId="0" fontId="24" fillId="2" borderId="22" xfId="0" applyFont="1" applyFill="1" applyBorder="1" applyAlignment="1">
      <alignment horizontal="center" wrapText="1"/>
    </xf>
    <xf numFmtId="0" fontId="19" fillId="2" borderId="100" xfId="0" applyFont="1" applyFill="1" applyBorder="1" applyAlignment="1">
      <alignment horizontal="center" vertical="center" wrapText="1"/>
    </xf>
    <xf numFmtId="0" fontId="19" fillId="2" borderId="8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/>
    </xf>
    <xf numFmtId="0" fontId="48" fillId="3" borderId="0" xfId="0" applyFont="1" applyFill="1" applyBorder="1" applyAlignment="1">
      <alignment horizontal="left" wrapText="1"/>
    </xf>
    <xf numFmtId="0" fontId="48" fillId="3" borderId="67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75538486961591"/>
          <c:y val="3.499085482643953E-2"/>
          <c:w val="0.85468531037632645"/>
          <c:h val="0.84714701158750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'43'!$C$16</c:f>
              <c:strCache>
                <c:ptCount val="1"/>
                <c:pt idx="0">
                  <c:v>P.N.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68532040569498E-3"/>
                  <c:y val="-2.901814068821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'43'!$D$16:$E$16</c:f>
              <c:numCache>
                <c:formatCode>General</c:formatCode>
                <c:ptCount val="2"/>
                <c:pt idx="0">
                  <c:v>2513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'43'!$C$17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'43'!$C$17</c:f>
              <c:strCache>
                <c:ptCount val="1"/>
                <c:pt idx="0">
                  <c:v>INACIF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0907393745954E-2"/>
                  <c:y val="-8.36318112169680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'43'!$D$17:$E$17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'43'!$C$17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361792"/>
        <c:axId val="383362352"/>
      </c:barChart>
      <c:catAx>
        <c:axId val="383361792"/>
        <c:scaling>
          <c:orientation val="minMax"/>
        </c:scaling>
        <c:delete val="1"/>
        <c:axPos val="b"/>
        <c:majorTickMark val="out"/>
        <c:minorTickMark val="none"/>
        <c:tickLblPos val="nextTo"/>
        <c:crossAx val="383362352"/>
        <c:crosses val="autoZero"/>
        <c:auto val="1"/>
        <c:lblAlgn val="ctr"/>
        <c:lblOffset val="100"/>
        <c:noMultiLvlLbl val="0"/>
      </c:catAx>
      <c:valAx>
        <c:axId val="383362352"/>
        <c:scaling>
          <c:orientation val="minMax"/>
          <c:max val="23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361792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181664433437793"/>
          <c:y val="0.92633691506792726"/>
          <c:w val="0.19120478964985968"/>
          <c:h val="4.4198895027624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MUERTES VIOLENTAS 
SEGÚN LA EDAD DE LA  VICTIMA</a:t>
            </a:r>
          </a:p>
        </c:rich>
      </c:tx>
      <c:layout>
        <c:manualLayout>
          <c:xMode val="edge"/>
          <c:yMode val="edge"/>
          <c:x val="0.31527490211265308"/>
          <c:y val="5.5668000516328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0347351603231"/>
          <c:y val="0.35923346671829959"/>
          <c:w val="0.44980694980695718"/>
          <c:h val="0.481405444341430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3451331698291841"/>
                  <c:y val="-8.97904565208047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596979475926166"/>
                  <c:y val="7.0903360440600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331397099952717E-2"/>
                  <c:y val="0.1291407426530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3525751903962822"/>
                  <c:y val="0.116938599888128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536078481993415"/>
                  <c:y val="-4.2674798846865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38350329159668"/>
                  <c:y val="-9.4262295081967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ill Sans MT"/>
                    <a:ea typeface="Gill Sans MT"/>
                    <a:cs typeface="Gill Sans MT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'53'!$D$16:$E$21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'53'!$R$16:$R$21</c:f>
              <c:numCache>
                <c:formatCode>General</c:formatCode>
                <c:ptCount val="6"/>
                <c:pt idx="0">
                  <c:v>129</c:v>
                </c:pt>
                <c:pt idx="1">
                  <c:v>1439</c:v>
                </c:pt>
                <c:pt idx="2">
                  <c:v>597</c:v>
                </c:pt>
                <c:pt idx="3">
                  <c:v>192</c:v>
                </c:pt>
                <c:pt idx="4">
                  <c:v>51</c:v>
                </c:pt>
                <c:pt idx="5">
                  <c:v>105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10116086235484E-2"/>
          <c:y val="1.6548463356973995E-2"/>
          <c:w val="0.90381426202321724"/>
          <c:h val="0.7635933806146572"/>
        </c:manualLayout>
      </c:layout>
      <c:lineChart>
        <c:grouping val="standard"/>
        <c:varyColors val="0"/>
        <c:ser>
          <c:idx val="0"/>
          <c:order val="0"/>
          <c:tx>
            <c:strRef>
              <c:f>'54'!$C$14:$C$15</c:f>
              <c:strCache>
                <c:ptCount val="2"/>
                <c:pt idx="0">
                  <c:v>HOMICIDIOS SIN ACCION POLICIAL</c:v>
                </c:pt>
              </c:strCache>
            </c:strRef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169431292662727E-2"/>
                  <c:y val="1.199556253398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329241476570045E-2"/>
                  <c:y val="1.3794902073444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5493065525491E-2"/>
                  <c:y val="1.696707050435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958014968422088E-2"/>
                  <c:y val="1.8955821106818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40536871318678E-2"/>
                  <c:y val="1.55150721857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2.114970137180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210494078468985E-2"/>
                  <c:y val="2.291727533695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215727700356092E-2"/>
                  <c:y val="1.7361815578045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98249603252186E-2"/>
                  <c:y val="-4.081386628954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49734814095072E-2"/>
                  <c:y val="-2.8471716394174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'54'!$C$16:$C$27</c:f>
              <c:numCache>
                <c:formatCode>General</c:formatCode>
                <c:ptCount val="12"/>
                <c:pt idx="0">
                  <c:v>203</c:v>
                </c:pt>
                <c:pt idx="1">
                  <c:v>188</c:v>
                </c:pt>
                <c:pt idx="2">
                  <c:v>173</c:v>
                </c:pt>
                <c:pt idx="3">
                  <c:v>186</c:v>
                </c:pt>
                <c:pt idx="4">
                  <c:v>203</c:v>
                </c:pt>
                <c:pt idx="5">
                  <c:v>159</c:v>
                </c:pt>
                <c:pt idx="6">
                  <c:v>190</c:v>
                </c:pt>
                <c:pt idx="7">
                  <c:v>200</c:v>
                </c:pt>
                <c:pt idx="8">
                  <c:v>168</c:v>
                </c:pt>
                <c:pt idx="9">
                  <c:v>202</c:v>
                </c:pt>
                <c:pt idx="10">
                  <c:v>159</c:v>
                </c:pt>
                <c:pt idx="11">
                  <c:v>193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'54'!$D$14:$D$15</c:f>
              <c:strCache>
                <c:ptCount val="2"/>
                <c:pt idx="0">
                  <c:v>ACCIÓN POLICIAL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125486142117926E-2"/>
                  <c:y val="-5.160933418789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17173773107469E-2"/>
                  <c:y val="-6.0731911799563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08836195990172E-2"/>
                  <c:y val="-4.804242068329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800511222926451E-2"/>
                  <c:y val="-5.148316960431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537609687842888E-2"/>
                  <c:y val="-5.359808479036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51996433770032E-2"/>
                  <c:y val="-3.839913776251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684084893952E-2"/>
                  <c:y val="-4.060865630598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285341144760801E-2"/>
                  <c:y val="-2.848747869977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527187262806284E-2"/>
                  <c:y val="-2.7477424959549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645979479644597E-2"/>
                  <c:y val="-4.6369450075575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7228501382539941E-2"/>
                  <c:y val="-4.13505382524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'54'!$D$16:$D$27</c:f>
              <c:numCache>
                <c:formatCode>General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21</c:v>
                </c:pt>
                <c:pt idx="3">
                  <c:v>26</c:v>
                </c:pt>
                <c:pt idx="4">
                  <c:v>27</c:v>
                </c:pt>
                <c:pt idx="5">
                  <c:v>24</c:v>
                </c:pt>
                <c:pt idx="6">
                  <c:v>20</c:v>
                </c:pt>
                <c:pt idx="7">
                  <c:v>14</c:v>
                </c:pt>
                <c:pt idx="8">
                  <c:v>23</c:v>
                </c:pt>
                <c:pt idx="9">
                  <c:v>31</c:v>
                </c:pt>
                <c:pt idx="10">
                  <c:v>34</c:v>
                </c:pt>
                <c:pt idx="11">
                  <c:v>33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'54'!$E$14:$E$15</c:f>
              <c:strCache>
                <c:ptCount val="2"/>
                <c:pt idx="0">
                  <c:v>HOMICIDIOS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007854682588E-2"/>
                  <c:y val="-3.282771134984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792971162628888E-2"/>
                  <c:y val="-3.4469120731406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0069627545352E-2"/>
                  <c:y val="-4.5122661740577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44456373471715E-2"/>
                  <c:y val="-3.8998888471604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81554838388137E-2"/>
                  <c:y val="-4.2660405333630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58678846027489E-2"/>
                  <c:y val="-2.940280505545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169476111399519E-2"/>
                  <c:y val="-4.689023570571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751998014296212E-2"/>
                  <c:y val="-5.1688175239713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220961322242294E-2"/>
                  <c:y val="-4.6353687769969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9753539079372E-2"/>
                  <c:y val="-3.951959378071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004311376115002E-2"/>
                  <c:y val="-4.220282247682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'54'!$B$16:$B$27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'54'!$E$16:$E$27</c:f>
              <c:numCache>
                <c:formatCode>General</c:formatCode>
                <c:ptCount val="12"/>
                <c:pt idx="0">
                  <c:v>219</c:v>
                </c:pt>
                <c:pt idx="1">
                  <c:v>208</c:v>
                </c:pt>
                <c:pt idx="2">
                  <c:v>194</c:v>
                </c:pt>
                <c:pt idx="3">
                  <c:v>212</c:v>
                </c:pt>
                <c:pt idx="4">
                  <c:v>230</c:v>
                </c:pt>
                <c:pt idx="5">
                  <c:v>183</c:v>
                </c:pt>
                <c:pt idx="6">
                  <c:v>210</c:v>
                </c:pt>
                <c:pt idx="7">
                  <c:v>214</c:v>
                </c:pt>
                <c:pt idx="8">
                  <c:v>191</c:v>
                </c:pt>
                <c:pt idx="9">
                  <c:v>233</c:v>
                </c:pt>
                <c:pt idx="10">
                  <c:v>193</c:v>
                </c:pt>
                <c:pt idx="11">
                  <c:v>226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268496"/>
        <c:axId val="386269056"/>
      </c:lineChart>
      <c:catAx>
        <c:axId val="38626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26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269056"/>
        <c:scaling>
          <c:orientation val="minMax"/>
          <c:max val="2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38626849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0830111753272414E-2"/>
          <c:y val="0.93287737014935912"/>
          <c:w val="0.94980679139245527"/>
          <c:h val="5.19932205783704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HOMICIDIOS ENERO DICIEMBRE DE 2011-2010</a:t>
            </a:r>
          </a:p>
        </c:rich>
      </c:tx>
      <c:layout>
        <c:manualLayout>
          <c:xMode val="edge"/>
          <c:yMode val="edge"/>
          <c:x val="0.15463925342665499"/>
          <c:y val="3.2337398154448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78476157944"/>
          <c:y val="0.11266092960873778"/>
          <c:w val="0.78497847318156011"/>
          <c:h val="0.81514762516046213"/>
        </c:manualLayout>
      </c:layout>
      <c:barChart>
        <c:barDir val="bar"/>
        <c:grouping val="clustered"/>
        <c:varyColors val="0"/>
        <c:ser>
          <c:idx val="11"/>
          <c:order val="0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'58'!$D$6:$D$37</c:f>
            </c:numRef>
          </c:val>
        </c:ser>
        <c:ser>
          <c:idx val="12"/>
          <c:order val="1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</c:numRef>
          </c:val>
        </c:ser>
        <c:ser>
          <c:idx val="0"/>
          <c:order val="2"/>
          <c:tx>
            <c:strRef>
              <c:f>'58'!$F$5</c:f>
              <c:strCache>
                <c:ptCount val="1"/>
                <c:pt idx="0">
                  <c:v>TASA DE HOMICIDIOS POR CADA 100 MIL HAB. 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'58'!$F$6:$F$37</c:f>
              <c:numCache>
                <c:formatCode>0.00</c:formatCode>
                <c:ptCount val="32"/>
                <c:pt idx="0">
                  <c:v>29.121748441364957</c:v>
                </c:pt>
                <c:pt idx="1">
                  <c:v>35.055870293279909</c:v>
                </c:pt>
                <c:pt idx="2">
                  <c:v>15.11518177027375</c:v>
                </c:pt>
                <c:pt idx="3">
                  <c:v>20.612358826813242</c:v>
                </c:pt>
                <c:pt idx="4">
                  <c:v>15.82255010062153</c:v>
                </c:pt>
                <c:pt idx="5">
                  <c:v>31.175771971496438</c:v>
                </c:pt>
                <c:pt idx="6">
                  <c:v>25.26318588718658</c:v>
                </c:pt>
                <c:pt idx="7">
                  <c:v>30.768943879311148</c:v>
                </c:pt>
                <c:pt idx="8">
                  <c:v>23.36834002309342</c:v>
                </c:pt>
                <c:pt idx="9">
                  <c:v>21.359288358769035</c:v>
                </c:pt>
                <c:pt idx="10">
                  <c:v>26.299928771026245</c:v>
                </c:pt>
                <c:pt idx="11">
                  <c:v>26.77185029181317</c:v>
                </c:pt>
                <c:pt idx="12">
                  <c:v>38.333759263991823</c:v>
                </c:pt>
                <c:pt idx="13">
                  <c:v>26.059310991817377</c:v>
                </c:pt>
                <c:pt idx="14">
                  <c:v>21.905552481092052</c:v>
                </c:pt>
                <c:pt idx="15">
                  <c:v>14.75133464456308</c:v>
                </c:pt>
                <c:pt idx="16">
                  <c:v>20.815246914520415</c:v>
                </c:pt>
                <c:pt idx="17">
                  <c:v>22.954394536854103</c:v>
                </c:pt>
                <c:pt idx="18">
                  <c:v>19.731278774781547</c:v>
                </c:pt>
                <c:pt idx="19">
                  <c:v>11.60227404571296</c:v>
                </c:pt>
                <c:pt idx="20">
                  <c:v>27.291512339662361</c:v>
                </c:pt>
                <c:pt idx="21">
                  <c:v>18.488546194087302</c:v>
                </c:pt>
                <c:pt idx="22">
                  <c:v>22.223081085259334</c:v>
                </c:pt>
                <c:pt idx="23">
                  <c:v>26.06202762574928</c:v>
                </c:pt>
                <c:pt idx="24">
                  <c:v>19.021775474689893</c:v>
                </c:pt>
                <c:pt idx="25">
                  <c:v>8.6620084310215404</c:v>
                </c:pt>
                <c:pt idx="26">
                  <c:v>22.858355749488751</c:v>
                </c:pt>
                <c:pt idx="27">
                  <c:v>19.307108818960753</c:v>
                </c:pt>
                <c:pt idx="28">
                  <c:v>16.596133100987469</c:v>
                </c:pt>
                <c:pt idx="29">
                  <c:v>19.327351596580662</c:v>
                </c:pt>
                <c:pt idx="30">
                  <c:v>3.6545032616441606</c:v>
                </c:pt>
                <c:pt idx="31">
                  <c:v>16.081924435706025</c:v>
                </c:pt>
              </c:numCache>
            </c:numRef>
          </c:val>
        </c:ser>
        <c:ser>
          <c:idx val="13"/>
          <c:order val="3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'58'!$G$6:$G$37</c:f>
            </c:numRef>
          </c:val>
        </c:ser>
        <c:ser>
          <c:idx val="14"/>
          <c:order val="4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</c:numRef>
          </c:val>
        </c:ser>
        <c:ser>
          <c:idx val="1"/>
          <c:order val="5"/>
          <c:tx>
            <c:strRef>
              <c:f>'58'!$I$5</c:f>
              <c:strCache>
                <c:ptCount val="1"/>
                <c:pt idx="0">
                  <c:v>TASA DE HOMICIDIOS POR CADA 100 MIL HAB. 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'58'!$I$6:$I$37</c:f>
              <c:numCache>
                <c:formatCode>0.00</c:formatCode>
                <c:ptCount val="32"/>
                <c:pt idx="0">
                  <c:v>35.706640715643829</c:v>
                </c:pt>
                <c:pt idx="1">
                  <c:v>29.704325959715838</c:v>
                </c:pt>
                <c:pt idx="2">
                  <c:v>14.869335712427047</c:v>
                </c:pt>
                <c:pt idx="3">
                  <c:v>21.745370410639577</c:v>
                </c:pt>
                <c:pt idx="4">
                  <c:v>21.435479207585168</c:v>
                </c:pt>
                <c:pt idx="5">
                  <c:v>17.922752934850791</c:v>
                </c:pt>
                <c:pt idx="6">
                  <c:v>25.736326323248257</c:v>
                </c:pt>
                <c:pt idx="7">
                  <c:v>18.868992584485916</c:v>
                </c:pt>
                <c:pt idx="8">
                  <c:v>18.023014002495493</c:v>
                </c:pt>
                <c:pt idx="9">
                  <c:v>13.918119282499863</c:v>
                </c:pt>
                <c:pt idx="10">
                  <c:v>15.423088363279831</c:v>
                </c:pt>
                <c:pt idx="11">
                  <c:v>19.919236549988231</c:v>
                </c:pt>
                <c:pt idx="12">
                  <c:v>40.535592865735659</c:v>
                </c:pt>
                <c:pt idx="13">
                  <c:v>24.773183232210009</c:v>
                </c:pt>
                <c:pt idx="14">
                  <c:v>19.787551534932014</c:v>
                </c:pt>
                <c:pt idx="15">
                  <c:v>16.233995398015217</c:v>
                </c:pt>
                <c:pt idx="16">
                  <c:v>25.192154443330505</c:v>
                </c:pt>
                <c:pt idx="17">
                  <c:v>23.172477717179909</c:v>
                </c:pt>
                <c:pt idx="18">
                  <c:v>19.014569914196752</c:v>
                </c:pt>
                <c:pt idx="19">
                  <c:v>15.699819452076301</c:v>
                </c:pt>
                <c:pt idx="20">
                  <c:v>28.677379480840543</c:v>
                </c:pt>
                <c:pt idx="21">
                  <c:v>18.93071967268175</c:v>
                </c:pt>
                <c:pt idx="22">
                  <c:v>18.400333142873745</c:v>
                </c:pt>
                <c:pt idx="23">
                  <c:v>20.238818053025703</c:v>
                </c:pt>
                <c:pt idx="24">
                  <c:v>26.211763778978771</c:v>
                </c:pt>
                <c:pt idx="25">
                  <c:v>5.7800127160279748</c:v>
                </c:pt>
                <c:pt idx="26">
                  <c:v>24.044633360094878</c:v>
                </c:pt>
                <c:pt idx="27">
                  <c:v>21.654781257045219</c:v>
                </c:pt>
                <c:pt idx="28">
                  <c:v>19.201474673254907</c:v>
                </c:pt>
                <c:pt idx="29">
                  <c:v>20.74208885260882</c:v>
                </c:pt>
                <c:pt idx="30">
                  <c:v>20.049211701449011</c:v>
                </c:pt>
                <c:pt idx="31">
                  <c:v>15.242860822168376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68928"/>
        <c:axId val="386069488"/>
      </c:barChart>
      <c:catAx>
        <c:axId val="38606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06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69488"/>
        <c:scaling>
          <c:orientation val="minMax"/>
          <c:max val="7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06892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569105482715875E-2"/>
          <c:y val="0.96166823243381427"/>
          <c:w val="0.91874254398090249"/>
          <c:h val="2.84838263485327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TASA DE HOMICIDIOS ENERO -  DICIEMBRE  DE 2011-2010</a:t>
            </a:r>
          </a:p>
        </c:rich>
      </c:tx>
      <c:layout>
        <c:manualLayout>
          <c:xMode val="edge"/>
          <c:yMode val="edge"/>
          <c:x val="0.17810324792992221"/>
          <c:y val="4.4245054045663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5785798987625"/>
          <c:y val="0.13222079589217309"/>
          <c:w val="0.76849209150248265"/>
          <c:h val="0.77786398537732659"/>
        </c:manualLayout>
      </c:layout>
      <c:barChart>
        <c:barDir val="bar"/>
        <c:grouping val="clustered"/>
        <c:varyColors val="0"/>
        <c:ser>
          <c:idx val="11"/>
          <c:order val="0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'58'!$D$6:$D$37</c:f>
            </c:numRef>
          </c:val>
        </c:ser>
        <c:ser>
          <c:idx val="12"/>
          <c:order val="1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'58'!$E$6:$E$37</c:f>
            </c:numRef>
          </c:val>
        </c:ser>
        <c:ser>
          <c:idx val="0"/>
          <c:order val="2"/>
          <c:tx>
            <c:strRef>
              <c:f>'59'!$F$5</c:f>
              <c:strCache>
                <c:ptCount val="1"/>
                <c:pt idx="0">
                  <c:v>TASA DE ACCIÓN POLICIAL POR CADA 100 MIL HAB. 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'59'!$F$6:$F$37</c:f>
              <c:numCache>
                <c:formatCode>0.00</c:formatCode>
                <c:ptCount val="32"/>
                <c:pt idx="0">
                  <c:v>2.3972170973074811</c:v>
                </c:pt>
                <c:pt idx="1">
                  <c:v>4.8738391096524376</c:v>
                </c:pt>
                <c:pt idx="2">
                  <c:v>0.40851842622361478</c:v>
                </c:pt>
                <c:pt idx="3">
                  <c:v>0.85884828445055184</c:v>
                </c:pt>
                <c:pt idx="4">
                  <c:v>0.49445469064442282</c:v>
                </c:pt>
                <c:pt idx="5">
                  <c:v>2.9691211401425179</c:v>
                </c:pt>
                <c:pt idx="6">
                  <c:v>3.6565137468296363</c:v>
                </c:pt>
                <c:pt idx="7">
                  <c:v>0</c:v>
                </c:pt>
                <c:pt idx="8">
                  <c:v>4.1238247099576624</c:v>
                </c:pt>
                <c:pt idx="9">
                  <c:v>2.5128574539728277</c:v>
                </c:pt>
                <c:pt idx="10">
                  <c:v>5.4791518272971338</c:v>
                </c:pt>
                <c:pt idx="11">
                  <c:v>3.5695800389084225</c:v>
                </c:pt>
                <c:pt idx="12">
                  <c:v>5.5370985603543739</c:v>
                </c:pt>
                <c:pt idx="13">
                  <c:v>2.806387337580333</c:v>
                </c:pt>
                <c:pt idx="14">
                  <c:v>4.1505257332595464</c:v>
                </c:pt>
                <c:pt idx="15">
                  <c:v>2.1073335206518689</c:v>
                </c:pt>
                <c:pt idx="16">
                  <c:v>3.0461336948078657</c:v>
                </c:pt>
                <c:pt idx="17">
                  <c:v>0.81979980488764637</c:v>
                </c:pt>
                <c:pt idx="18">
                  <c:v>1.409377055341539</c:v>
                </c:pt>
                <c:pt idx="19">
                  <c:v>3.8674246819043194</c:v>
                </c:pt>
                <c:pt idx="20">
                  <c:v>0</c:v>
                </c:pt>
                <c:pt idx="21">
                  <c:v>3.6370910545745514</c:v>
                </c:pt>
                <c:pt idx="22">
                  <c:v>3.8648836670016227</c:v>
                </c:pt>
                <c:pt idx="23">
                  <c:v>1.0023856779134337</c:v>
                </c:pt>
                <c:pt idx="24">
                  <c:v>2.5263295552322513</c:v>
                </c:pt>
                <c:pt idx="25">
                  <c:v>1.4436680718369233</c:v>
                </c:pt>
                <c:pt idx="26">
                  <c:v>2.4491095445880804</c:v>
                </c:pt>
                <c:pt idx="27">
                  <c:v>1.1701278072097425</c:v>
                </c:pt>
                <c:pt idx="28">
                  <c:v>1.2766256231528823</c:v>
                </c:pt>
                <c:pt idx="29">
                  <c:v>1.7913155138294274</c:v>
                </c:pt>
                <c:pt idx="30">
                  <c:v>1.8272516308220803</c:v>
                </c:pt>
                <c:pt idx="31">
                  <c:v>1.0375435119810335</c:v>
                </c:pt>
              </c:numCache>
            </c:numRef>
          </c:val>
        </c:ser>
        <c:ser>
          <c:idx val="13"/>
          <c:order val="3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'58'!$G$6:$G$37</c:f>
            </c:numRef>
          </c:val>
        </c:ser>
        <c:ser>
          <c:idx val="14"/>
          <c:order val="4"/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'58'!$H$6:$H$37</c:f>
            </c:numRef>
          </c:val>
        </c:ser>
        <c:ser>
          <c:idx val="1"/>
          <c:order val="5"/>
          <c:tx>
            <c:strRef>
              <c:f>'59'!$I$5</c:f>
              <c:strCache>
                <c:ptCount val="1"/>
                <c:pt idx="0">
                  <c:v>TASA DE ACCIÓN POLICIAL POR CADA 100 MIL HAB. 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'58'!$C$6:$C$37</c:f>
              <c:strCache>
                <c:ptCount val="32"/>
                <c:pt idx="0">
                  <c:v>Distrito Nacional</c:v>
                </c:pt>
                <c:pt idx="1">
                  <c:v>Santo Domingo</c:v>
                </c:pt>
                <c:pt idx="2">
                  <c:v>Azua</c:v>
                </c:pt>
                <c:pt idx="3">
                  <c:v>Bahoruco</c:v>
                </c:pt>
                <c:pt idx="4">
                  <c:v>Barahona</c:v>
                </c:pt>
                <c:pt idx="5">
                  <c:v>Dajabón</c:v>
                </c:pt>
                <c:pt idx="6">
                  <c:v>Duarte</c:v>
                </c:pt>
                <c:pt idx="7">
                  <c:v>El Seibo</c:v>
                </c:pt>
                <c:pt idx="8">
                  <c:v>Elías Piña</c:v>
                </c:pt>
                <c:pt idx="9">
                  <c:v>Espaillat</c:v>
                </c:pt>
                <c:pt idx="10">
                  <c:v>Hato Mayor</c:v>
                </c:pt>
                <c:pt idx="11">
                  <c:v>Independencia</c:v>
                </c:pt>
                <c:pt idx="12">
                  <c:v>La Altagracia</c:v>
                </c:pt>
                <c:pt idx="13">
                  <c:v>La Romana</c:v>
                </c:pt>
                <c:pt idx="14">
                  <c:v>La Vega</c:v>
                </c:pt>
                <c:pt idx="15">
                  <c:v>María Trinidad S.</c:v>
                </c:pt>
                <c:pt idx="16">
                  <c:v>Monseñor Noúel</c:v>
                </c:pt>
                <c:pt idx="17">
                  <c:v>Monte Cristi</c:v>
                </c:pt>
                <c:pt idx="18">
                  <c:v>Monte Plata</c:v>
                </c:pt>
                <c:pt idx="19">
                  <c:v>Pedernales</c:v>
                </c:pt>
                <c:pt idx="20">
                  <c:v>Peravia</c:v>
                </c:pt>
                <c:pt idx="21">
                  <c:v>Puerto Plata</c:v>
                </c:pt>
                <c:pt idx="22">
                  <c:v>Salcedo</c:v>
                </c:pt>
                <c:pt idx="23">
                  <c:v>Samaná</c:v>
                </c:pt>
                <c:pt idx="24">
                  <c:v>San Cristóbal</c:v>
                </c:pt>
                <c:pt idx="25">
                  <c:v>San José de Ocoa</c:v>
                </c:pt>
                <c:pt idx="26">
                  <c:v>San Juan</c:v>
                </c:pt>
                <c:pt idx="27">
                  <c:v>San Pedro de M.</c:v>
                </c:pt>
                <c:pt idx="28">
                  <c:v>Sánchez Ramírez</c:v>
                </c:pt>
                <c:pt idx="29">
                  <c:v>Santiago</c:v>
                </c:pt>
                <c:pt idx="30">
                  <c:v>Santiago Rodríguez</c:v>
                </c:pt>
                <c:pt idx="31">
                  <c:v>Valverde</c:v>
                </c:pt>
              </c:strCache>
            </c:strRef>
          </c:cat>
          <c:val>
            <c:numRef>
              <c:f>'59'!$I$6:$I$37</c:f>
              <c:numCache>
                <c:formatCode>0.00</c:formatCode>
                <c:ptCount val="32"/>
                <c:pt idx="0">
                  <c:v>3.4177640987266131</c:v>
                </c:pt>
                <c:pt idx="1">
                  <c:v>3.3206980016221381</c:v>
                </c:pt>
                <c:pt idx="2">
                  <c:v>2.4782226187378411</c:v>
                </c:pt>
                <c:pt idx="3">
                  <c:v>0</c:v>
                </c:pt>
                <c:pt idx="4">
                  <c:v>1.495498549366407</c:v>
                </c:pt>
                <c:pt idx="5">
                  <c:v>2.9871254891417989</c:v>
                </c:pt>
                <c:pt idx="6">
                  <c:v>2.3396660293862057</c:v>
                </c:pt>
                <c:pt idx="7">
                  <c:v>0</c:v>
                </c:pt>
                <c:pt idx="8">
                  <c:v>2.7727713849993068</c:v>
                </c:pt>
                <c:pt idx="9">
                  <c:v>0</c:v>
                </c:pt>
                <c:pt idx="10">
                  <c:v>1.1016491688057022</c:v>
                </c:pt>
                <c:pt idx="11">
                  <c:v>0</c:v>
                </c:pt>
                <c:pt idx="12">
                  <c:v>7.8455986191746439</c:v>
                </c:pt>
                <c:pt idx="13">
                  <c:v>3.6550598211457395</c:v>
                </c:pt>
                <c:pt idx="14">
                  <c:v>2.0951525154633899</c:v>
                </c:pt>
                <c:pt idx="15">
                  <c:v>4.2349553212213609</c:v>
                </c:pt>
                <c:pt idx="16">
                  <c:v>5.1412560088429604</c:v>
                </c:pt>
                <c:pt idx="17">
                  <c:v>0.82758848989928246</c:v>
                </c:pt>
                <c:pt idx="18">
                  <c:v>1.4260927435647566</c:v>
                </c:pt>
                <c:pt idx="19">
                  <c:v>3.9249548630190754</c:v>
                </c:pt>
                <c:pt idx="20">
                  <c:v>1.9777503090234858</c:v>
                </c:pt>
                <c:pt idx="21">
                  <c:v>0.3053341882690605</c:v>
                </c:pt>
                <c:pt idx="22">
                  <c:v>0.96843858646703918</c:v>
                </c:pt>
                <c:pt idx="23">
                  <c:v>0</c:v>
                </c:pt>
                <c:pt idx="24">
                  <c:v>2.4242093668419673</c:v>
                </c:pt>
                <c:pt idx="25">
                  <c:v>0</c:v>
                </c:pt>
                <c:pt idx="26">
                  <c:v>3.2602892691654066</c:v>
                </c:pt>
                <c:pt idx="27">
                  <c:v>0.88992251741281725</c:v>
                </c:pt>
                <c:pt idx="28">
                  <c:v>3.8402949346509812</c:v>
                </c:pt>
                <c:pt idx="29">
                  <c:v>2.7719842245421926</c:v>
                </c:pt>
                <c:pt idx="30">
                  <c:v>3.6453112184452743</c:v>
                </c:pt>
                <c:pt idx="31">
                  <c:v>0.52561589041959922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46576"/>
        <c:axId val="386047136"/>
      </c:barChart>
      <c:catAx>
        <c:axId val="38604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0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6047136"/>
        <c:scaling>
          <c:orientation val="minMax"/>
          <c:max val="18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0465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7.1212238797245322E-2"/>
          <c:y val="0.93079808014239063"/>
          <c:w val="0.89170107711333946"/>
          <c:h val="3.8561634748756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32" r="0.75000000000001232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</a:t>
            </a:r>
            <a:r>
              <a:rPr lang="es-ES" baseline="0"/>
              <a:t> AÑO 2010</a:t>
            </a:r>
            <a:endParaRPr lang="es-ES"/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50285"/>
        </c:manualLayout>
      </c:layout>
      <c:pie3DChart>
        <c:varyColors val="1"/>
        <c:ser>
          <c:idx val="0"/>
          <c:order val="0"/>
          <c:tx>
            <c:strRef>
              <c:f>'44'!$D$17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42628292153311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'44'!$D$18:$D$19</c:f>
              <c:numCache>
                <c:formatCode>General</c:formatCode>
                <c:ptCount val="2"/>
                <c:pt idx="0">
                  <c:v>2262</c:v>
                </c:pt>
                <c:pt idx="1">
                  <c:v>210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</a:t>
            </a:r>
            <a:r>
              <a:rPr lang="es-ES" baseline="0"/>
              <a:t> AÑO 2011</a:t>
            </a:r>
            <a:endParaRPr lang="es-ES"/>
          </a:p>
        </c:rich>
      </c:tx>
      <c:layout>
        <c:manualLayout>
          <c:xMode val="edge"/>
          <c:yMode val="edge"/>
          <c:x val="0.28879310344827575"/>
          <c:y val="6.644518272425227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32758620689671"/>
          <c:y val="0.19601360700919948"/>
          <c:w val="0.73491379310344862"/>
          <c:h val="0.54152911766950296"/>
        </c:manualLayout>
      </c:layout>
      <c:pie3DChart>
        <c:varyColors val="1"/>
        <c:ser>
          <c:idx val="0"/>
          <c:order val="0"/>
          <c:tx>
            <c:strRef>
              <c:f>'44'!$E$17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6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346049416236784E-2"/>
                  <c:y val="-7.7611191889676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426282921533123E-2"/>
                  <c:y val="0.122441313420810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'44'!$C$18:$C$19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'44'!$E$18:$E$19</c:f>
              <c:numCache>
                <c:formatCode>General</c:formatCode>
                <c:ptCount val="2"/>
                <c:pt idx="0">
                  <c:v>2283</c:v>
                </c:pt>
                <c:pt idx="1">
                  <c:v>230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221" r="0.75000000000001221" t="1" header="0" footer="0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419025083664204"/>
          <c:y val="1.3035328548533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19354838709678E-2"/>
          <c:y val="0.14705910512237302"/>
          <c:w val="0.95322580645162824"/>
          <c:h val="0.61176587730906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675675675675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16%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567567567567571E-3"/>
                  <c:y val="-1.750547045951906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261261261261592E-2"/>
                  <c:y val="-2.917578409919714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s-ES"/>
                      <a:t>16%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9900607695447762E-3"/>
                  <c:y val="-2.669073726451495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'46'!$P$14:$P$20</c:f>
              <c:numCache>
                <c:formatCode>General</c:formatCode>
                <c:ptCount val="7"/>
                <c:pt idx="0">
                  <c:v>416</c:v>
                </c:pt>
                <c:pt idx="1">
                  <c:v>270</c:v>
                </c:pt>
                <c:pt idx="2">
                  <c:v>300</c:v>
                </c:pt>
                <c:pt idx="3">
                  <c:v>245</c:v>
                </c:pt>
                <c:pt idx="4">
                  <c:v>276</c:v>
                </c:pt>
                <c:pt idx="5">
                  <c:v>409</c:v>
                </c:pt>
                <c:pt idx="6">
                  <c:v>597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3574992"/>
        <c:axId val="383575552"/>
      </c:barChart>
      <c:catAx>
        <c:axId val="38357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5755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357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19542003558280327"/>
          <c:y val="1.1320490278521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509843031688867E-2"/>
          <c:y val="0.15195087103647431"/>
          <c:w val="0.95261589916498746"/>
          <c:h val="0.59548314325101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'47'!$C$14:$C$19</c:f>
              <c:strCache>
                <c:ptCount val="6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944170114329688E-3"/>
                  <c:y val="-1.9417475728155852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16%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136101499423404E-3"/>
                  <c:y val="-5.9330490445149875E-17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603496596823724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3931905546403084E-3"/>
                  <c:y val="-9.7087378640776708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16%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068050749711637E-3"/>
                  <c:y val="-1.2944983818770227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'47'!$C$14:$C$20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'47'!$P$14:$P$20</c:f>
              <c:numCache>
                <c:formatCode>General</c:formatCode>
                <c:ptCount val="7"/>
                <c:pt idx="0">
                  <c:v>123</c:v>
                </c:pt>
                <c:pt idx="1">
                  <c:v>94</c:v>
                </c:pt>
                <c:pt idx="2">
                  <c:v>93</c:v>
                </c:pt>
                <c:pt idx="3">
                  <c:v>75</c:v>
                </c:pt>
                <c:pt idx="4">
                  <c:v>95</c:v>
                </c:pt>
                <c:pt idx="5">
                  <c:v>123</c:v>
                </c:pt>
                <c:pt idx="6">
                  <c:v>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4567456"/>
        <c:axId val="384568016"/>
      </c:barChart>
      <c:catAx>
        <c:axId val="3845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56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6801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456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226090159782932"/>
          <c:y val="4.742290425375748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2578"/>
          <c:w val="0.95299837925445763"/>
          <c:h val="0.63533892899263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s-ES"/>
                      <a:t>17%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s-ES"/>
                      <a:t>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s-ES"/>
                      <a:t>13%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71384559276406E-3"/>
                  <c:y val="-2.670082987288246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16%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770236174780012E-3"/>
                  <c:y val="1.1909208737156261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26%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'48'!$C$14:$C$20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'48'!$P$14:$P$20</c:f>
              <c:numCache>
                <c:formatCode>General</c:formatCode>
                <c:ptCount val="7"/>
                <c:pt idx="0">
                  <c:v>56</c:v>
                </c:pt>
                <c:pt idx="1">
                  <c:v>26</c:v>
                </c:pt>
                <c:pt idx="2">
                  <c:v>42</c:v>
                </c:pt>
                <c:pt idx="3">
                  <c:v>36</c:v>
                </c:pt>
                <c:pt idx="4">
                  <c:v>29</c:v>
                </c:pt>
                <c:pt idx="5">
                  <c:v>53</c:v>
                </c:pt>
                <c:pt idx="6">
                  <c:v>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159424"/>
        <c:axId val="385159984"/>
      </c:barChart>
      <c:catAx>
        <c:axId val="38515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15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5998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515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defRPr>
            </a:pPr>
            <a:r>
              <a:rPr lang="es-ES"/>
              <a:t>HOMICIDIOS, SEGÚN DÍAS DE LA SEMANA</a:t>
            </a:r>
          </a:p>
        </c:rich>
      </c:tx>
      <c:layout>
        <c:manualLayout>
          <c:xMode val="edge"/>
          <c:yMode val="edge"/>
          <c:x val="0.22190048999293238"/>
          <c:y val="3.5520400858983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4311183144246348E-2"/>
          <c:y val="0.13345876910792584"/>
          <c:w val="0.95299837925445763"/>
          <c:h val="0.63533892899263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s-ES"/>
                      <a:t>20%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s-ES"/>
                      <a:t>11%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s-E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s-E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71384559276406E-3"/>
                  <c:y val="-2.6700829872882462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17% 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770236174780012E-3"/>
                  <c:y val="1.1909208737156261E-3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23%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'49'!$C$14:$C$20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'49'!$P$14:$P$20</c:f>
              <c:numCache>
                <c:formatCode>General</c:formatCode>
                <c:ptCount val="7"/>
                <c:pt idx="0">
                  <c:v>42</c:v>
                </c:pt>
                <c:pt idx="1">
                  <c:v>23</c:v>
                </c:pt>
                <c:pt idx="2">
                  <c:v>25</c:v>
                </c:pt>
                <c:pt idx="3">
                  <c:v>10</c:v>
                </c:pt>
                <c:pt idx="4">
                  <c:v>24</c:v>
                </c:pt>
                <c:pt idx="5">
                  <c:v>34</c:v>
                </c:pt>
                <c:pt idx="6">
                  <c:v>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85162224"/>
        <c:axId val="385162784"/>
      </c:barChart>
      <c:catAx>
        <c:axId val="38516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16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6278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38516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32" r="0.75000000000001232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73961117882978"/>
          <c:y val="5.8732612055644048E-2"/>
          <c:w val="0.44021817010970432"/>
          <c:h val="0.729520865533230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'50'!$D$16</c:f>
              <c:strCache>
                <c:ptCount val="1"/>
                <c:pt idx="0">
                  <c:v>Armas de Fuego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'50'!$Q$16</c:f>
              <c:numCache>
                <c:formatCode>General</c:formatCode>
                <c:ptCount val="1"/>
                <c:pt idx="0">
                  <c:v>1573</c:v>
                </c:pt>
              </c:numCache>
            </c:numRef>
          </c:val>
        </c:ser>
        <c:ser>
          <c:idx val="0"/>
          <c:order val="1"/>
          <c:tx>
            <c:strRef>
              <c:f>'50'!$D$17</c:f>
              <c:strCache>
                <c:ptCount val="1"/>
                <c:pt idx="0">
                  <c:v>Armas Blancas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'50'!$Q$17</c:f>
              <c:numCache>
                <c:formatCode>General</c:formatCode>
                <c:ptCount val="1"/>
                <c:pt idx="0">
                  <c:v>627</c:v>
                </c:pt>
              </c:numCache>
            </c:numRef>
          </c:val>
        </c:ser>
        <c:ser>
          <c:idx val="2"/>
          <c:order val="2"/>
          <c:tx>
            <c:strRef>
              <c:f>'50'!$D$18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'50'!$Q$20</c:f>
              <c:numCache>
                <c:formatCode>mmm\-yy</c:formatCode>
                <c:ptCount val="1"/>
              </c:numCache>
            </c:numRef>
          </c:cat>
          <c:val>
            <c:numRef>
              <c:f>'50'!$Q$18</c:f>
              <c:numCache>
                <c:formatCode>General</c:formatCode>
                <c:ptCount val="1"/>
                <c:pt idx="0">
                  <c:v>313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385166144"/>
        <c:axId val="385298448"/>
      </c:barChart>
      <c:catAx>
        <c:axId val="3851661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5298448"/>
        <c:crosses val="autoZero"/>
        <c:auto val="1"/>
        <c:lblAlgn val="ctr"/>
        <c:lblOffset val="100"/>
        <c:noMultiLvlLbl val="0"/>
      </c:catAx>
      <c:valAx>
        <c:axId val="3852984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s-ES"/>
          </a:p>
        </c:txPr>
        <c:crossAx val="385166144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78319065257041"/>
          <c:y val="0.81916516359625657"/>
          <c:w val="0.56626536168960329"/>
          <c:h val="3.40029771160115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s-ES"/>
    </a:p>
  </c:txPr>
  <c:printSettings>
    <c:headerFooter alignWithMargins="0"/>
    <c:pageMargins b="1" l="0.7500000000000121" r="0.750000000000012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/>
              <a:t>HOMICIDIOS
SEGÚN LA HORA DE COMISIÓN (DIURNA O NOCTURNA) </a:t>
            </a:r>
          </a:p>
        </c:rich>
      </c:tx>
      <c:layout>
        <c:manualLayout>
          <c:xMode val="edge"/>
          <c:yMode val="edge"/>
          <c:x val="0.14939039596794795"/>
          <c:y val="1.0246036318630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05157593123884"/>
          <c:y val="0.24224852048608694"/>
          <c:w val="0.47163383646811224"/>
          <c:h val="0.5770804259223640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695381100618263E-2"/>
                  <c:y val="-0.12019119561274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192629991018568E-2"/>
                  <c:y val="4.2948808228239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93649574291023"/>
                  <c:y val="-0.141323953358289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'51'!$B$16:$C$18</c:f>
              <c:strCache>
                <c:ptCount val="2"/>
                <c:pt idx="0">
                  <c:v>6:00am - 5:59pm</c:v>
                </c:pt>
                <c:pt idx="1">
                  <c:v>6:00pm - 5:59am</c:v>
                </c:pt>
              </c:strCache>
            </c:strRef>
          </c:cat>
          <c:val>
            <c:numRef>
              <c:f>'51'!$P$16:$P$18</c:f>
              <c:numCache>
                <c:formatCode>General</c:formatCode>
                <c:ptCount val="2"/>
                <c:pt idx="0">
                  <c:v>972</c:v>
                </c:pt>
                <c:pt idx="1">
                  <c:v>1541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0</xdr:rowOff>
    </xdr:from>
    <xdr:to>
      <xdr:col>3</xdr:col>
      <xdr:colOff>695325</xdr:colOff>
      <xdr:row>3</xdr:row>
      <xdr:rowOff>66675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0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20</xdr:row>
      <xdr:rowOff>38100</xdr:rowOff>
    </xdr:from>
    <xdr:to>
      <xdr:col>6</xdr:col>
      <xdr:colOff>409575</xdr:colOff>
      <xdr:row>52</xdr:row>
      <xdr:rowOff>0</xdr:rowOff>
    </xdr:to>
    <xdr:graphicFrame macro="">
      <xdr:nvGraphicFramePr>
        <xdr:cNvPr id="204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28575</xdr:colOff>
      <xdr:row>0</xdr:row>
      <xdr:rowOff>66675</xdr:rowOff>
    </xdr:from>
    <xdr:to>
      <xdr:col>9</xdr:col>
      <xdr:colOff>95250</xdr:colOff>
      <xdr:row>3</xdr:row>
      <xdr:rowOff>152400</xdr:rowOff>
    </xdr:to>
    <xdr:pic>
      <xdr:nvPicPr>
        <xdr:cNvPr id="378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3650" y="66675"/>
          <a:ext cx="666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22</xdr:row>
      <xdr:rowOff>19050</xdr:rowOff>
    </xdr:from>
    <xdr:to>
      <xdr:col>15</xdr:col>
      <xdr:colOff>638175</xdr:colOff>
      <xdr:row>51</xdr:row>
      <xdr:rowOff>9525</xdr:rowOff>
    </xdr:to>
    <xdr:graphicFrame macro="">
      <xdr:nvGraphicFramePr>
        <xdr:cNvPr id="378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0</xdr:row>
      <xdr:rowOff>85725</xdr:rowOff>
    </xdr:from>
    <xdr:to>
      <xdr:col>11</xdr:col>
      <xdr:colOff>209550</xdr:colOff>
      <xdr:row>4</xdr:row>
      <xdr:rowOff>9525</xdr:rowOff>
    </xdr:to>
    <xdr:pic>
      <xdr:nvPicPr>
        <xdr:cNvPr id="39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8572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66675</xdr:rowOff>
    </xdr:from>
    <xdr:to>
      <xdr:col>18</xdr:col>
      <xdr:colOff>333375</xdr:colOff>
      <xdr:row>50</xdr:row>
      <xdr:rowOff>152400</xdr:rowOff>
    </xdr:to>
    <xdr:graphicFrame macro="">
      <xdr:nvGraphicFramePr>
        <xdr:cNvPr id="399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0</xdr:row>
      <xdr:rowOff>0</xdr:rowOff>
    </xdr:from>
    <xdr:to>
      <xdr:col>3</xdr:col>
      <xdr:colOff>219075</xdr:colOff>
      <xdr:row>3</xdr:row>
      <xdr:rowOff>85725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7475" y="0"/>
          <a:ext cx="5238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28</xdr:row>
      <xdr:rowOff>133350</xdr:rowOff>
    </xdr:from>
    <xdr:to>
      <xdr:col>5</xdr:col>
      <xdr:colOff>581025</xdr:colOff>
      <xdr:row>54</xdr:row>
      <xdr:rowOff>95250</xdr:rowOff>
    </xdr:to>
    <xdr:graphicFrame macro="">
      <xdr:nvGraphicFramePr>
        <xdr:cNvPr id="419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95250</xdr:rowOff>
    </xdr:from>
    <xdr:to>
      <xdr:col>5</xdr:col>
      <xdr:colOff>247650</xdr:colOff>
      <xdr:row>4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95250"/>
          <a:ext cx="5429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169379</xdr:colOff>
      <xdr:row>0</xdr:row>
      <xdr:rowOff>28575</xdr:rowOff>
    </xdr:from>
    <xdr:to>
      <xdr:col>15</xdr:col>
      <xdr:colOff>412889</xdr:colOff>
      <xdr:row>3</xdr:row>
      <xdr:rowOff>104775</xdr:rowOff>
    </xdr:to>
    <xdr:pic>
      <xdr:nvPicPr>
        <xdr:cNvPr id="44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3705" y="28575"/>
          <a:ext cx="533401" cy="57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5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60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20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0</xdr:row>
      <xdr:rowOff>76200</xdr:rowOff>
    </xdr:from>
    <xdr:to>
      <xdr:col>17</xdr:col>
      <xdr:colOff>266700</xdr:colOff>
      <xdr:row>37</xdr:row>
      <xdr:rowOff>142875</xdr:rowOff>
    </xdr:to>
    <xdr:graphicFrame macro="">
      <xdr:nvGraphicFramePr>
        <xdr:cNvPr id="460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48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247650</xdr:colOff>
      <xdr:row>1</xdr:row>
      <xdr:rowOff>57150</xdr:rowOff>
    </xdr:from>
    <xdr:to>
      <xdr:col>17</xdr:col>
      <xdr:colOff>561975</xdr:colOff>
      <xdr:row>39</xdr:row>
      <xdr:rowOff>76200</xdr:rowOff>
    </xdr:to>
    <xdr:graphicFrame macro="">
      <xdr:nvGraphicFramePr>
        <xdr:cNvPr id="481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91108</xdr:colOff>
      <xdr:row>0</xdr:row>
      <xdr:rowOff>0</xdr:rowOff>
    </xdr:from>
    <xdr:to>
      <xdr:col>6</xdr:col>
      <xdr:colOff>123825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1883" y="0"/>
          <a:ext cx="64231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145771</xdr:colOff>
      <xdr:row>0</xdr:row>
      <xdr:rowOff>0</xdr:rowOff>
    </xdr:from>
    <xdr:to>
      <xdr:col>8</xdr:col>
      <xdr:colOff>75784</xdr:colOff>
      <xdr:row>2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6510" y="0"/>
          <a:ext cx="559491" cy="559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20</xdr:row>
      <xdr:rowOff>152400</xdr:rowOff>
    </xdr:from>
    <xdr:to>
      <xdr:col>5</xdr:col>
      <xdr:colOff>552450</xdr:colOff>
      <xdr:row>38</xdr:row>
      <xdr:rowOff>104775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0</xdr:row>
      <xdr:rowOff>38100</xdr:rowOff>
    </xdr:from>
    <xdr:to>
      <xdr:col>3</xdr:col>
      <xdr:colOff>952500</xdr:colOff>
      <xdr:row>3</xdr:row>
      <xdr:rowOff>152400</xdr:rowOff>
    </xdr:to>
    <xdr:pic>
      <xdr:nvPicPr>
        <xdr:cNvPr id="225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95575" y="38100"/>
          <a:ext cx="6000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36</xdr:row>
      <xdr:rowOff>114300</xdr:rowOff>
    </xdr:from>
    <xdr:to>
      <xdr:col>5</xdr:col>
      <xdr:colOff>438150</xdr:colOff>
      <xdr:row>54</xdr:row>
      <xdr:rowOff>66675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286579</xdr:colOff>
      <xdr:row>0</xdr:row>
      <xdr:rowOff>0</xdr:rowOff>
    </xdr:from>
    <xdr:to>
      <xdr:col>9</xdr:col>
      <xdr:colOff>74958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04" y="0"/>
          <a:ext cx="693254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5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25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266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76200</xdr:rowOff>
    </xdr:from>
    <xdr:to>
      <xdr:col>7</xdr:col>
      <xdr:colOff>200025</xdr:colOff>
      <xdr:row>3</xdr:row>
      <xdr:rowOff>133350</xdr:rowOff>
    </xdr:to>
    <xdr:pic>
      <xdr:nvPicPr>
        <xdr:cNvPr id="266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86050" y="7620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0</xdr:row>
      <xdr:rowOff>57150</xdr:rowOff>
    </xdr:from>
    <xdr:to>
      <xdr:col>9</xdr:col>
      <xdr:colOff>180975</xdr:colOff>
      <xdr:row>3</xdr:row>
      <xdr:rowOff>142875</xdr:rowOff>
    </xdr:to>
    <xdr:pic>
      <xdr:nvPicPr>
        <xdr:cNvPr id="276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6525" y="57150"/>
          <a:ext cx="6000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23</xdr:row>
      <xdr:rowOff>9525</xdr:rowOff>
    </xdr:from>
    <xdr:to>
      <xdr:col>15</xdr:col>
      <xdr:colOff>819150</xdr:colOff>
      <xdr:row>49</xdr:row>
      <xdr:rowOff>104775</xdr:rowOff>
    </xdr:to>
    <xdr:graphicFrame macro="">
      <xdr:nvGraphicFramePr>
        <xdr:cNvPr id="276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0</xdr:rowOff>
    </xdr:from>
    <xdr:to>
      <xdr:col>10</xdr:col>
      <xdr:colOff>9525</xdr:colOff>
      <xdr:row>3</xdr:row>
      <xdr:rowOff>133350</xdr:rowOff>
    </xdr:to>
    <xdr:pic>
      <xdr:nvPicPr>
        <xdr:cNvPr id="296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0"/>
          <a:ext cx="695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22</xdr:row>
      <xdr:rowOff>47625</xdr:rowOff>
    </xdr:from>
    <xdr:to>
      <xdr:col>16</xdr:col>
      <xdr:colOff>171450</xdr:colOff>
      <xdr:row>48</xdr:row>
      <xdr:rowOff>104775</xdr:rowOff>
    </xdr:to>
    <xdr:graphicFrame macro="">
      <xdr:nvGraphicFramePr>
        <xdr:cNvPr id="296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28575</xdr:rowOff>
    </xdr:from>
    <xdr:to>
      <xdr:col>9</xdr:col>
      <xdr:colOff>171450</xdr:colOff>
      <xdr:row>3</xdr:row>
      <xdr:rowOff>123825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28575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22</xdr:row>
      <xdr:rowOff>123825</xdr:rowOff>
    </xdr:from>
    <xdr:to>
      <xdr:col>17</xdr:col>
      <xdr:colOff>0</xdr:colOff>
      <xdr:row>46</xdr:row>
      <xdr:rowOff>152400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0</xdr:rowOff>
    </xdr:from>
    <xdr:to>
      <xdr:col>9</xdr:col>
      <xdr:colOff>180975</xdr:colOff>
      <xdr:row>3</xdr:row>
      <xdr:rowOff>104775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0"/>
          <a:ext cx="695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23</xdr:row>
      <xdr:rowOff>114300</xdr:rowOff>
    </xdr:from>
    <xdr:to>
      <xdr:col>16</xdr:col>
      <xdr:colOff>180975</xdr:colOff>
      <xdr:row>49</xdr:row>
      <xdr:rowOff>95250</xdr:rowOff>
    </xdr:to>
    <xdr:graphicFrame macro="">
      <xdr:nvGraphicFramePr>
        <xdr:cNvPr id="337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38100</xdr:rowOff>
    </xdr:from>
    <xdr:to>
      <xdr:col>10</xdr:col>
      <xdr:colOff>209550</xdr:colOff>
      <xdr:row>3</xdr:row>
      <xdr:rowOff>133350</xdr:rowOff>
    </xdr:to>
    <xdr:pic>
      <xdr:nvPicPr>
        <xdr:cNvPr id="35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0" y="38100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38100</xdr:rowOff>
    </xdr:from>
    <xdr:to>
      <xdr:col>18</xdr:col>
      <xdr:colOff>171450</xdr:colOff>
      <xdr:row>56</xdr:row>
      <xdr:rowOff>28575</xdr:rowOff>
    </xdr:to>
    <xdr:graphicFrame macro="">
      <xdr:nvGraphicFramePr>
        <xdr:cNvPr id="358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37</xdr:row>
      <xdr:rowOff>95250</xdr:rowOff>
    </xdr:from>
    <xdr:to>
      <xdr:col>10</xdr:col>
      <xdr:colOff>95250</xdr:colOff>
      <xdr:row>38</xdr:row>
      <xdr:rowOff>104775</xdr:rowOff>
    </xdr:to>
    <xdr:sp macro="" textlink="">
      <xdr:nvSpPr>
        <xdr:cNvPr id="35843" name="Text Box 3"/>
        <xdr:cNvSpPr txBox="1">
          <a:spLocks noChangeArrowheads="1"/>
        </xdr:cNvSpPr>
      </xdr:nvSpPr>
      <xdr:spPr bwMode="auto">
        <a:xfrm>
          <a:off x="2847975" y="7715250"/>
          <a:ext cx="4667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22</xdr:row>
      <xdr:rowOff>152400</xdr:rowOff>
    </xdr:from>
    <xdr:to>
      <xdr:col>10</xdr:col>
      <xdr:colOff>142875</xdr:colOff>
      <xdr:row>24</xdr:row>
      <xdr:rowOff>0</xdr:rowOff>
    </xdr:to>
    <xdr:sp macro="" textlink="">
      <xdr:nvSpPr>
        <xdr:cNvPr id="35844" name="Text Box 4"/>
        <xdr:cNvSpPr txBox="1">
          <a:spLocks noChangeArrowheads="1"/>
        </xdr:cNvSpPr>
      </xdr:nvSpPr>
      <xdr:spPr bwMode="auto">
        <a:xfrm>
          <a:off x="2924175" y="5343525"/>
          <a:ext cx="4381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27</xdr:row>
      <xdr:rowOff>104775</xdr:rowOff>
    </xdr:from>
    <xdr:to>
      <xdr:col>10</xdr:col>
      <xdr:colOff>123825</xdr:colOff>
      <xdr:row>28</xdr:row>
      <xdr:rowOff>114300</xdr:rowOff>
    </xdr:to>
    <xdr:sp macro="" textlink="">
      <xdr:nvSpPr>
        <xdr:cNvPr id="35845" name="Text Box 5"/>
        <xdr:cNvSpPr txBox="1">
          <a:spLocks noChangeArrowheads="1"/>
        </xdr:cNvSpPr>
      </xdr:nvSpPr>
      <xdr:spPr bwMode="auto">
        <a:xfrm>
          <a:off x="2914650" y="6105525"/>
          <a:ext cx="42862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263035</xdr:colOff>
      <xdr:row>38</xdr:row>
      <xdr:rowOff>152400</xdr:rowOff>
    </xdr:from>
    <xdr:ext cx="432290" cy="175176"/>
    <xdr:sp macro="" textlink="">
      <xdr:nvSpPr>
        <xdr:cNvPr id="468055" name="Text Box 87"/>
        <xdr:cNvSpPr txBox="1">
          <a:spLocks noChangeArrowheads="1"/>
        </xdr:cNvSpPr>
      </xdr:nvSpPr>
      <xdr:spPr bwMode="auto">
        <a:xfrm>
          <a:off x="3482485" y="7934325"/>
          <a:ext cx="432290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63 %</a:t>
          </a:r>
        </a:p>
      </xdr:txBody>
    </xdr:sp>
    <xdr:clientData/>
  </xdr:oneCellAnchor>
  <xdr:oneCellAnchor>
    <xdr:from>
      <xdr:col>10</xdr:col>
      <xdr:colOff>247650</xdr:colOff>
      <xdr:row>27</xdr:row>
      <xdr:rowOff>38833</xdr:rowOff>
    </xdr:from>
    <xdr:ext cx="319959" cy="175176"/>
    <xdr:sp macro="" textlink="">
      <xdr:nvSpPr>
        <xdr:cNvPr id="468056" name="Text Box 88"/>
        <xdr:cNvSpPr txBox="1">
          <a:spLocks noChangeArrowheads="1"/>
        </xdr:cNvSpPr>
      </xdr:nvSpPr>
      <xdr:spPr bwMode="auto">
        <a:xfrm>
          <a:off x="3467100" y="6039583"/>
          <a:ext cx="319959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25 %</a:t>
          </a:r>
        </a:p>
      </xdr:txBody>
    </xdr:sp>
    <xdr:clientData/>
  </xdr:oneCellAnchor>
  <xdr:oneCellAnchor>
    <xdr:from>
      <xdr:col>10</xdr:col>
      <xdr:colOff>228600</xdr:colOff>
      <xdr:row>22</xdr:row>
      <xdr:rowOff>56417</xdr:rowOff>
    </xdr:from>
    <xdr:ext cx="284309" cy="175176"/>
    <xdr:sp macro="" textlink="">
      <xdr:nvSpPr>
        <xdr:cNvPr id="468057" name="Text Box 89"/>
        <xdr:cNvSpPr txBox="1">
          <a:spLocks noChangeArrowheads="1"/>
        </xdr:cNvSpPr>
      </xdr:nvSpPr>
      <xdr:spPr bwMode="auto">
        <a:xfrm>
          <a:off x="3448050" y="5247542"/>
          <a:ext cx="284309" cy="1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12%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7"/>
  <sheetViews>
    <sheetView tabSelected="1" workbookViewId="0">
      <selection activeCell="I15" sqref="I15"/>
    </sheetView>
  </sheetViews>
  <sheetFormatPr baseColWidth="10" defaultColWidth="11.42578125" defaultRowHeight="12.75" x14ac:dyDescent="0.2"/>
  <cols>
    <col min="1" max="1" width="11.42578125" customWidth="1"/>
    <col min="2" max="2" width="9.28515625" customWidth="1"/>
    <col min="3" max="3" width="19.5703125" customWidth="1"/>
    <col min="4" max="4" width="13.28515625" customWidth="1"/>
    <col min="5" max="5" width="17.42578125" customWidth="1"/>
  </cols>
  <sheetData>
    <row r="5" spans="1:8" ht="15" x14ac:dyDescent="0.25">
      <c r="D5" s="84" t="s">
        <v>25</v>
      </c>
    </row>
    <row r="6" spans="1:8" ht="18.75" x14ac:dyDescent="0.3">
      <c r="D6" s="83" t="s">
        <v>30</v>
      </c>
    </row>
    <row r="7" spans="1:8" ht="15.75" x14ac:dyDescent="0.25">
      <c r="D7" s="294" t="s">
        <v>362</v>
      </c>
    </row>
    <row r="8" spans="1:8" ht="15.75" x14ac:dyDescent="0.25">
      <c r="D8" s="1"/>
    </row>
    <row r="10" spans="1:8" ht="15" x14ac:dyDescent="0.25">
      <c r="A10" s="593"/>
      <c r="B10" s="593"/>
      <c r="C10" s="593"/>
      <c r="D10" s="593"/>
      <c r="E10" s="593"/>
      <c r="F10" s="593"/>
      <c r="G10" s="593"/>
    </row>
    <row r="11" spans="1:8" ht="15" x14ac:dyDescent="0.3">
      <c r="C11" s="94"/>
      <c r="D11" s="86" t="s">
        <v>90</v>
      </c>
      <c r="E11" s="94"/>
      <c r="F11" s="14"/>
    </row>
    <row r="12" spans="1:8" ht="15" x14ac:dyDescent="0.2">
      <c r="C12" s="587" t="s">
        <v>499</v>
      </c>
      <c r="D12" s="587"/>
      <c r="E12" s="587"/>
      <c r="F12" s="14"/>
    </row>
    <row r="13" spans="1:8" ht="15" x14ac:dyDescent="0.3">
      <c r="C13" s="590" t="s">
        <v>24</v>
      </c>
      <c r="D13" s="590"/>
      <c r="E13" s="590"/>
      <c r="F13" s="2"/>
    </row>
    <row r="14" spans="1:8" ht="15.75" thickBot="1" x14ac:dyDescent="0.35">
      <c r="C14" s="20"/>
      <c r="D14" s="20"/>
      <c r="E14" s="20"/>
      <c r="F14" s="2"/>
    </row>
    <row r="15" spans="1:8" ht="17.100000000000001" customHeight="1" thickBot="1" x14ac:dyDescent="0.35">
      <c r="C15" s="87" t="s">
        <v>28</v>
      </c>
      <c r="D15" s="600" t="s">
        <v>18</v>
      </c>
      <c r="E15" s="601"/>
    </row>
    <row r="16" spans="1:8" ht="15.75" thickBot="1" x14ac:dyDescent="0.35">
      <c r="C16" s="348" t="s">
        <v>83</v>
      </c>
      <c r="D16" s="602">
        <v>2513</v>
      </c>
      <c r="E16" s="603"/>
      <c r="F16" s="95"/>
      <c r="G16" s="96"/>
      <c r="H16" s="9"/>
    </row>
    <row r="17" spans="1:8" ht="15.75" hidden="1" thickBot="1" x14ac:dyDescent="0.35">
      <c r="C17" s="347" t="s">
        <v>19</v>
      </c>
      <c r="D17" s="598">
        <v>1024</v>
      </c>
      <c r="E17" s="599"/>
      <c r="F17" s="95"/>
      <c r="G17" s="96"/>
      <c r="H17" s="9"/>
    </row>
    <row r="20" spans="1:8" x14ac:dyDescent="0.2">
      <c r="A20" s="7"/>
    </row>
    <row r="26" spans="1:8" x14ac:dyDescent="0.2">
      <c r="A26" s="7"/>
    </row>
    <row r="27" spans="1:8" x14ac:dyDescent="0.2">
      <c r="A27" s="8"/>
    </row>
    <row r="28" spans="1:8" x14ac:dyDescent="0.2">
      <c r="A28" s="8"/>
    </row>
    <row r="46" spans="3:4" ht="15" x14ac:dyDescent="0.3">
      <c r="C46" s="15"/>
      <c r="D46" s="15"/>
    </row>
    <row r="57" spans="1:1" ht="14.25" x14ac:dyDescent="0.3">
      <c r="A57" s="26"/>
    </row>
  </sheetData>
  <mergeCells count="6">
    <mergeCell ref="D17:E17"/>
    <mergeCell ref="D15:E15"/>
    <mergeCell ref="D16:E16"/>
    <mergeCell ref="A10:G10"/>
    <mergeCell ref="C13:E13"/>
    <mergeCell ref="C12:E12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7"/>
  <sheetViews>
    <sheetView topLeftCell="A2" workbookViewId="0">
      <selection activeCell="N15" sqref="N15"/>
    </sheetView>
  </sheetViews>
  <sheetFormatPr baseColWidth="10" defaultColWidth="11.42578125" defaultRowHeight="12.75" x14ac:dyDescent="0.2"/>
  <cols>
    <col min="1" max="1" width="3" customWidth="1"/>
    <col min="2" max="2" width="14.140625" customWidth="1"/>
    <col min="3" max="3" width="2.28515625" customWidth="1"/>
    <col min="4" max="4" width="4.85546875" customWidth="1"/>
    <col min="5" max="6" width="4.28515625" customWidth="1"/>
    <col min="7" max="7" width="4.7109375" customWidth="1"/>
    <col min="8" max="8" width="4.5703125" customWidth="1"/>
    <col min="9" max="9" width="4.42578125" customWidth="1"/>
    <col min="10" max="10" width="5.7109375" customWidth="1"/>
    <col min="11" max="12" width="4.7109375" customWidth="1"/>
    <col min="13" max="14" width="5" customWidth="1"/>
    <col min="15" max="15" width="4.85546875" customWidth="1"/>
    <col min="16" max="16" width="10.85546875" customWidth="1"/>
    <col min="17" max="17" width="2.42578125" customWidth="1"/>
    <col min="18" max="29" width="11.42578125" hidden="1" customWidth="1"/>
    <col min="30" max="30" width="4.85546875" customWidth="1"/>
  </cols>
  <sheetData>
    <row r="5" spans="1:17" ht="12.75" customHeight="1" x14ac:dyDescent="0.25">
      <c r="A5" s="588" t="s">
        <v>0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19.5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ht="12.75" customHeight="1" x14ac:dyDescent="0.25">
      <c r="A7" s="594" t="s">
        <v>363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</row>
    <row r="8" spans="1:17" ht="15.7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ht="15" x14ac:dyDescent="0.25"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</row>
    <row r="10" spans="1:17" ht="15" x14ac:dyDescent="0.2">
      <c r="A10" s="592" t="s">
        <v>90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</row>
    <row r="11" spans="1:17" ht="15" x14ac:dyDescent="0.3">
      <c r="A11" s="591" t="s">
        <v>31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</row>
    <row r="12" spans="1:17" ht="15" x14ac:dyDescent="0.2">
      <c r="B12" s="587" t="s">
        <v>498</v>
      </c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</row>
    <row r="13" spans="1:17" ht="15" x14ac:dyDescent="0.3">
      <c r="B13" s="590" t="s">
        <v>25</v>
      </c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</row>
    <row r="14" spans="1:17" ht="15.75" thickBot="1" x14ac:dyDescent="0.3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7" ht="87" customHeight="1" thickBot="1" x14ac:dyDescent="0.35">
      <c r="B15" s="651" t="s">
        <v>23</v>
      </c>
      <c r="C15" s="651"/>
      <c r="D15" s="191" t="s">
        <v>152</v>
      </c>
      <c r="E15" s="191" t="s">
        <v>150</v>
      </c>
      <c r="F15" s="191" t="s">
        <v>180</v>
      </c>
      <c r="G15" s="191" t="s">
        <v>201</v>
      </c>
      <c r="H15" s="191" t="s">
        <v>213</v>
      </c>
      <c r="I15" s="191" t="s">
        <v>254</v>
      </c>
      <c r="J15" s="191" t="s">
        <v>255</v>
      </c>
      <c r="K15" s="191" t="s">
        <v>256</v>
      </c>
      <c r="L15" s="191" t="s">
        <v>257</v>
      </c>
      <c r="M15" s="191" t="s">
        <v>258</v>
      </c>
      <c r="N15" s="191" t="s">
        <v>259</v>
      </c>
      <c r="O15" s="191" t="s">
        <v>260</v>
      </c>
      <c r="P15" s="89" t="s">
        <v>18</v>
      </c>
    </row>
    <row r="16" spans="1:17" ht="20.100000000000001" customHeight="1" x14ac:dyDescent="0.2">
      <c r="B16" s="654" t="s">
        <v>263</v>
      </c>
      <c r="C16" s="586"/>
      <c r="D16" s="54">
        <v>81</v>
      </c>
      <c r="E16" s="54">
        <v>86</v>
      </c>
      <c r="F16" s="54">
        <v>78</v>
      </c>
      <c r="G16" s="54">
        <v>79</v>
      </c>
      <c r="H16" s="54">
        <v>91</v>
      </c>
      <c r="I16" s="54">
        <v>78</v>
      </c>
      <c r="J16" s="54">
        <v>82</v>
      </c>
      <c r="K16" s="54">
        <v>81</v>
      </c>
      <c r="L16" s="54">
        <v>80</v>
      </c>
      <c r="M16" s="54">
        <v>102</v>
      </c>
      <c r="N16" s="54">
        <v>70</v>
      </c>
      <c r="O16" s="54">
        <v>64</v>
      </c>
      <c r="P16" s="197">
        <f>SUM(D16:O16)</f>
        <v>972</v>
      </c>
    </row>
    <row r="17" spans="2:16" ht="20.100000000000001" customHeight="1" thickBot="1" x14ac:dyDescent="0.25">
      <c r="B17" s="652" t="s">
        <v>264</v>
      </c>
      <c r="C17" s="653"/>
      <c r="D17" s="21">
        <v>138</v>
      </c>
      <c r="E17" s="21">
        <v>122</v>
      </c>
      <c r="F17" s="21">
        <v>116</v>
      </c>
      <c r="G17" s="21">
        <v>133</v>
      </c>
      <c r="H17" s="21">
        <v>139</v>
      </c>
      <c r="I17" s="21">
        <v>105</v>
      </c>
      <c r="J17" s="21">
        <v>128</v>
      </c>
      <c r="K17" s="21">
        <v>133</v>
      </c>
      <c r="L17" s="21">
        <v>111</v>
      </c>
      <c r="M17" s="21">
        <v>131</v>
      </c>
      <c r="N17" s="21">
        <v>123</v>
      </c>
      <c r="O17" s="21">
        <v>162</v>
      </c>
      <c r="P17" s="198">
        <f>SUM(D17:O17)</f>
        <v>1541</v>
      </c>
    </row>
    <row r="18" spans="2:16" ht="20.100000000000001" hidden="1" customHeight="1" thickBot="1" x14ac:dyDescent="0.25">
      <c r="B18" s="649" t="s">
        <v>265</v>
      </c>
      <c r="C18" s="650"/>
      <c r="D18" s="64">
        <v>0</v>
      </c>
      <c r="E18" s="64">
        <v>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199">
        <f>SUM(D18:O18)</f>
        <v>0</v>
      </c>
    </row>
    <row r="19" spans="2:16" ht="20.100000000000001" customHeight="1" thickBot="1" x14ac:dyDescent="0.25">
      <c r="B19" s="648" t="s">
        <v>1</v>
      </c>
      <c r="C19" s="648"/>
      <c r="D19" s="195">
        <f>SUM(D16:D18)</f>
        <v>219</v>
      </c>
      <c r="E19" s="195">
        <f>SUM(E16:E18)</f>
        <v>208</v>
      </c>
      <c r="F19" s="195">
        <f>SUM(F16:F18)</f>
        <v>194</v>
      </c>
      <c r="G19" s="195">
        <f t="shared" ref="G19:P19" si="0">SUM(G16:G18)</f>
        <v>212</v>
      </c>
      <c r="H19" s="195">
        <f t="shared" si="0"/>
        <v>230</v>
      </c>
      <c r="I19" s="195">
        <f t="shared" si="0"/>
        <v>183</v>
      </c>
      <c r="J19" s="195">
        <f t="shared" si="0"/>
        <v>210</v>
      </c>
      <c r="K19" s="195">
        <f t="shared" si="0"/>
        <v>214</v>
      </c>
      <c r="L19" s="195">
        <f t="shared" si="0"/>
        <v>191</v>
      </c>
      <c r="M19" s="195">
        <f t="shared" si="0"/>
        <v>233</v>
      </c>
      <c r="N19" s="195">
        <f t="shared" si="0"/>
        <v>193</v>
      </c>
      <c r="O19" s="195">
        <f t="shared" si="0"/>
        <v>226</v>
      </c>
      <c r="P19" s="195">
        <f t="shared" si="0"/>
        <v>2513</v>
      </c>
    </row>
    <row r="57" spans="1:1" ht="14.25" x14ac:dyDescent="0.3">
      <c r="A57" s="24"/>
    </row>
  </sheetData>
  <mergeCells count="13">
    <mergeCell ref="B19:C19"/>
    <mergeCell ref="B13:P13"/>
    <mergeCell ref="A11:Q11"/>
    <mergeCell ref="B18:C18"/>
    <mergeCell ref="B15:C15"/>
    <mergeCell ref="B17:C17"/>
    <mergeCell ref="B16:C16"/>
    <mergeCell ref="B12:P12"/>
    <mergeCell ref="A10:Q10"/>
    <mergeCell ref="A5:Q5"/>
    <mergeCell ref="A6:Q6"/>
    <mergeCell ref="B9:P9"/>
    <mergeCell ref="A7:Q7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2"/>
  <sheetViews>
    <sheetView topLeftCell="C2" zoomScaleSheetLayoutView="55" workbookViewId="0">
      <selection activeCell="P15" sqref="P15"/>
    </sheetView>
  </sheetViews>
  <sheetFormatPr baseColWidth="10" defaultColWidth="11.42578125" defaultRowHeight="12.75" x14ac:dyDescent="0.2"/>
  <cols>
    <col min="1" max="1" width="3.42578125" hidden="1" customWidth="1"/>
    <col min="2" max="2" width="1.85546875" hidden="1" customWidth="1"/>
    <col min="3" max="3" width="5.140625" customWidth="1"/>
    <col min="4" max="4" width="10.7109375" customWidth="1"/>
    <col min="5" max="5" width="4.140625" customWidth="1"/>
    <col min="6" max="6" width="4.42578125" customWidth="1"/>
    <col min="7" max="8" width="4.140625" customWidth="1"/>
    <col min="9" max="9" width="4.28515625" customWidth="1"/>
    <col min="10" max="10" width="5" customWidth="1"/>
    <col min="11" max="11" width="4.28515625" customWidth="1"/>
    <col min="12" max="12" width="4.140625" customWidth="1"/>
    <col min="13" max="13" width="4.5703125" customWidth="1"/>
    <col min="14" max="17" width="4.85546875" customWidth="1"/>
    <col min="18" max="18" width="7.7109375" customWidth="1"/>
    <col min="19" max="19" width="11.85546875" customWidth="1"/>
    <col min="20" max="29" width="11.42578125" hidden="1" customWidth="1"/>
  </cols>
  <sheetData>
    <row r="5" spans="1:19" ht="15" customHeight="1" x14ac:dyDescent="0.25">
      <c r="A5" s="588" t="s">
        <v>25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</row>
    <row r="6" spans="1:19" ht="18.75" customHeight="1" x14ac:dyDescent="0.3">
      <c r="A6" s="589" t="s">
        <v>120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</row>
    <row r="7" spans="1:19" ht="1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</row>
    <row r="8" spans="1:19" ht="15.75" x14ac:dyDescent="0.25">
      <c r="E8" s="1"/>
    </row>
    <row r="9" spans="1:19" ht="15.75" customHeight="1" x14ac:dyDescent="0.25">
      <c r="A9" s="593" t="s">
        <v>261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</row>
    <row r="10" spans="1:19" ht="12.75" customHeight="1" x14ac:dyDescent="0.2">
      <c r="A10" s="592" t="s">
        <v>262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</row>
    <row r="11" spans="1:19" ht="12.75" customHeight="1" x14ac:dyDescent="0.3">
      <c r="A11" s="591" t="s">
        <v>121</v>
      </c>
      <c r="B11" s="591"/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</row>
    <row r="12" spans="1:19" ht="15" x14ac:dyDescent="0.2">
      <c r="A12" s="587" t="s">
        <v>499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</row>
    <row r="13" spans="1:19" ht="15" x14ac:dyDescent="0.3">
      <c r="A13" s="590" t="s">
        <v>25</v>
      </c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s="590"/>
    </row>
    <row r="14" spans="1:19" ht="15.75" thickBot="1" x14ac:dyDescent="0.35">
      <c r="D14" s="20"/>
      <c r="E14" s="20"/>
      <c r="F14" s="20"/>
    </row>
    <row r="15" spans="1:19" ht="66" customHeight="1" thickBot="1" x14ac:dyDescent="0.35">
      <c r="D15" s="655" t="s">
        <v>143</v>
      </c>
      <c r="E15" s="655"/>
      <c r="F15" s="191" t="s">
        <v>152</v>
      </c>
      <c r="G15" s="191" t="s">
        <v>150</v>
      </c>
      <c r="H15" s="191" t="s">
        <v>180</v>
      </c>
      <c r="I15" s="191" t="s">
        <v>201</v>
      </c>
      <c r="J15" s="191" t="s">
        <v>213</v>
      </c>
      <c r="K15" s="191" t="s">
        <v>254</v>
      </c>
      <c r="L15" s="191" t="s">
        <v>255</v>
      </c>
      <c r="M15" s="191" t="s">
        <v>256</v>
      </c>
      <c r="N15" s="191" t="s">
        <v>257</v>
      </c>
      <c r="O15" s="191" t="s">
        <v>258</v>
      </c>
      <c r="P15" s="191" t="s">
        <v>259</v>
      </c>
      <c r="Q15" s="191" t="s">
        <v>260</v>
      </c>
      <c r="R15" s="89" t="s">
        <v>1</v>
      </c>
    </row>
    <row r="16" spans="1:19" ht="17.100000000000001" customHeight="1" x14ac:dyDescent="0.2">
      <c r="D16" s="654" t="s">
        <v>144</v>
      </c>
      <c r="E16" s="586"/>
      <c r="F16" s="54">
        <v>8</v>
      </c>
      <c r="G16" s="54">
        <v>12</v>
      </c>
      <c r="H16" s="54">
        <v>11</v>
      </c>
      <c r="I16" s="54">
        <v>13</v>
      </c>
      <c r="J16" s="54">
        <v>8</v>
      </c>
      <c r="K16" s="54">
        <v>8</v>
      </c>
      <c r="L16" s="54">
        <v>7</v>
      </c>
      <c r="M16" s="54">
        <v>14</v>
      </c>
      <c r="N16" s="54">
        <v>13</v>
      </c>
      <c r="O16" s="54">
        <v>12</v>
      </c>
      <c r="P16" s="54">
        <v>12</v>
      </c>
      <c r="Q16" s="54">
        <v>11</v>
      </c>
      <c r="R16" s="192">
        <f t="shared" ref="R16:R21" si="0">SUM(F16:Q16)</f>
        <v>129</v>
      </c>
    </row>
    <row r="17" spans="4:18" ht="17.100000000000001" customHeight="1" x14ac:dyDescent="0.2">
      <c r="D17" s="652" t="s">
        <v>145</v>
      </c>
      <c r="E17" s="653"/>
      <c r="F17" s="21">
        <v>120</v>
      </c>
      <c r="G17" s="21">
        <v>123</v>
      </c>
      <c r="H17" s="21">
        <v>113</v>
      </c>
      <c r="I17" s="21">
        <v>112</v>
      </c>
      <c r="J17" s="21">
        <v>133</v>
      </c>
      <c r="K17" s="21">
        <v>105</v>
      </c>
      <c r="L17" s="21">
        <v>134</v>
      </c>
      <c r="M17" s="21">
        <v>123</v>
      </c>
      <c r="N17" s="21">
        <v>101</v>
      </c>
      <c r="O17" s="21">
        <v>136</v>
      </c>
      <c r="P17" s="21">
        <v>114</v>
      </c>
      <c r="Q17" s="21">
        <v>125</v>
      </c>
      <c r="R17" s="193">
        <f t="shared" si="0"/>
        <v>1439</v>
      </c>
    </row>
    <row r="18" spans="4:18" ht="17.100000000000001" customHeight="1" x14ac:dyDescent="0.2">
      <c r="D18" s="652" t="s">
        <v>146</v>
      </c>
      <c r="E18" s="653"/>
      <c r="F18" s="21">
        <v>50</v>
      </c>
      <c r="G18" s="21">
        <v>46</v>
      </c>
      <c r="H18" s="21">
        <v>41</v>
      </c>
      <c r="I18" s="21">
        <v>52</v>
      </c>
      <c r="J18" s="21">
        <v>53</v>
      </c>
      <c r="K18" s="21">
        <v>50</v>
      </c>
      <c r="L18" s="21">
        <v>50</v>
      </c>
      <c r="M18" s="21">
        <v>52</v>
      </c>
      <c r="N18" s="21">
        <v>54</v>
      </c>
      <c r="O18" s="21">
        <v>55</v>
      </c>
      <c r="P18" s="21">
        <v>40</v>
      </c>
      <c r="Q18" s="21">
        <v>54</v>
      </c>
      <c r="R18" s="193">
        <f>SUM(F18:Q18)</f>
        <v>597</v>
      </c>
    </row>
    <row r="19" spans="4:18" ht="17.100000000000001" customHeight="1" x14ac:dyDescent="0.2">
      <c r="D19" s="652" t="s">
        <v>147</v>
      </c>
      <c r="E19" s="653"/>
      <c r="F19" s="21">
        <v>18</v>
      </c>
      <c r="G19" s="21">
        <v>13</v>
      </c>
      <c r="H19" s="21">
        <v>13</v>
      </c>
      <c r="I19" s="21">
        <v>13</v>
      </c>
      <c r="J19" s="21">
        <v>22</v>
      </c>
      <c r="K19" s="21">
        <v>19</v>
      </c>
      <c r="L19" s="21">
        <v>12</v>
      </c>
      <c r="M19" s="21">
        <v>18</v>
      </c>
      <c r="N19" s="21">
        <v>17</v>
      </c>
      <c r="O19" s="21">
        <v>15</v>
      </c>
      <c r="P19" s="21">
        <v>12</v>
      </c>
      <c r="Q19" s="21">
        <v>20</v>
      </c>
      <c r="R19" s="193">
        <f t="shared" si="0"/>
        <v>192</v>
      </c>
    </row>
    <row r="20" spans="4:18" ht="17.100000000000001" customHeight="1" x14ac:dyDescent="0.2">
      <c r="D20" s="652" t="s">
        <v>148</v>
      </c>
      <c r="E20" s="653"/>
      <c r="F20" s="21">
        <v>2</v>
      </c>
      <c r="G20" s="21">
        <v>3</v>
      </c>
      <c r="H20" s="21">
        <v>2</v>
      </c>
      <c r="I20" s="21">
        <v>3</v>
      </c>
      <c r="J20" s="21">
        <v>13</v>
      </c>
      <c r="K20" s="21">
        <v>1</v>
      </c>
      <c r="L20" s="21">
        <v>3</v>
      </c>
      <c r="M20" s="21">
        <v>3</v>
      </c>
      <c r="N20" s="21">
        <v>1</v>
      </c>
      <c r="O20" s="21">
        <v>10</v>
      </c>
      <c r="P20" s="21">
        <v>6</v>
      </c>
      <c r="Q20" s="21">
        <v>4</v>
      </c>
      <c r="R20" s="193">
        <f t="shared" si="0"/>
        <v>51</v>
      </c>
    </row>
    <row r="21" spans="4:18" ht="17.100000000000001" customHeight="1" thickBot="1" x14ac:dyDescent="0.25">
      <c r="D21" s="649" t="s">
        <v>149</v>
      </c>
      <c r="E21" s="650"/>
      <c r="F21" s="64">
        <v>21</v>
      </c>
      <c r="G21" s="64">
        <v>11</v>
      </c>
      <c r="H21" s="64">
        <v>14</v>
      </c>
      <c r="I21" s="64">
        <v>19</v>
      </c>
      <c r="J21" s="64">
        <v>1</v>
      </c>
      <c r="K21" s="64"/>
      <c r="L21" s="64">
        <v>4</v>
      </c>
      <c r="M21" s="64">
        <v>4</v>
      </c>
      <c r="N21" s="64">
        <v>5</v>
      </c>
      <c r="O21" s="64">
        <v>5</v>
      </c>
      <c r="P21" s="64">
        <v>9</v>
      </c>
      <c r="Q21" s="64">
        <v>12</v>
      </c>
      <c r="R21" s="194">
        <f t="shared" si="0"/>
        <v>105</v>
      </c>
    </row>
    <row r="22" spans="4:18" ht="22.5" customHeight="1" thickBot="1" x14ac:dyDescent="0.25">
      <c r="D22" s="648" t="s">
        <v>1</v>
      </c>
      <c r="E22" s="648"/>
      <c r="F22" s="195">
        <f>SUM(F16:F21)</f>
        <v>219</v>
      </c>
      <c r="G22" s="195">
        <f t="shared" ref="G22:Q22" si="1">SUM(G16:G21)</f>
        <v>208</v>
      </c>
      <c r="H22" s="195">
        <f t="shared" si="1"/>
        <v>194</v>
      </c>
      <c r="I22" s="195">
        <f t="shared" si="1"/>
        <v>212</v>
      </c>
      <c r="J22" s="195">
        <f t="shared" si="1"/>
        <v>230</v>
      </c>
      <c r="K22" s="195">
        <f t="shared" si="1"/>
        <v>183</v>
      </c>
      <c r="L22" s="195">
        <f t="shared" si="1"/>
        <v>210</v>
      </c>
      <c r="M22" s="195">
        <f t="shared" si="1"/>
        <v>214</v>
      </c>
      <c r="N22" s="195">
        <f t="shared" si="1"/>
        <v>191</v>
      </c>
      <c r="O22" s="195">
        <f t="shared" si="1"/>
        <v>233</v>
      </c>
      <c r="P22" s="195">
        <f t="shared" si="1"/>
        <v>193</v>
      </c>
      <c r="Q22" s="195">
        <f t="shared" si="1"/>
        <v>226</v>
      </c>
      <c r="R22" s="196">
        <f>SUM(R16:R21)</f>
        <v>2513</v>
      </c>
    </row>
    <row r="50" spans="1:5" ht="15" x14ac:dyDescent="0.3">
      <c r="D50" s="16"/>
      <c r="E50" s="16"/>
    </row>
    <row r="52" spans="1:5" x14ac:dyDescent="0.2">
      <c r="A52" s="28"/>
    </row>
  </sheetData>
  <mergeCells count="16">
    <mergeCell ref="A5:S5"/>
    <mergeCell ref="A6:S6"/>
    <mergeCell ref="A7:S7"/>
    <mergeCell ref="A9:S9"/>
    <mergeCell ref="D22:E22"/>
    <mergeCell ref="D19:E19"/>
    <mergeCell ref="D21:E21"/>
    <mergeCell ref="D17:E17"/>
    <mergeCell ref="D20:E20"/>
    <mergeCell ref="D18:E18"/>
    <mergeCell ref="D16:E16"/>
    <mergeCell ref="D15:E15"/>
    <mergeCell ref="A10:S10"/>
    <mergeCell ref="A11:S11"/>
    <mergeCell ref="A12:S12"/>
    <mergeCell ref="A13:S13"/>
  </mergeCells>
  <phoneticPr fontId="0" type="noConversion"/>
  <pageMargins left="0.59055118110236204" right="0.39370078740157499" top="0.3" bottom="0.39370078740157499" header="0.39370078740157499" footer="0.39370078740157499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5:R55"/>
  <sheetViews>
    <sheetView topLeftCell="A10" workbookViewId="0">
      <selection activeCell="B26" sqref="B26"/>
    </sheetView>
  </sheetViews>
  <sheetFormatPr baseColWidth="10" defaultColWidth="11.42578125" defaultRowHeight="12.75" x14ac:dyDescent="0.2"/>
  <cols>
    <col min="1" max="1" width="11.140625" customWidth="1"/>
    <col min="2" max="2" width="16.85546875" customWidth="1"/>
    <col min="3" max="3" width="16.42578125" customWidth="1"/>
    <col min="4" max="4" width="18" customWidth="1"/>
    <col min="5" max="5" width="16.140625" customWidth="1"/>
    <col min="6" max="6" width="11.42578125" customWidth="1"/>
    <col min="7" max="7" width="4.42578125" customWidth="1"/>
    <col min="8" max="8" width="4.85546875" customWidth="1"/>
  </cols>
  <sheetData>
    <row r="5" spans="1:18" ht="12.75" customHeight="1" x14ac:dyDescent="0.25">
      <c r="A5" s="588" t="s">
        <v>25</v>
      </c>
      <c r="B5" s="588"/>
      <c r="C5" s="588"/>
      <c r="D5" s="588"/>
      <c r="E5" s="588"/>
      <c r="F5" s="588"/>
    </row>
    <row r="6" spans="1:18" ht="19.5" customHeight="1" x14ac:dyDescent="0.3">
      <c r="A6" s="589" t="s">
        <v>30</v>
      </c>
      <c r="B6" s="589"/>
      <c r="C6" s="589"/>
      <c r="D6" s="589"/>
      <c r="E6" s="589"/>
      <c r="F6" s="589"/>
    </row>
    <row r="7" spans="1:18" ht="12.75" customHeight="1" x14ac:dyDescent="0.25">
      <c r="A7" s="594" t="s">
        <v>362</v>
      </c>
      <c r="B7" s="594"/>
      <c r="C7" s="594"/>
      <c r="D7" s="594"/>
      <c r="E7" s="594"/>
      <c r="F7" s="594"/>
    </row>
    <row r="8" spans="1:18" ht="12.75" customHeight="1" x14ac:dyDescent="0.25">
      <c r="A8" s="1"/>
      <c r="B8" s="1"/>
      <c r="C8" s="1"/>
      <c r="D8" s="1"/>
      <c r="E8" s="1"/>
      <c r="F8" s="1"/>
    </row>
    <row r="9" spans="1:18" ht="18" customHeight="1" x14ac:dyDescent="0.3">
      <c r="A9" s="664"/>
      <c r="B9" s="664"/>
      <c r="C9" s="664"/>
      <c r="D9" s="664"/>
      <c r="E9" s="664"/>
      <c r="F9" s="664"/>
    </row>
    <row r="10" spans="1:18" ht="12.75" customHeight="1" x14ac:dyDescent="0.3">
      <c r="A10" s="665" t="s">
        <v>90</v>
      </c>
      <c r="B10" s="666"/>
      <c r="C10" s="666"/>
      <c r="D10" s="666"/>
      <c r="E10" s="666"/>
      <c r="F10" s="666"/>
    </row>
    <row r="11" spans="1:18" ht="12.75" customHeight="1" x14ac:dyDescent="0.2">
      <c r="A11" s="200"/>
      <c r="B11" s="587" t="s">
        <v>499</v>
      </c>
      <c r="C11" s="587"/>
      <c r="D11" s="587"/>
      <c r="E11" s="587"/>
      <c r="F11" s="200"/>
    </row>
    <row r="12" spans="1:18" ht="12.75" customHeight="1" x14ac:dyDescent="0.3">
      <c r="A12" s="200"/>
      <c r="B12" s="590" t="s">
        <v>25</v>
      </c>
      <c r="C12" s="590"/>
      <c r="D12" s="590"/>
      <c r="E12" s="590"/>
      <c r="F12" s="200"/>
    </row>
    <row r="13" spans="1:18" ht="15" customHeight="1" thickBot="1" x14ac:dyDescent="0.35">
      <c r="A13" s="200"/>
      <c r="B13" s="20"/>
      <c r="C13" s="20"/>
      <c r="D13" s="20"/>
      <c r="E13" s="20"/>
      <c r="F13" s="200"/>
    </row>
    <row r="14" spans="1:18" ht="18.75" customHeight="1" x14ac:dyDescent="0.2">
      <c r="B14" s="658" t="s">
        <v>8</v>
      </c>
      <c r="C14" s="660" t="s">
        <v>266</v>
      </c>
      <c r="D14" s="662" t="s">
        <v>267</v>
      </c>
      <c r="E14" s="656" t="s">
        <v>62</v>
      </c>
    </row>
    <row r="15" spans="1:18" ht="25.5" customHeight="1" thickBot="1" x14ac:dyDescent="0.3">
      <c r="B15" s="659"/>
      <c r="C15" s="661"/>
      <c r="D15" s="663"/>
      <c r="E15" s="65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20.100000000000001" customHeight="1" x14ac:dyDescent="0.2">
      <c r="B16" s="201" t="s">
        <v>268</v>
      </c>
      <c r="C16" s="54">
        <v>203</v>
      </c>
      <c r="D16" s="54">
        <v>16</v>
      </c>
      <c r="E16" s="197">
        <f t="shared" ref="E16:E27" si="0">SUM(C16:D16)</f>
        <v>219</v>
      </c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20.100000000000001" customHeight="1" x14ac:dyDescent="0.2">
      <c r="B17" s="202" t="s">
        <v>269</v>
      </c>
      <c r="C17" s="21">
        <v>188</v>
      </c>
      <c r="D17" s="21">
        <v>20</v>
      </c>
      <c r="E17" s="198">
        <f>SUM(C17:D17)</f>
        <v>208</v>
      </c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20.100000000000001" customHeight="1" x14ac:dyDescent="0.2">
      <c r="B18" s="202" t="s">
        <v>270</v>
      </c>
      <c r="C18" s="203">
        <v>173</v>
      </c>
      <c r="D18" s="203">
        <v>21</v>
      </c>
      <c r="E18" s="198">
        <f t="shared" si="0"/>
        <v>194</v>
      </c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20.100000000000001" customHeight="1" x14ac:dyDescent="0.3">
      <c r="B19" s="202" t="s">
        <v>271</v>
      </c>
      <c r="C19" s="21">
        <v>186</v>
      </c>
      <c r="D19" s="21">
        <v>26</v>
      </c>
      <c r="E19" s="198">
        <f t="shared" si="0"/>
        <v>212</v>
      </c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20.100000000000001" customHeight="1" x14ac:dyDescent="0.2">
      <c r="B20" s="202" t="s">
        <v>272</v>
      </c>
      <c r="C20" s="203">
        <v>203</v>
      </c>
      <c r="D20" s="203">
        <v>27</v>
      </c>
      <c r="E20" s="204">
        <f t="shared" si="0"/>
        <v>230</v>
      </c>
    </row>
    <row r="21" spans="1:18" ht="20.100000000000001" customHeight="1" x14ac:dyDescent="0.2">
      <c r="B21" s="202" t="s">
        <v>273</v>
      </c>
      <c r="C21" s="21">
        <v>159</v>
      </c>
      <c r="D21" s="21">
        <v>24</v>
      </c>
      <c r="E21" s="198">
        <f t="shared" si="0"/>
        <v>183</v>
      </c>
    </row>
    <row r="22" spans="1:18" ht="20.100000000000001" customHeight="1" x14ac:dyDescent="0.2">
      <c r="B22" s="202" t="s">
        <v>274</v>
      </c>
      <c r="C22" s="203">
        <v>190</v>
      </c>
      <c r="D22" s="203">
        <v>20</v>
      </c>
      <c r="E22" s="198">
        <f t="shared" si="0"/>
        <v>210</v>
      </c>
    </row>
    <row r="23" spans="1:18" ht="20.100000000000001" customHeight="1" x14ac:dyDescent="0.2">
      <c r="B23" s="202" t="s">
        <v>275</v>
      </c>
      <c r="C23" s="21">
        <v>200</v>
      </c>
      <c r="D23" s="21">
        <v>14</v>
      </c>
      <c r="E23" s="198">
        <f t="shared" si="0"/>
        <v>214</v>
      </c>
    </row>
    <row r="24" spans="1:18" ht="20.100000000000001" customHeight="1" x14ac:dyDescent="0.2">
      <c r="B24" s="202" t="s">
        <v>276</v>
      </c>
      <c r="C24" s="203">
        <v>168</v>
      </c>
      <c r="D24" s="203">
        <v>23</v>
      </c>
      <c r="E24" s="198">
        <f t="shared" si="0"/>
        <v>191</v>
      </c>
    </row>
    <row r="25" spans="1:18" ht="20.100000000000001" customHeight="1" x14ac:dyDescent="0.2">
      <c r="B25" s="202" t="s">
        <v>277</v>
      </c>
      <c r="C25" s="21">
        <v>202</v>
      </c>
      <c r="D25" s="21">
        <v>31</v>
      </c>
      <c r="E25" s="198">
        <f t="shared" si="0"/>
        <v>233</v>
      </c>
    </row>
    <row r="26" spans="1:18" ht="20.100000000000001" customHeight="1" x14ac:dyDescent="0.2">
      <c r="B26" s="202" t="s">
        <v>278</v>
      </c>
      <c r="C26" s="203">
        <v>159</v>
      </c>
      <c r="D26" s="203">
        <v>34</v>
      </c>
      <c r="E26" s="204">
        <f t="shared" si="0"/>
        <v>193</v>
      </c>
    </row>
    <row r="27" spans="1:18" ht="20.100000000000001" customHeight="1" thickBot="1" x14ac:dyDescent="0.25">
      <c r="B27" s="205" t="s">
        <v>279</v>
      </c>
      <c r="C27" s="206">
        <v>193</v>
      </c>
      <c r="D27" s="206">
        <v>33</v>
      </c>
      <c r="E27" s="207">
        <f t="shared" si="0"/>
        <v>226</v>
      </c>
    </row>
    <row r="28" spans="1:18" ht="20.100000000000001" customHeight="1" thickBot="1" x14ac:dyDescent="0.25">
      <c r="B28" s="50" t="s">
        <v>1</v>
      </c>
      <c r="C28" s="44">
        <f>SUM(C16:C27)</f>
        <v>2224</v>
      </c>
      <c r="D28" s="44">
        <f>SUM(D16:D27)</f>
        <v>289</v>
      </c>
      <c r="E28" s="44">
        <f>SUM(E16:E27)</f>
        <v>2513</v>
      </c>
    </row>
    <row r="29" spans="1:18" ht="14.25" x14ac:dyDescent="0.3">
      <c r="B29" s="23"/>
      <c r="C29" s="208"/>
      <c r="D29" s="208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ht="14.25" x14ac:dyDescent="0.3">
      <c r="B30" s="23"/>
      <c r="C30" s="208"/>
      <c r="D30" s="208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8" ht="14.25" x14ac:dyDescent="0.3">
      <c r="B31" s="23"/>
      <c r="C31" s="208"/>
      <c r="D31" s="208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8" ht="14.25" x14ac:dyDescent="0.3">
      <c r="A32" s="23"/>
      <c r="B32" s="23"/>
      <c r="C32" s="23"/>
      <c r="D32" s="23"/>
    </row>
    <row r="55" spans="1:1" ht="14.25" x14ac:dyDescent="0.3">
      <c r="A55" s="24"/>
    </row>
  </sheetData>
  <mergeCells count="11">
    <mergeCell ref="E14:E15"/>
    <mergeCell ref="B14:B15"/>
    <mergeCell ref="C14:C15"/>
    <mergeCell ref="D14:D15"/>
    <mergeCell ref="A5:F5"/>
    <mergeCell ref="A7:F7"/>
    <mergeCell ref="A9:F9"/>
    <mergeCell ref="B12:E12"/>
    <mergeCell ref="B11:E11"/>
    <mergeCell ref="A10:F10"/>
    <mergeCell ref="A6:F6"/>
  </mergeCells>
  <phoneticPr fontId="0" type="noConversion"/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4"/>
  <sheetViews>
    <sheetView workbookViewId="0"/>
  </sheetViews>
  <sheetFormatPr baseColWidth="10" defaultColWidth="11.42578125" defaultRowHeight="12.75" x14ac:dyDescent="0.2"/>
  <cols>
    <col min="1" max="1" width="19.14062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5.5703125" customWidth="1"/>
    <col min="7" max="7" width="13.85546875" customWidth="1"/>
    <col min="8" max="8" width="21" customWidth="1"/>
    <col min="9" max="9" width="11.42578125" customWidth="1"/>
    <col min="10" max="10" width="7.5703125" customWidth="1"/>
  </cols>
  <sheetData>
    <row r="5" spans="1:20" ht="12.75" customHeight="1" x14ac:dyDescent="0.25">
      <c r="A5" s="588" t="s">
        <v>0</v>
      </c>
      <c r="B5" s="588"/>
      <c r="C5" s="588"/>
      <c r="D5" s="588"/>
      <c r="E5" s="588"/>
      <c r="F5" s="588"/>
      <c r="G5" s="588"/>
      <c r="H5" s="588"/>
      <c r="I5" s="588"/>
      <c r="J5" s="588"/>
      <c r="K5" s="277"/>
    </row>
    <row r="6" spans="1:20" ht="19.5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278"/>
    </row>
    <row r="7" spans="1:20" ht="15.7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279"/>
    </row>
    <row r="8" spans="1:20" ht="12.75" customHeight="1" x14ac:dyDescent="0.25">
      <c r="B8" s="1"/>
      <c r="C8" s="1"/>
      <c r="D8" s="1"/>
      <c r="E8" s="1"/>
      <c r="F8" s="1"/>
      <c r="G8" s="1"/>
      <c r="H8" s="1"/>
    </row>
    <row r="9" spans="1:20" ht="18" customHeight="1" x14ac:dyDescent="0.3">
      <c r="A9" s="639"/>
      <c r="B9" s="639"/>
      <c r="C9" s="639"/>
      <c r="D9" s="639"/>
      <c r="E9" s="639"/>
      <c r="F9" s="639"/>
      <c r="G9" s="639"/>
      <c r="H9" s="639"/>
      <c r="I9" s="639"/>
      <c r="J9" s="639"/>
    </row>
    <row r="10" spans="1:20" ht="18.75" customHeight="1" x14ac:dyDescent="0.25">
      <c r="A10" s="640" t="s">
        <v>90</v>
      </c>
      <c r="B10" s="640"/>
      <c r="C10" s="640"/>
      <c r="D10" s="640"/>
      <c r="E10" s="640"/>
      <c r="F10" s="640"/>
      <c r="G10" s="640"/>
      <c r="H10" s="640"/>
      <c r="I10" s="640"/>
      <c r="J10" s="640"/>
      <c r="K10" s="282"/>
    </row>
    <row r="11" spans="1:20" ht="12.75" customHeight="1" x14ac:dyDescent="0.2">
      <c r="A11" s="587" t="s">
        <v>499</v>
      </c>
      <c r="B11" s="587"/>
      <c r="C11" s="587"/>
      <c r="D11" s="587"/>
      <c r="E11" s="587"/>
      <c r="F11" s="587"/>
      <c r="G11" s="587"/>
      <c r="H11" s="587"/>
      <c r="I11" s="587"/>
      <c r="J11" s="587"/>
      <c r="K11" s="18"/>
    </row>
    <row r="12" spans="1:20" ht="12.75" customHeight="1" x14ac:dyDescent="0.3">
      <c r="A12" s="590" t="s">
        <v>25</v>
      </c>
      <c r="B12" s="590"/>
      <c r="C12" s="590"/>
      <c r="D12" s="590"/>
      <c r="E12" s="590"/>
      <c r="F12" s="590"/>
      <c r="G12" s="590"/>
      <c r="H12" s="590"/>
      <c r="I12" s="590"/>
      <c r="J12" s="590"/>
      <c r="K12" s="19"/>
    </row>
    <row r="13" spans="1:20" ht="13.5" customHeight="1" thickBot="1" x14ac:dyDescent="0.35">
      <c r="B13" s="667"/>
      <c r="C13" s="667"/>
      <c r="D13" s="20"/>
      <c r="E13" s="20"/>
      <c r="F13" s="20"/>
      <c r="G13" s="20"/>
      <c r="H13" s="200"/>
    </row>
    <row r="14" spans="1:20" ht="18.75" customHeight="1" x14ac:dyDescent="0.2">
      <c r="B14" s="668" t="s">
        <v>8</v>
      </c>
      <c r="C14" s="670" t="s">
        <v>62</v>
      </c>
      <c r="D14" s="670" t="s">
        <v>88</v>
      </c>
      <c r="E14" s="670" t="s">
        <v>89</v>
      </c>
      <c r="F14" s="670" t="s">
        <v>280</v>
      </c>
      <c r="G14" s="670" t="s">
        <v>267</v>
      </c>
      <c r="H14" s="670" t="s">
        <v>281</v>
      </c>
    </row>
    <row r="15" spans="1:20" ht="37.5" customHeight="1" thickBot="1" x14ac:dyDescent="0.3">
      <c r="B15" s="669"/>
      <c r="C15" s="671"/>
      <c r="D15" s="671"/>
      <c r="E15" s="671"/>
      <c r="F15" s="671"/>
      <c r="G15" s="671"/>
      <c r="H15" s="671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9.5" customHeight="1" x14ac:dyDescent="0.2">
      <c r="B16" s="209" t="s">
        <v>152</v>
      </c>
      <c r="C16" s="210">
        <v>219</v>
      </c>
      <c r="D16" s="211">
        <f xml:space="preserve"> (100000/10010590)*(C16*12)</f>
        <v>26.252198921342298</v>
      </c>
      <c r="E16" s="212">
        <v>203</v>
      </c>
      <c r="F16" s="213">
        <f xml:space="preserve"> (100000/10010590)*(E16*12)</f>
        <v>24.33423005037665</v>
      </c>
      <c r="G16" s="214">
        <f>C16-E16</f>
        <v>16</v>
      </c>
      <c r="H16" s="215">
        <f xml:space="preserve"> (100000/10010590)*(G16*12)</f>
        <v>1.9179688709656473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2:20" ht="20.100000000000001" customHeight="1" x14ac:dyDescent="0.2">
      <c r="B17" s="216" t="s">
        <v>150</v>
      </c>
      <c r="C17" s="217">
        <v>208</v>
      </c>
      <c r="D17" s="211">
        <f t="shared" ref="D17:D27" si="0" xml:space="preserve"> (100000/10010590)*(C17*12)</f>
        <v>24.933595322553415</v>
      </c>
      <c r="E17" s="218">
        <v>188</v>
      </c>
      <c r="F17" s="213">
        <f t="shared" ref="F17:F27" si="1" xml:space="preserve"> (100000/10010590)*(E17*12)</f>
        <v>22.536134233846358</v>
      </c>
      <c r="G17" s="219">
        <f t="shared" ref="G17:G27" si="2">C17-E17</f>
        <v>20</v>
      </c>
      <c r="H17" s="215">
        <f t="shared" ref="H17:H27" si="3" xml:space="preserve"> (100000/10010590)*(G17*12)</f>
        <v>2.3974610887070593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2:20" ht="20.100000000000001" customHeight="1" x14ac:dyDescent="0.2">
      <c r="B18" s="216" t="s">
        <v>180</v>
      </c>
      <c r="C18" s="217">
        <v>194</v>
      </c>
      <c r="D18" s="211">
        <f t="shared" si="0"/>
        <v>23.255372560458476</v>
      </c>
      <c r="E18" s="218">
        <v>173</v>
      </c>
      <c r="F18" s="213">
        <f t="shared" si="1"/>
        <v>20.738038417316062</v>
      </c>
      <c r="G18" s="219">
        <f>C18-E18</f>
        <v>21</v>
      </c>
      <c r="H18" s="215">
        <f t="shared" si="3"/>
        <v>2.5173341431424121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2:20" ht="20.100000000000001" customHeight="1" x14ac:dyDescent="0.2">
      <c r="B19" s="216" t="s">
        <v>201</v>
      </c>
      <c r="C19" s="217">
        <v>212</v>
      </c>
      <c r="D19" s="211">
        <f t="shared" si="0"/>
        <v>25.413087540294828</v>
      </c>
      <c r="E19" s="218">
        <v>186</v>
      </c>
      <c r="F19" s="213">
        <f t="shared" si="1"/>
        <v>22.29638812497565</v>
      </c>
      <c r="G19" s="219">
        <f t="shared" si="2"/>
        <v>26</v>
      </c>
      <c r="H19" s="215">
        <f t="shared" si="3"/>
        <v>3.1166994153191769</v>
      </c>
    </row>
    <row r="20" spans="2:20" ht="20.100000000000001" customHeight="1" x14ac:dyDescent="0.2">
      <c r="B20" s="216" t="s">
        <v>213</v>
      </c>
      <c r="C20" s="217">
        <v>230</v>
      </c>
      <c r="D20" s="211">
        <f t="shared" si="0"/>
        <v>27.570802520131181</v>
      </c>
      <c r="E20" s="218">
        <v>203</v>
      </c>
      <c r="F20" s="213">
        <f xml:space="preserve"> (100000/10010590)*(E20*12)</f>
        <v>24.33423005037665</v>
      </c>
      <c r="G20" s="219">
        <f t="shared" si="2"/>
        <v>27</v>
      </c>
      <c r="H20" s="215">
        <f t="shared" si="3"/>
        <v>3.2365724697545302</v>
      </c>
    </row>
    <row r="21" spans="2:20" ht="20.100000000000001" customHeight="1" x14ac:dyDescent="0.2">
      <c r="B21" s="216" t="s">
        <v>254</v>
      </c>
      <c r="C21" s="217">
        <v>183</v>
      </c>
      <c r="D21" s="211">
        <f t="shared" si="0"/>
        <v>21.936768961669593</v>
      </c>
      <c r="E21" s="218">
        <v>159</v>
      </c>
      <c r="F21" s="213">
        <f t="shared" si="1"/>
        <v>19.059815655221122</v>
      </c>
      <c r="G21" s="219">
        <f t="shared" si="2"/>
        <v>24</v>
      </c>
      <c r="H21" s="215">
        <f t="shared" si="3"/>
        <v>2.8769533064484709</v>
      </c>
    </row>
    <row r="22" spans="2:20" ht="20.100000000000001" customHeight="1" x14ac:dyDescent="0.2">
      <c r="B22" s="216" t="s">
        <v>255</v>
      </c>
      <c r="C22" s="217">
        <v>210</v>
      </c>
      <c r="D22" s="211">
        <f t="shared" si="0"/>
        <v>25.173341431424124</v>
      </c>
      <c r="E22" s="218">
        <v>190</v>
      </c>
      <c r="F22" s="213">
        <f t="shared" si="1"/>
        <v>22.775880342717063</v>
      </c>
      <c r="G22" s="219">
        <f t="shared" si="2"/>
        <v>20</v>
      </c>
      <c r="H22" s="215">
        <f t="shared" si="3"/>
        <v>2.3974610887070593</v>
      </c>
    </row>
    <row r="23" spans="2:20" ht="20.100000000000001" customHeight="1" x14ac:dyDescent="0.2">
      <c r="B23" s="216" t="s">
        <v>256</v>
      </c>
      <c r="C23" s="217">
        <v>214</v>
      </c>
      <c r="D23" s="211">
        <f t="shared" si="0"/>
        <v>25.652833649165533</v>
      </c>
      <c r="E23" s="218">
        <v>200</v>
      </c>
      <c r="F23" s="213">
        <f t="shared" si="1"/>
        <v>23.974610887070593</v>
      </c>
      <c r="G23" s="219">
        <f t="shared" si="2"/>
        <v>14</v>
      </c>
      <c r="H23" s="215">
        <f t="shared" si="3"/>
        <v>1.6782227620949415</v>
      </c>
    </row>
    <row r="24" spans="2:20" ht="20.100000000000001" customHeight="1" x14ac:dyDescent="0.2">
      <c r="B24" s="216" t="s">
        <v>257</v>
      </c>
      <c r="C24" s="217">
        <v>191</v>
      </c>
      <c r="D24" s="211">
        <f t="shared" si="0"/>
        <v>22.895753397152415</v>
      </c>
      <c r="E24" s="218">
        <v>168</v>
      </c>
      <c r="F24" s="213">
        <f t="shared" si="1"/>
        <v>20.138673145139297</v>
      </c>
      <c r="G24" s="219">
        <f t="shared" si="2"/>
        <v>23</v>
      </c>
      <c r="H24" s="215">
        <f t="shared" si="3"/>
        <v>2.7570802520131181</v>
      </c>
    </row>
    <row r="25" spans="2:20" ht="20.100000000000001" customHeight="1" x14ac:dyDescent="0.2">
      <c r="B25" s="216" t="s">
        <v>258</v>
      </c>
      <c r="C25" s="217">
        <v>233</v>
      </c>
      <c r="D25" s="211">
        <f t="shared" si="0"/>
        <v>27.930421683437242</v>
      </c>
      <c r="E25" s="218">
        <v>202</v>
      </c>
      <c r="F25" s="213">
        <f t="shared" si="1"/>
        <v>24.214356995941298</v>
      </c>
      <c r="G25" s="219">
        <f t="shared" si="2"/>
        <v>31</v>
      </c>
      <c r="H25" s="215">
        <f t="shared" si="3"/>
        <v>3.7160646874959418</v>
      </c>
    </row>
    <row r="26" spans="2:20" ht="20.100000000000001" customHeight="1" x14ac:dyDescent="0.2">
      <c r="B26" s="502" t="s">
        <v>259</v>
      </c>
      <c r="C26" s="503">
        <v>193</v>
      </c>
      <c r="D26" s="504">
        <f t="shared" si="0"/>
        <v>23.135499506023123</v>
      </c>
      <c r="E26" s="505">
        <v>159</v>
      </c>
      <c r="F26" s="506">
        <f t="shared" si="1"/>
        <v>19.059815655221122</v>
      </c>
      <c r="G26" s="507">
        <f t="shared" si="2"/>
        <v>34</v>
      </c>
      <c r="H26" s="508">
        <f t="shared" si="3"/>
        <v>4.075683850802001</v>
      </c>
    </row>
    <row r="27" spans="2:20" ht="20.100000000000001" customHeight="1" thickBot="1" x14ac:dyDescent="0.25">
      <c r="B27" s="509" t="s">
        <v>260</v>
      </c>
      <c r="C27" s="510">
        <v>226</v>
      </c>
      <c r="D27" s="511">
        <f t="shared" si="0"/>
        <v>27.091310302389768</v>
      </c>
      <c r="E27" s="512">
        <v>193</v>
      </c>
      <c r="F27" s="513">
        <f t="shared" si="1"/>
        <v>23.135499506023123</v>
      </c>
      <c r="G27" s="514">
        <f t="shared" si="2"/>
        <v>33</v>
      </c>
      <c r="H27" s="515">
        <f t="shared" si="3"/>
        <v>3.9558107963666478</v>
      </c>
    </row>
    <row r="28" spans="2:20" ht="20.100000000000001" customHeight="1" thickBot="1" x14ac:dyDescent="0.25">
      <c r="B28" s="69" t="s">
        <v>1</v>
      </c>
      <c r="C28" s="69">
        <f>SUM(C16:C27)</f>
        <v>2513</v>
      </c>
      <c r="D28" s="220">
        <f xml:space="preserve"> (100000/10010590)*(C28/12)*12</f>
        <v>25.103415483003502</v>
      </c>
      <c r="E28" s="69">
        <f>SUM(E16:E27)</f>
        <v>2224</v>
      </c>
      <c r="F28" s="220">
        <f xml:space="preserve"> (100000/10010590)*(E28/12)*12</f>
        <v>22.216472755352083</v>
      </c>
      <c r="G28" s="69">
        <f>SUM(G16:G27)</f>
        <v>289</v>
      </c>
      <c r="H28" s="221">
        <f xml:space="preserve"> (100000/10010590)*(G28/12)*12</f>
        <v>2.8869427276514172</v>
      </c>
    </row>
    <row r="29" spans="2:20" x14ac:dyDescent="0.2">
      <c r="B29" s="7"/>
    </row>
    <row r="30" spans="2:20" ht="14.25" x14ac:dyDescent="0.3">
      <c r="B30" s="23"/>
      <c r="C30" s="23"/>
      <c r="D30" s="23"/>
      <c r="E30" s="23"/>
      <c r="F30" s="23"/>
    </row>
    <row r="31" spans="2:20" ht="14.25" x14ac:dyDescent="0.3">
      <c r="B31" s="23"/>
      <c r="C31" s="208"/>
      <c r="D31" s="208"/>
      <c r="E31" s="208"/>
      <c r="F31" s="208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20" ht="14.25" x14ac:dyDescent="0.3">
      <c r="B32" s="23"/>
      <c r="C32" s="23"/>
      <c r="D32" s="23"/>
      <c r="E32" s="23"/>
      <c r="F32" s="23"/>
    </row>
    <row r="33" spans="2:6" ht="14.25" x14ac:dyDescent="0.3">
      <c r="B33" s="23"/>
      <c r="C33" s="23"/>
      <c r="D33" s="23"/>
      <c r="E33" s="23"/>
      <c r="F33" s="23"/>
    </row>
    <row r="34" spans="2:6" ht="14.25" x14ac:dyDescent="0.3">
      <c r="B34" s="23"/>
      <c r="C34" s="23"/>
      <c r="D34" s="23"/>
      <c r="E34" s="23"/>
      <c r="F34" s="23"/>
    </row>
  </sheetData>
  <mergeCells count="15">
    <mergeCell ref="B14:B15"/>
    <mergeCell ref="C14:C15"/>
    <mergeCell ref="E14:E15"/>
    <mergeCell ref="H14:H15"/>
    <mergeCell ref="D14:D15"/>
    <mergeCell ref="F14:F15"/>
    <mergeCell ref="G14:G15"/>
    <mergeCell ref="B13:C13"/>
    <mergeCell ref="A5:J5"/>
    <mergeCell ref="A6:J6"/>
    <mergeCell ref="A7:J7"/>
    <mergeCell ref="A9:J9"/>
    <mergeCell ref="A10:J10"/>
    <mergeCell ref="A11:J11"/>
    <mergeCell ref="A12:J12"/>
  </mergeCells>
  <phoneticPr fontId="0" type="noConversion"/>
  <pageMargins left="0.88500000000000001" right="0.3" top="0.3" bottom="0.3" header="0.39370078740157499" footer="0.39370078740157499"/>
  <pageSetup paperSize="9" scale="95" orientation="landscape" r:id="rId1"/>
  <headerFooter alignWithMargins="0"/>
  <ignoredErrors>
    <ignoredError sqref="G16:G28 E28:F28 D28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3"/>
  <sheetViews>
    <sheetView zoomScale="115" zoomScaleNormal="115" workbookViewId="0">
      <selection activeCell="A6" sqref="A6:X6"/>
    </sheetView>
  </sheetViews>
  <sheetFormatPr baseColWidth="10" defaultColWidth="11.42578125" defaultRowHeight="12.75" x14ac:dyDescent="0.2"/>
  <cols>
    <col min="1" max="1" width="2.7109375" customWidth="1"/>
    <col min="2" max="2" width="9.140625" customWidth="1"/>
    <col min="3" max="3" width="11.5703125" customWidth="1"/>
    <col min="4" max="4" width="4.42578125" customWidth="1"/>
    <col min="5" max="5" width="4.28515625" customWidth="1"/>
    <col min="6" max="6" width="4.140625" customWidth="1"/>
    <col min="7" max="8" width="3.7109375" customWidth="1"/>
    <col min="9" max="9" width="4" customWidth="1"/>
    <col min="10" max="11" width="3.85546875" customWidth="1"/>
    <col min="12" max="12" width="3.28515625" customWidth="1"/>
    <col min="13" max="13" width="3.85546875" customWidth="1"/>
    <col min="14" max="15" width="4.28515625" customWidth="1"/>
    <col min="16" max="16" width="9.28515625" customWidth="1"/>
    <col min="17" max="17" width="15.140625" customWidth="1"/>
    <col min="18" max="18" width="11.28515625" customWidth="1"/>
    <col min="19" max="19" width="13.140625" customWidth="1"/>
    <col min="20" max="20" width="18.5703125" customWidth="1"/>
    <col min="21" max="21" width="2" customWidth="1"/>
    <col min="22" max="22" width="3" customWidth="1"/>
    <col min="23" max="23" width="1.140625" hidden="1" customWidth="1"/>
    <col min="24" max="24" width="2.42578125" customWidth="1"/>
  </cols>
  <sheetData>
    <row r="5" spans="1:24" ht="12.75" customHeight="1" x14ac:dyDescent="0.25">
      <c r="A5" s="588" t="s">
        <v>25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</row>
    <row r="6" spans="1:24" ht="18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</row>
    <row r="7" spans="1:24" ht="12.7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  <c r="T7" s="594"/>
      <c r="U7" s="594"/>
      <c r="V7" s="594"/>
      <c r="W7" s="594"/>
      <c r="X7" s="594"/>
    </row>
    <row r="8" spans="1:24" ht="12.75" customHeight="1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"/>
      <c r="R8" s="12"/>
    </row>
    <row r="9" spans="1:24" ht="14.25" customHeight="1" x14ac:dyDescent="0.25">
      <c r="A9" s="593"/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  <c r="S9" s="593"/>
      <c r="T9" s="593"/>
      <c r="U9" s="593"/>
      <c r="V9" s="593"/>
      <c r="W9" s="593"/>
    </row>
    <row r="10" spans="1:24" ht="12.75" customHeight="1" x14ac:dyDescent="0.2">
      <c r="A10" s="596" t="s">
        <v>90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</row>
    <row r="11" spans="1:24" ht="12.75" hidden="1" customHeight="1" x14ac:dyDescent="0.2"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</row>
    <row r="12" spans="1:24" ht="15" customHeight="1" x14ac:dyDescent="0.3">
      <c r="A12" s="590" t="s">
        <v>24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0"/>
      <c r="V12" s="590"/>
      <c r="W12" s="590"/>
      <c r="X12" s="590"/>
    </row>
    <row r="13" spans="1:24" ht="15.75" customHeight="1" x14ac:dyDescent="0.3">
      <c r="A13" s="674" t="s">
        <v>500</v>
      </c>
      <c r="B13" s="674"/>
      <c r="C13" s="674"/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4"/>
      <c r="P13" s="674"/>
      <c r="Q13" s="674"/>
      <c r="R13" s="674"/>
      <c r="S13" s="674"/>
      <c r="T13" s="674"/>
      <c r="U13" s="674"/>
      <c r="V13" s="674"/>
      <c r="W13" s="674"/>
      <c r="X13" s="674"/>
    </row>
    <row r="14" spans="1:24" ht="15.75" customHeight="1" x14ac:dyDescent="0.3">
      <c r="A14" s="672" t="s">
        <v>511</v>
      </c>
      <c r="B14" s="673"/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</row>
    <row r="15" spans="1:24" ht="16.5" customHeight="1" thickBot="1" x14ac:dyDescent="0.35">
      <c r="B15" s="222" t="s">
        <v>282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9"/>
    </row>
    <row r="16" spans="1:24" ht="62.25" customHeight="1" thickBot="1" x14ac:dyDescent="0.25">
      <c r="B16" s="223" t="s">
        <v>24</v>
      </c>
      <c r="C16" s="59" t="s">
        <v>283</v>
      </c>
      <c r="D16" s="224" t="s">
        <v>152</v>
      </c>
      <c r="E16" s="224" t="s">
        <v>150</v>
      </c>
      <c r="F16" s="224" t="s">
        <v>180</v>
      </c>
      <c r="G16" s="224" t="s">
        <v>201</v>
      </c>
      <c r="H16" s="224" t="s">
        <v>213</v>
      </c>
      <c r="I16" s="224" t="s">
        <v>254</v>
      </c>
      <c r="J16" s="224" t="s">
        <v>255</v>
      </c>
      <c r="K16" s="224" t="s">
        <v>256</v>
      </c>
      <c r="L16" s="224" t="s">
        <v>257</v>
      </c>
      <c r="M16" s="224" t="s">
        <v>258</v>
      </c>
      <c r="N16" s="224" t="s">
        <v>259</v>
      </c>
      <c r="O16" s="224" t="s">
        <v>260</v>
      </c>
      <c r="P16" s="61" t="s">
        <v>284</v>
      </c>
      <c r="Q16" s="61" t="s">
        <v>88</v>
      </c>
      <c r="R16" s="61" t="s">
        <v>285</v>
      </c>
      <c r="S16" s="61" t="s">
        <v>286</v>
      </c>
      <c r="T16" s="61" t="s">
        <v>287</v>
      </c>
    </row>
    <row r="17" spans="1:25" ht="24.95" customHeight="1" thickBot="1" x14ac:dyDescent="0.25">
      <c r="B17" s="225" t="s">
        <v>288</v>
      </c>
      <c r="C17" s="226">
        <v>9884371</v>
      </c>
      <c r="D17" s="226">
        <v>197</v>
      </c>
      <c r="E17" s="226">
        <v>173</v>
      </c>
      <c r="F17" s="226">
        <v>206</v>
      </c>
      <c r="G17" s="226">
        <v>228</v>
      </c>
      <c r="H17" s="226">
        <v>221</v>
      </c>
      <c r="I17" s="226">
        <v>172</v>
      </c>
      <c r="J17" s="226">
        <v>189</v>
      </c>
      <c r="K17" s="226">
        <v>200</v>
      </c>
      <c r="L17" s="226">
        <v>230</v>
      </c>
      <c r="M17" s="226">
        <v>221</v>
      </c>
      <c r="N17" s="226">
        <v>182</v>
      </c>
      <c r="O17" s="226">
        <v>253</v>
      </c>
      <c r="P17" s="226">
        <f>SUM(D17:O17)</f>
        <v>2472</v>
      </c>
      <c r="Q17" s="227">
        <f xml:space="preserve"> (100000/C17)*(P17/12)*12</f>
        <v>25.009178631599319</v>
      </c>
      <c r="R17" s="228">
        <v>260</v>
      </c>
      <c r="S17" s="226">
        <f>P17-R17</f>
        <v>2212</v>
      </c>
      <c r="T17" s="261">
        <f xml:space="preserve"> (100000/C17)*(S17/12)*12</f>
        <v>22.378763403356672</v>
      </c>
    </row>
    <row r="18" spans="1:25" ht="25.5" customHeight="1" thickBot="1" x14ac:dyDescent="0.25">
      <c r="A18" s="6"/>
      <c r="B18" s="225" t="s">
        <v>364</v>
      </c>
      <c r="C18" s="226">
        <v>10010590</v>
      </c>
      <c r="D18" s="226">
        <v>219</v>
      </c>
      <c r="E18" s="226">
        <v>208</v>
      </c>
      <c r="F18" s="226">
        <v>194</v>
      </c>
      <c r="G18" s="226">
        <v>212</v>
      </c>
      <c r="H18" s="226">
        <v>230</v>
      </c>
      <c r="I18" s="226">
        <v>183</v>
      </c>
      <c r="J18" s="226">
        <v>210</v>
      </c>
      <c r="K18" s="226">
        <v>214</v>
      </c>
      <c r="L18" s="226">
        <v>191</v>
      </c>
      <c r="M18" s="226">
        <v>233</v>
      </c>
      <c r="N18" s="226">
        <v>193</v>
      </c>
      <c r="O18" s="226">
        <v>226</v>
      </c>
      <c r="P18" s="226">
        <f>SUM(D18:O18)</f>
        <v>2513</v>
      </c>
      <c r="Q18" s="227">
        <f xml:space="preserve"> (100000/C18)*(P18/12)*12</f>
        <v>25.103415483003502</v>
      </c>
      <c r="R18" s="228">
        <v>289</v>
      </c>
      <c r="S18" s="226">
        <f>P18-R18</f>
        <v>2224</v>
      </c>
      <c r="T18" s="261">
        <f xml:space="preserve"> (100000/C18)*(S18/12)*12</f>
        <v>22.216472755352083</v>
      </c>
    </row>
    <row r="19" spans="1:25" ht="12.95" customHeight="1" x14ac:dyDescent="0.2">
      <c r="A19" s="6"/>
      <c r="C19" s="229"/>
      <c r="D19" s="233"/>
      <c r="E19" s="233"/>
      <c r="F19" s="233"/>
      <c r="G19" s="233"/>
      <c r="H19" s="233"/>
      <c r="I19" s="233"/>
      <c r="J19" s="233"/>
      <c r="K19" s="233"/>
      <c r="L19" s="233"/>
      <c r="M19" s="229"/>
      <c r="N19" s="229"/>
      <c r="O19" s="229"/>
      <c r="P19" s="230"/>
      <c r="Q19" s="230"/>
      <c r="R19" s="230"/>
      <c r="S19" s="230"/>
      <c r="T19" s="230"/>
    </row>
    <row r="20" spans="1:25" ht="12.95" customHeight="1" x14ac:dyDescent="0.2">
      <c r="A20" s="6"/>
      <c r="B20" s="9"/>
      <c r="H20" s="6"/>
      <c r="I20" s="6"/>
      <c r="J20" s="6"/>
      <c r="K20" s="6"/>
      <c r="S20" s="231"/>
      <c r="T20" s="232"/>
      <c r="Y20" s="3"/>
    </row>
    <row r="21" spans="1:25" ht="12.95" customHeight="1" x14ac:dyDescent="0.2">
      <c r="A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S21" s="231"/>
      <c r="T21" s="232"/>
      <c r="Y21" s="3"/>
    </row>
    <row r="22" spans="1:25" ht="12.95" customHeight="1" x14ac:dyDescent="0.2"/>
    <row r="23" spans="1:25" ht="12.95" customHeight="1" x14ac:dyDescent="0.2"/>
  </sheetData>
  <mergeCells count="9">
    <mergeCell ref="A5:X5"/>
    <mergeCell ref="A6:X6"/>
    <mergeCell ref="A7:X7"/>
    <mergeCell ref="A10:X10"/>
    <mergeCell ref="A14:X14"/>
    <mergeCell ref="A9:W9"/>
    <mergeCell ref="B11:T11"/>
    <mergeCell ref="A12:X12"/>
    <mergeCell ref="A13:X13"/>
  </mergeCells>
  <phoneticPr fontId="0" type="noConversion"/>
  <pageMargins left="0.73685039370078742" right="0.19685039370078741" top="0.19685039370078741" bottom="0.19685039370078741" header="0.39370078740157483" footer="0.39370078740157483"/>
  <pageSetup paperSize="9" scale="96" orientation="landscape" r:id="rId1"/>
  <headerFooter alignWithMargins="0"/>
  <ignoredErrors>
    <ignoredError sqref="P17:P18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zoomScaleNormal="100" zoomScaleSheetLayoutView="100" workbookViewId="0">
      <selection activeCell="R7" sqref="R7"/>
    </sheetView>
  </sheetViews>
  <sheetFormatPr baseColWidth="10" defaultColWidth="11.42578125" defaultRowHeight="12.75" x14ac:dyDescent="0.2"/>
  <cols>
    <col min="1" max="1" width="0.7109375" customWidth="1"/>
    <col min="2" max="2" width="4" style="45" customWidth="1"/>
    <col min="3" max="3" width="13.5703125" style="45" customWidth="1"/>
    <col min="4" max="4" width="3.85546875" style="45" customWidth="1"/>
    <col min="5" max="5" width="4.7109375" style="45" customWidth="1"/>
    <col min="6" max="7" width="4" style="45" customWidth="1"/>
    <col min="8" max="8" width="3.85546875" style="45" customWidth="1"/>
    <col min="9" max="9" width="3.7109375" style="45" customWidth="1"/>
    <col min="10" max="10" width="4" style="45" customWidth="1"/>
    <col min="11" max="11" width="3.5703125" style="45" customWidth="1"/>
    <col min="12" max="15" width="4.7109375" style="45" customWidth="1"/>
    <col min="16" max="16" width="9.28515625" style="45" customWidth="1"/>
    <col min="17" max="17" width="11.7109375" style="45" customWidth="1"/>
    <col min="18" max="18" width="16" style="45" customWidth="1"/>
    <col min="19" max="19" width="4.7109375" style="45" customWidth="1"/>
    <col min="20" max="20" width="3.42578125" style="45" customWidth="1"/>
    <col min="21" max="21" width="3.28515625" style="45" customWidth="1"/>
    <col min="22" max="22" width="5.28515625" style="45" customWidth="1"/>
    <col min="23" max="23" width="6.5703125" style="45" customWidth="1"/>
    <col min="24" max="24" width="10.7109375" style="45" customWidth="1"/>
    <col min="25" max="25" width="13" style="45" customWidth="1"/>
    <col min="26" max="26" width="1.140625" style="45" customWidth="1"/>
    <col min="27" max="27" width="1" style="45" customWidth="1"/>
  </cols>
  <sheetData>
    <row r="1" spans="2:29" ht="15" x14ac:dyDescent="0.25">
      <c r="B1" s="234" t="s">
        <v>289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</row>
    <row r="2" spans="2:29" ht="12.75" customHeight="1" x14ac:dyDescent="0.2">
      <c r="B2" s="235" t="s">
        <v>90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2:29" ht="15.75" thickBot="1" x14ac:dyDescent="0.3">
      <c r="B3" s="236" t="s">
        <v>493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7"/>
      <c r="AA3" s="237"/>
    </row>
    <row r="4" spans="2:29" ht="12.95" customHeight="1" thickBot="1" x14ac:dyDescent="0.25">
      <c r="B4" s="678" t="s">
        <v>9</v>
      </c>
      <c r="C4" s="678"/>
      <c r="D4" s="678" t="s">
        <v>237</v>
      </c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5" t="s">
        <v>283</v>
      </c>
      <c r="R4" s="675" t="s">
        <v>290</v>
      </c>
      <c r="S4" s="675" t="s">
        <v>267</v>
      </c>
      <c r="T4" s="675"/>
      <c r="U4" s="675"/>
      <c r="V4" s="675"/>
      <c r="W4" s="675" t="s">
        <v>1</v>
      </c>
      <c r="X4" s="675" t="s">
        <v>291</v>
      </c>
      <c r="Y4" s="675" t="s">
        <v>292</v>
      </c>
      <c r="Z4"/>
      <c r="AA4"/>
    </row>
    <row r="5" spans="2:29" ht="7.5" customHeight="1" thickBot="1" x14ac:dyDescent="0.25"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5"/>
      <c r="R5" s="675"/>
      <c r="S5" s="675"/>
      <c r="T5" s="675"/>
      <c r="U5" s="675"/>
      <c r="V5" s="675"/>
      <c r="W5" s="675"/>
      <c r="X5" s="675"/>
      <c r="Y5" s="675"/>
      <c r="Z5"/>
      <c r="AA5"/>
    </row>
    <row r="6" spans="2:29" ht="61.5" customHeight="1" thickBot="1" x14ac:dyDescent="0.25">
      <c r="B6" s="679" t="s">
        <v>8</v>
      </c>
      <c r="C6" s="679"/>
      <c r="D6" s="303" t="s">
        <v>152</v>
      </c>
      <c r="E6" s="303" t="s">
        <v>150</v>
      </c>
      <c r="F6" s="303" t="s">
        <v>180</v>
      </c>
      <c r="G6" s="303" t="s">
        <v>201</v>
      </c>
      <c r="H6" s="303" t="s">
        <v>213</v>
      </c>
      <c r="I6" s="303" t="s">
        <v>254</v>
      </c>
      <c r="J6" s="303" t="s">
        <v>255</v>
      </c>
      <c r="K6" s="303" t="s">
        <v>256</v>
      </c>
      <c r="L6" s="303" t="s">
        <v>257</v>
      </c>
      <c r="M6" s="303" t="s">
        <v>258</v>
      </c>
      <c r="N6" s="303" t="s">
        <v>259</v>
      </c>
      <c r="O6" s="303" t="s">
        <v>260</v>
      </c>
      <c r="P6" s="329" t="s">
        <v>18</v>
      </c>
      <c r="Q6" s="675"/>
      <c r="R6" s="675"/>
      <c r="S6" s="304" t="s">
        <v>83</v>
      </c>
      <c r="T6" s="304" t="s">
        <v>293</v>
      </c>
      <c r="U6" s="304" t="s">
        <v>331</v>
      </c>
      <c r="V6" s="304" t="s">
        <v>151</v>
      </c>
      <c r="W6" s="675"/>
      <c r="X6" s="675"/>
      <c r="Y6" s="675"/>
      <c r="Z6"/>
      <c r="AA6"/>
    </row>
    <row r="7" spans="2:29" s="6" customFormat="1" ht="16.5" customHeight="1" x14ac:dyDescent="0.2">
      <c r="B7" s="337">
        <v>1</v>
      </c>
      <c r="C7" s="330" t="s">
        <v>5</v>
      </c>
      <c r="D7" s="331">
        <v>24</v>
      </c>
      <c r="E7" s="331">
        <v>20</v>
      </c>
      <c r="F7" s="331">
        <v>39</v>
      </c>
      <c r="G7" s="331">
        <v>28</v>
      </c>
      <c r="H7" s="331">
        <v>27</v>
      </c>
      <c r="I7" s="331">
        <v>22</v>
      </c>
      <c r="J7" s="331">
        <v>23</v>
      </c>
      <c r="K7" s="331">
        <v>23</v>
      </c>
      <c r="L7" s="331">
        <v>32</v>
      </c>
      <c r="M7" s="331">
        <v>30</v>
      </c>
      <c r="N7" s="331">
        <v>21</v>
      </c>
      <c r="O7" s="331">
        <v>39</v>
      </c>
      <c r="P7" s="331">
        <f>SUM(D7:O7)</f>
        <v>328</v>
      </c>
      <c r="Q7" s="332">
        <v>1126306</v>
      </c>
      <c r="R7" s="333">
        <f xml:space="preserve"> (100000/Q7)*(P7/12)*12</f>
        <v>29.121748441364957</v>
      </c>
      <c r="S7" s="331">
        <v>25</v>
      </c>
      <c r="T7" s="331">
        <v>1</v>
      </c>
      <c r="U7" s="331"/>
      <c r="V7" s="331">
        <v>1</v>
      </c>
      <c r="W7" s="331">
        <f>SUM(S7:V7)</f>
        <v>27</v>
      </c>
      <c r="X7" s="331">
        <f>P7-W7</f>
        <v>301</v>
      </c>
      <c r="Y7" s="328">
        <f>(100000/Q7)*(X7/12)*12</f>
        <v>26.724531344057471</v>
      </c>
    </row>
    <row r="8" spans="2:29" s="6" customFormat="1" ht="12.95" customHeight="1" x14ac:dyDescent="0.2">
      <c r="B8" s="338">
        <v>2</v>
      </c>
      <c r="C8" s="299" t="s">
        <v>32</v>
      </c>
      <c r="D8" s="300">
        <v>58</v>
      </c>
      <c r="E8" s="300">
        <v>66</v>
      </c>
      <c r="F8" s="300">
        <v>48</v>
      </c>
      <c r="G8" s="300">
        <v>72</v>
      </c>
      <c r="H8" s="300">
        <v>72</v>
      </c>
      <c r="I8" s="300">
        <v>61</v>
      </c>
      <c r="J8" s="300">
        <v>59</v>
      </c>
      <c r="K8" s="300">
        <v>72</v>
      </c>
      <c r="L8" s="300">
        <v>56</v>
      </c>
      <c r="M8" s="300">
        <v>67</v>
      </c>
      <c r="N8" s="300">
        <v>80</v>
      </c>
      <c r="O8" s="300">
        <v>73</v>
      </c>
      <c r="P8" s="300">
        <f t="shared" ref="P8:P38" si="0">SUM(D8:O8)</f>
        <v>784</v>
      </c>
      <c r="Q8" s="301">
        <v>2236430</v>
      </c>
      <c r="R8" s="333">
        <f t="shared" ref="R8:R38" si="1" xml:space="preserve"> (100000/Q8)*(P8/12)*12</f>
        <v>35.055870293279909</v>
      </c>
      <c r="S8" s="300">
        <v>109</v>
      </c>
      <c r="T8" s="300"/>
      <c r="U8" s="300"/>
      <c r="V8" s="300"/>
      <c r="W8" s="300">
        <f t="shared" ref="W8:W38" si="2">SUM(S8:V8)</f>
        <v>109</v>
      </c>
      <c r="X8" s="300">
        <f t="shared" ref="X8:X38" si="3">P8-W8</f>
        <v>675</v>
      </c>
      <c r="Y8" s="328">
        <f t="shared" ref="Y8:Y38" si="4">(100000/Q8)*(X8/12)*12</f>
        <v>30.182031183627476</v>
      </c>
    </row>
    <row r="9" spans="2:29" ht="12.95" customHeight="1" x14ac:dyDescent="0.2">
      <c r="B9" s="338">
        <v>3</v>
      </c>
      <c r="C9" s="299" t="s">
        <v>34</v>
      </c>
      <c r="D9" s="300">
        <v>4</v>
      </c>
      <c r="E9" s="300">
        <v>3</v>
      </c>
      <c r="F9" s="300">
        <v>3</v>
      </c>
      <c r="G9" s="300">
        <v>3</v>
      </c>
      <c r="H9" s="300">
        <v>3</v>
      </c>
      <c r="I9" s="300">
        <v>4</v>
      </c>
      <c r="J9" s="300">
        <v>4</v>
      </c>
      <c r="K9" s="300">
        <v>2</v>
      </c>
      <c r="L9" s="300">
        <v>2</v>
      </c>
      <c r="M9" s="300">
        <v>4</v>
      </c>
      <c r="N9" s="300">
        <v>3</v>
      </c>
      <c r="O9" s="300">
        <v>2</v>
      </c>
      <c r="P9" s="300">
        <f t="shared" si="0"/>
        <v>37</v>
      </c>
      <c r="Q9" s="301">
        <v>244787</v>
      </c>
      <c r="R9" s="333">
        <f t="shared" si="1"/>
        <v>15.11518177027375</v>
      </c>
      <c r="S9" s="300">
        <v>1</v>
      </c>
      <c r="T9" s="300"/>
      <c r="U9" s="300"/>
      <c r="V9" s="300"/>
      <c r="W9" s="300">
        <f t="shared" si="2"/>
        <v>1</v>
      </c>
      <c r="X9" s="300">
        <f t="shared" si="3"/>
        <v>36</v>
      </c>
      <c r="Y9" s="328">
        <f t="shared" si="4"/>
        <v>14.706663344050135</v>
      </c>
      <c r="Z9"/>
      <c r="AA9"/>
      <c r="AB9" s="6"/>
      <c r="AC9" s="6"/>
    </row>
    <row r="10" spans="2:29" ht="12.95" customHeight="1" x14ac:dyDescent="0.25">
      <c r="B10" s="338">
        <v>4</v>
      </c>
      <c r="C10" s="299" t="s">
        <v>35</v>
      </c>
      <c r="D10" s="300">
        <v>2</v>
      </c>
      <c r="E10" s="300">
        <v>1</v>
      </c>
      <c r="F10" s="300">
        <v>2</v>
      </c>
      <c r="G10" s="300">
        <v>2</v>
      </c>
      <c r="H10" s="300">
        <v>2</v>
      </c>
      <c r="I10" s="300">
        <v>4</v>
      </c>
      <c r="J10" s="300"/>
      <c r="K10" s="300">
        <v>1</v>
      </c>
      <c r="L10" s="300">
        <v>2</v>
      </c>
      <c r="M10" s="300">
        <v>3</v>
      </c>
      <c r="N10" s="300">
        <v>2</v>
      </c>
      <c r="O10" s="300">
        <v>3</v>
      </c>
      <c r="P10" s="300">
        <f t="shared" si="0"/>
        <v>24</v>
      </c>
      <c r="Q10" s="302">
        <v>116435</v>
      </c>
      <c r="R10" s="333">
        <f t="shared" si="1"/>
        <v>20.612358826813242</v>
      </c>
      <c r="S10" s="300">
        <v>1</v>
      </c>
      <c r="T10" s="300"/>
      <c r="U10" s="300"/>
      <c r="V10" s="300"/>
      <c r="W10" s="300">
        <f t="shared" si="2"/>
        <v>1</v>
      </c>
      <c r="X10" s="300">
        <f t="shared" si="3"/>
        <v>23</v>
      </c>
      <c r="Y10" s="328">
        <f t="shared" si="4"/>
        <v>19.753510542362694</v>
      </c>
      <c r="Z10"/>
      <c r="AA10"/>
      <c r="AB10" s="6"/>
      <c r="AC10" s="6"/>
    </row>
    <row r="11" spans="2:29" ht="12.95" customHeight="1" x14ac:dyDescent="0.25">
      <c r="B11" s="338">
        <v>5</v>
      </c>
      <c r="C11" s="299" t="s">
        <v>36</v>
      </c>
      <c r="D11" s="300">
        <v>3</v>
      </c>
      <c r="E11" s="300">
        <v>4</v>
      </c>
      <c r="F11" s="300">
        <v>1</v>
      </c>
      <c r="G11" s="300"/>
      <c r="H11" s="300">
        <v>5</v>
      </c>
      <c r="I11" s="300">
        <v>1</v>
      </c>
      <c r="J11" s="300">
        <v>1</v>
      </c>
      <c r="K11" s="300">
        <v>6</v>
      </c>
      <c r="L11" s="300">
        <v>3</v>
      </c>
      <c r="M11" s="300">
        <v>5</v>
      </c>
      <c r="N11" s="300">
        <v>1</v>
      </c>
      <c r="O11" s="300">
        <v>2</v>
      </c>
      <c r="P11" s="300">
        <f t="shared" si="0"/>
        <v>32</v>
      </c>
      <c r="Q11" s="302">
        <v>202243</v>
      </c>
      <c r="R11" s="333">
        <f t="shared" si="1"/>
        <v>15.82255010062153</v>
      </c>
      <c r="S11" s="300">
        <v>1</v>
      </c>
      <c r="T11" s="300"/>
      <c r="U11" s="300"/>
      <c r="V11" s="300"/>
      <c r="W11" s="300">
        <f t="shared" si="2"/>
        <v>1</v>
      </c>
      <c r="X11" s="300">
        <f t="shared" si="3"/>
        <v>31</v>
      </c>
      <c r="Y11" s="328">
        <f t="shared" si="4"/>
        <v>15.328095409977109</v>
      </c>
      <c r="Z11"/>
      <c r="AA11"/>
      <c r="AB11" s="6"/>
      <c r="AC11" s="6"/>
    </row>
    <row r="12" spans="2:29" ht="12.95" customHeight="1" x14ac:dyDescent="0.25">
      <c r="B12" s="338">
        <v>6</v>
      </c>
      <c r="C12" s="299" t="s">
        <v>37</v>
      </c>
      <c r="D12" s="300">
        <v>2</v>
      </c>
      <c r="E12" s="300">
        <v>2</v>
      </c>
      <c r="F12" s="300">
        <v>1</v>
      </c>
      <c r="G12" s="300">
        <v>5</v>
      </c>
      <c r="H12" s="300">
        <v>1</v>
      </c>
      <c r="I12" s="300"/>
      <c r="J12" s="300">
        <v>4</v>
      </c>
      <c r="K12" s="300">
        <v>1</v>
      </c>
      <c r="L12" s="300">
        <v>1</v>
      </c>
      <c r="M12" s="300">
        <v>2</v>
      </c>
      <c r="N12" s="300">
        <v>1</v>
      </c>
      <c r="O12" s="300">
        <v>1</v>
      </c>
      <c r="P12" s="300">
        <f t="shared" si="0"/>
        <v>21</v>
      </c>
      <c r="Q12" s="302">
        <v>67360</v>
      </c>
      <c r="R12" s="333">
        <f t="shared" si="1"/>
        <v>31.175771971496438</v>
      </c>
      <c r="S12" s="300">
        <v>1</v>
      </c>
      <c r="T12" s="300"/>
      <c r="U12" s="300"/>
      <c r="V12" s="300">
        <v>1</v>
      </c>
      <c r="W12" s="300">
        <f t="shared" si="2"/>
        <v>2</v>
      </c>
      <c r="X12" s="300">
        <f t="shared" si="3"/>
        <v>19</v>
      </c>
      <c r="Y12" s="328">
        <f t="shared" si="4"/>
        <v>28.206650831353919</v>
      </c>
      <c r="Z12"/>
      <c r="AA12"/>
      <c r="AB12" s="6"/>
      <c r="AC12" s="6"/>
    </row>
    <row r="13" spans="2:29" ht="12.95" customHeight="1" x14ac:dyDescent="0.2">
      <c r="B13" s="338">
        <v>7</v>
      </c>
      <c r="C13" s="299" t="s">
        <v>38</v>
      </c>
      <c r="D13" s="300">
        <v>16</v>
      </c>
      <c r="E13" s="300">
        <v>6</v>
      </c>
      <c r="F13" s="300">
        <v>4</v>
      </c>
      <c r="G13" s="300">
        <v>4</v>
      </c>
      <c r="H13" s="300">
        <v>10</v>
      </c>
      <c r="I13" s="300">
        <v>4</v>
      </c>
      <c r="J13" s="300">
        <v>3</v>
      </c>
      <c r="K13" s="300">
        <v>6</v>
      </c>
      <c r="L13" s="300">
        <v>4</v>
      </c>
      <c r="M13" s="300">
        <v>8</v>
      </c>
      <c r="N13" s="300">
        <v>5</v>
      </c>
      <c r="O13" s="300">
        <v>6</v>
      </c>
      <c r="P13" s="300">
        <f t="shared" si="0"/>
        <v>76</v>
      </c>
      <c r="Q13" s="301">
        <v>300833</v>
      </c>
      <c r="R13" s="333">
        <f t="shared" si="1"/>
        <v>25.26318588718658</v>
      </c>
      <c r="S13" s="300">
        <v>11</v>
      </c>
      <c r="T13" s="300"/>
      <c r="U13" s="300"/>
      <c r="V13" s="300"/>
      <c r="W13" s="300">
        <f t="shared" si="2"/>
        <v>11</v>
      </c>
      <c r="X13" s="300">
        <f t="shared" si="3"/>
        <v>65</v>
      </c>
      <c r="Y13" s="328">
        <f t="shared" si="4"/>
        <v>21.606672140356945</v>
      </c>
      <c r="Z13"/>
      <c r="AA13"/>
      <c r="AB13" s="6"/>
      <c r="AC13" s="6"/>
    </row>
    <row r="14" spans="2:29" ht="12.95" customHeight="1" x14ac:dyDescent="0.25">
      <c r="B14" s="338">
        <v>8</v>
      </c>
      <c r="C14" s="299" t="s">
        <v>71</v>
      </c>
      <c r="D14" s="300">
        <v>2</v>
      </c>
      <c r="E14" s="300">
        <v>4</v>
      </c>
      <c r="F14" s="300">
        <v>2</v>
      </c>
      <c r="G14" s="300"/>
      <c r="H14" s="300">
        <v>5</v>
      </c>
      <c r="I14" s="300">
        <v>2</v>
      </c>
      <c r="J14" s="300">
        <v>5</v>
      </c>
      <c r="K14" s="300">
        <v>4</v>
      </c>
      <c r="L14" s="300"/>
      <c r="M14" s="300">
        <v>2</v>
      </c>
      <c r="N14" s="300">
        <v>2</v>
      </c>
      <c r="O14" s="300">
        <v>5</v>
      </c>
      <c r="P14" s="300">
        <f t="shared" si="0"/>
        <v>33</v>
      </c>
      <c r="Q14" s="302">
        <v>107251</v>
      </c>
      <c r="R14" s="333">
        <f t="shared" si="1"/>
        <v>30.768943879311148</v>
      </c>
      <c r="S14" s="300">
        <v>0</v>
      </c>
      <c r="T14" s="300"/>
      <c r="U14" s="300"/>
      <c r="V14" s="300"/>
      <c r="W14" s="300">
        <f t="shared" si="2"/>
        <v>0</v>
      </c>
      <c r="X14" s="300">
        <f t="shared" si="3"/>
        <v>33</v>
      </c>
      <c r="Y14" s="328">
        <f t="shared" si="4"/>
        <v>30.768943879311148</v>
      </c>
      <c r="Z14"/>
      <c r="AA14"/>
      <c r="AB14" s="6"/>
      <c r="AC14" s="6"/>
    </row>
    <row r="15" spans="2:29" ht="12.95" customHeight="1" x14ac:dyDescent="0.2">
      <c r="B15" s="338">
        <v>9</v>
      </c>
      <c r="C15" s="299" t="s">
        <v>57</v>
      </c>
      <c r="D15" s="300">
        <v>3</v>
      </c>
      <c r="E15" s="300">
        <v>1</v>
      </c>
      <c r="F15" s="300">
        <v>1</v>
      </c>
      <c r="G15" s="300">
        <v>2</v>
      </c>
      <c r="H15" s="300">
        <v>2</v>
      </c>
      <c r="I15" s="300"/>
      <c r="J15" s="300">
        <v>1</v>
      </c>
      <c r="K15" s="300">
        <v>2</v>
      </c>
      <c r="L15" s="300">
        <v>1</v>
      </c>
      <c r="M15" s="300">
        <v>1</v>
      </c>
      <c r="N15" s="300">
        <v>1</v>
      </c>
      <c r="O15" s="300">
        <v>2</v>
      </c>
      <c r="P15" s="300">
        <f t="shared" si="0"/>
        <v>17</v>
      </c>
      <c r="Q15" s="301">
        <v>72748</v>
      </c>
      <c r="R15" s="333">
        <f t="shared" si="1"/>
        <v>23.36834002309342</v>
      </c>
      <c r="S15" s="300">
        <v>1</v>
      </c>
      <c r="T15" s="300"/>
      <c r="U15" s="300"/>
      <c r="V15" s="300">
        <v>2</v>
      </c>
      <c r="W15" s="300">
        <f t="shared" si="2"/>
        <v>3</v>
      </c>
      <c r="X15" s="300">
        <f t="shared" si="3"/>
        <v>14</v>
      </c>
      <c r="Y15" s="328">
        <f t="shared" si="4"/>
        <v>19.244515313135757</v>
      </c>
      <c r="Z15"/>
      <c r="AA15"/>
      <c r="AB15" s="6"/>
      <c r="AC15" s="6"/>
    </row>
    <row r="16" spans="2:29" ht="12.95" customHeight="1" x14ac:dyDescent="0.2">
      <c r="B16" s="338">
        <v>10</v>
      </c>
      <c r="C16" s="299" t="s">
        <v>39</v>
      </c>
      <c r="D16" s="300">
        <v>3</v>
      </c>
      <c r="E16" s="300">
        <v>7</v>
      </c>
      <c r="F16" s="300">
        <v>5</v>
      </c>
      <c r="G16" s="300">
        <v>4</v>
      </c>
      <c r="H16" s="300">
        <v>2</v>
      </c>
      <c r="I16" s="300">
        <v>3</v>
      </c>
      <c r="J16" s="300">
        <v>5</v>
      </c>
      <c r="K16" s="300">
        <v>5</v>
      </c>
      <c r="L16" s="300">
        <v>7</v>
      </c>
      <c r="M16" s="300">
        <v>5</v>
      </c>
      <c r="N16" s="300">
        <v>2</v>
      </c>
      <c r="O16" s="300">
        <v>3</v>
      </c>
      <c r="P16" s="300">
        <f t="shared" si="0"/>
        <v>51</v>
      </c>
      <c r="Q16" s="301">
        <v>238772</v>
      </c>
      <c r="R16" s="333">
        <f t="shared" si="1"/>
        <v>21.359288358769035</v>
      </c>
      <c r="S16" s="300">
        <v>4</v>
      </c>
      <c r="T16" s="300"/>
      <c r="U16" s="300"/>
      <c r="V16" s="300">
        <v>2</v>
      </c>
      <c r="W16" s="300">
        <f t="shared" si="2"/>
        <v>6</v>
      </c>
      <c r="X16" s="300">
        <f t="shared" si="3"/>
        <v>45</v>
      </c>
      <c r="Y16" s="328">
        <f t="shared" si="4"/>
        <v>18.846430904796208</v>
      </c>
      <c r="Z16"/>
      <c r="AA16"/>
      <c r="AB16" s="6"/>
      <c r="AC16" s="6"/>
    </row>
    <row r="17" spans="2:29" ht="12.95" customHeight="1" x14ac:dyDescent="0.2">
      <c r="B17" s="338">
        <v>11</v>
      </c>
      <c r="C17" s="299" t="s">
        <v>33</v>
      </c>
      <c r="D17" s="300">
        <v>2</v>
      </c>
      <c r="E17" s="300">
        <v>2</v>
      </c>
      <c r="F17" s="300">
        <v>1</v>
      </c>
      <c r="G17" s="300">
        <v>2</v>
      </c>
      <c r="H17" s="300">
        <v>1</v>
      </c>
      <c r="I17" s="300">
        <v>5</v>
      </c>
      <c r="J17" s="300">
        <v>2</v>
      </c>
      <c r="K17" s="300"/>
      <c r="L17" s="300">
        <v>2</v>
      </c>
      <c r="M17" s="300">
        <v>3</v>
      </c>
      <c r="N17" s="300">
        <v>2</v>
      </c>
      <c r="O17" s="300">
        <v>2</v>
      </c>
      <c r="P17" s="300">
        <f t="shared" si="0"/>
        <v>24</v>
      </c>
      <c r="Q17" s="301">
        <v>91255</v>
      </c>
      <c r="R17" s="333">
        <f t="shared" si="1"/>
        <v>26.299928771026245</v>
      </c>
      <c r="S17" s="300">
        <v>4</v>
      </c>
      <c r="T17" s="300">
        <v>1</v>
      </c>
      <c r="U17" s="300"/>
      <c r="V17" s="300"/>
      <c r="W17" s="300">
        <f t="shared" si="2"/>
        <v>5</v>
      </c>
      <c r="X17" s="300">
        <f t="shared" si="3"/>
        <v>19</v>
      </c>
      <c r="Y17" s="328">
        <f t="shared" si="4"/>
        <v>20.820776943729108</v>
      </c>
      <c r="Z17"/>
      <c r="AA17"/>
      <c r="AB17" s="6"/>
      <c r="AC17" s="6"/>
    </row>
    <row r="18" spans="2:29" s="6" customFormat="1" ht="12.95" customHeight="1" x14ac:dyDescent="0.2">
      <c r="B18" s="338">
        <v>12</v>
      </c>
      <c r="C18" s="299" t="s">
        <v>40</v>
      </c>
      <c r="D18" s="300"/>
      <c r="E18" s="300">
        <v>1</v>
      </c>
      <c r="F18" s="300">
        <v>1</v>
      </c>
      <c r="G18" s="300"/>
      <c r="H18" s="300">
        <v>3</v>
      </c>
      <c r="I18" s="300">
        <v>1</v>
      </c>
      <c r="J18" s="300">
        <v>1</v>
      </c>
      <c r="K18" s="300">
        <v>1</v>
      </c>
      <c r="L18" s="300">
        <v>2</v>
      </c>
      <c r="M18" s="300">
        <v>1</v>
      </c>
      <c r="N18" s="300">
        <v>4</v>
      </c>
      <c r="O18" s="300"/>
      <c r="P18" s="300">
        <f t="shared" si="0"/>
        <v>15</v>
      </c>
      <c r="Q18" s="301">
        <v>56029</v>
      </c>
      <c r="R18" s="333">
        <f t="shared" si="1"/>
        <v>26.77185029181317</v>
      </c>
      <c r="S18" s="300">
        <v>1</v>
      </c>
      <c r="T18" s="300"/>
      <c r="U18" s="300"/>
      <c r="V18" s="300">
        <v>1</v>
      </c>
      <c r="W18" s="300">
        <f t="shared" si="2"/>
        <v>2</v>
      </c>
      <c r="X18" s="300">
        <f t="shared" si="3"/>
        <v>13</v>
      </c>
      <c r="Y18" s="328">
        <f t="shared" si="4"/>
        <v>23.202270252904746</v>
      </c>
    </row>
    <row r="19" spans="2:29" ht="12.95" customHeight="1" x14ac:dyDescent="0.2">
      <c r="B19" s="338">
        <v>13</v>
      </c>
      <c r="C19" s="299" t="s">
        <v>41</v>
      </c>
      <c r="D19" s="300">
        <v>6</v>
      </c>
      <c r="E19" s="300">
        <v>9</v>
      </c>
      <c r="F19" s="300">
        <v>5</v>
      </c>
      <c r="G19" s="300">
        <v>8</v>
      </c>
      <c r="H19" s="300">
        <v>12</v>
      </c>
      <c r="I19" s="300">
        <v>4</v>
      </c>
      <c r="J19" s="300">
        <v>11</v>
      </c>
      <c r="K19" s="300">
        <v>5</v>
      </c>
      <c r="L19" s="300">
        <v>9</v>
      </c>
      <c r="M19" s="300">
        <v>8</v>
      </c>
      <c r="N19" s="300">
        <v>2</v>
      </c>
      <c r="O19" s="300">
        <v>11</v>
      </c>
      <c r="P19" s="300">
        <f t="shared" si="0"/>
        <v>90</v>
      </c>
      <c r="Q19" s="301">
        <v>234780</v>
      </c>
      <c r="R19" s="333">
        <f t="shared" si="1"/>
        <v>38.333759263991823</v>
      </c>
      <c r="S19" s="300">
        <v>11</v>
      </c>
      <c r="T19" s="300">
        <v>1</v>
      </c>
      <c r="U19" s="300"/>
      <c r="V19" s="300">
        <v>1</v>
      </c>
      <c r="W19" s="300">
        <f t="shared" si="2"/>
        <v>13</v>
      </c>
      <c r="X19" s="300">
        <f t="shared" si="3"/>
        <v>77</v>
      </c>
      <c r="Y19" s="328">
        <f t="shared" si="4"/>
        <v>32.79666070363745</v>
      </c>
      <c r="Z19"/>
      <c r="AA19"/>
      <c r="AB19" s="6"/>
      <c r="AC19" s="6"/>
    </row>
    <row r="20" spans="2:29" s="6" customFormat="1" ht="12.95" customHeight="1" x14ac:dyDescent="0.2">
      <c r="B20" s="338">
        <v>14</v>
      </c>
      <c r="C20" s="299" t="s">
        <v>42</v>
      </c>
      <c r="D20" s="300">
        <v>3</v>
      </c>
      <c r="E20" s="300">
        <v>7</v>
      </c>
      <c r="F20" s="300">
        <v>8</v>
      </c>
      <c r="G20" s="300">
        <v>5</v>
      </c>
      <c r="H20" s="300">
        <v>7</v>
      </c>
      <c r="I20" s="300">
        <v>4</v>
      </c>
      <c r="J20" s="300">
        <v>12</v>
      </c>
      <c r="K20" s="300">
        <v>1</v>
      </c>
      <c r="L20" s="300">
        <v>7</v>
      </c>
      <c r="M20" s="300">
        <v>6</v>
      </c>
      <c r="N20" s="300">
        <v>1</v>
      </c>
      <c r="O20" s="300">
        <v>4</v>
      </c>
      <c r="P20" s="300">
        <f t="shared" si="0"/>
        <v>65</v>
      </c>
      <c r="Q20" s="301">
        <v>249431</v>
      </c>
      <c r="R20" s="333">
        <f t="shared" si="1"/>
        <v>26.059310991817377</v>
      </c>
      <c r="S20" s="300">
        <v>7</v>
      </c>
      <c r="T20" s="300"/>
      <c r="U20" s="300"/>
      <c r="V20" s="300"/>
      <c r="W20" s="300">
        <f t="shared" si="2"/>
        <v>7</v>
      </c>
      <c r="X20" s="300">
        <f t="shared" si="3"/>
        <v>58</v>
      </c>
      <c r="Y20" s="328">
        <f t="shared" si="4"/>
        <v>23.252923654237041</v>
      </c>
    </row>
    <row r="21" spans="2:29" ht="12.95" customHeight="1" x14ac:dyDescent="0.2">
      <c r="B21" s="338">
        <v>15</v>
      </c>
      <c r="C21" s="299" t="s">
        <v>43</v>
      </c>
      <c r="D21" s="300">
        <v>6</v>
      </c>
      <c r="E21" s="300">
        <v>11</v>
      </c>
      <c r="F21" s="300">
        <v>7</v>
      </c>
      <c r="G21" s="300">
        <v>5</v>
      </c>
      <c r="H21" s="300">
        <v>11</v>
      </c>
      <c r="I21" s="300">
        <v>9</v>
      </c>
      <c r="J21" s="300">
        <v>8</v>
      </c>
      <c r="K21" s="300">
        <v>5</v>
      </c>
      <c r="L21" s="300">
        <v>8</v>
      </c>
      <c r="M21" s="300">
        <v>9</v>
      </c>
      <c r="N21" s="300">
        <v>8</v>
      </c>
      <c r="O21" s="300">
        <v>8</v>
      </c>
      <c r="P21" s="300">
        <f t="shared" si="0"/>
        <v>95</v>
      </c>
      <c r="Q21" s="301">
        <v>433680</v>
      </c>
      <c r="R21" s="333">
        <f t="shared" si="1"/>
        <v>21.905552481092052</v>
      </c>
      <c r="S21" s="300">
        <v>16</v>
      </c>
      <c r="T21" s="300">
        <v>2</v>
      </c>
      <c r="U21" s="300"/>
      <c r="V21" s="300"/>
      <c r="W21" s="300">
        <f t="shared" si="2"/>
        <v>18</v>
      </c>
      <c r="X21" s="300">
        <f t="shared" si="3"/>
        <v>77</v>
      </c>
      <c r="Y21" s="328">
        <f t="shared" si="4"/>
        <v>17.755026747832506</v>
      </c>
      <c r="Z21"/>
      <c r="AA21"/>
      <c r="AB21" s="6"/>
      <c r="AC21" s="6"/>
    </row>
    <row r="22" spans="2:29" ht="12.95" customHeight="1" x14ac:dyDescent="0.2">
      <c r="B22" s="338">
        <v>16</v>
      </c>
      <c r="C22" s="299" t="s">
        <v>44</v>
      </c>
      <c r="D22" s="300">
        <v>6</v>
      </c>
      <c r="E22" s="300"/>
      <c r="F22" s="300">
        <v>2</v>
      </c>
      <c r="G22" s="300">
        <v>1</v>
      </c>
      <c r="H22" s="300">
        <v>3</v>
      </c>
      <c r="I22" s="300">
        <v>1</v>
      </c>
      <c r="J22" s="300">
        <v>1</v>
      </c>
      <c r="K22" s="300">
        <v>1</v>
      </c>
      <c r="L22" s="300"/>
      <c r="M22" s="300"/>
      <c r="N22" s="300">
        <v>2</v>
      </c>
      <c r="O22" s="300">
        <v>4</v>
      </c>
      <c r="P22" s="300">
        <f t="shared" si="0"/>
        <v>21</v>
      </c>
      <c r="Q22" s="301">
        <v>142360</v>
      </c>
      <c r="R22" s="333">
        <f t="shared" si="1"/>
        <v>14.75133464456308</v>
      </c>
      <c r="S22" s="300">
        <v>3</v>
      </c>
      <c r="T22" s="300"/>
      <c r="U22" s="300"/>
      <c r="V22" s="300"/>
      <c r="W22" s="300">
        <f t="shared" si="2"/>
        <v>3</v>
      </c>
      <c r="X22" s="300">
        <f t="shared" si="3"/>
        <v>18</v>
      </c>
      <c r="Y22" s="328">
        <f t="shared" si="4"/>
        <v>12.644001123911213</v>
      </c>
      <c r="Z22"/>
      <c r="AA22"/>
      <c r="AB22" s="6"/>
      <c r="AC22" s="6"/>
    </row>
    <row r="23" spans="2:29" s="6" customFormat="1" ht="12.95" customHeight="1" x14ac:dyDescent="0.2">
      <c r="B23" s="338">
        <v>17</v>
      </c>
      <c r="C23" s="299" t="s">
        <v>45</v>
      </c>
      <c r="D23" s="300">
        <v>1</v>
      </c>
      <c r="E23" s="300"/>
      <c r="F23" s="300">
        <v>3</v>
      </c>
      <c r="G23" s="300">
        <v>4</v>
      </c>
      <c r="H23" s="300">
        <v>6</v>
      </c>
      <c r="I23" s="300">
        <v>3</v>
      </c>
      <c r="J23" s="300">
        <v>4</v>
      </c>
      <c r="K23" s="300">
        <v>3</v>
      </c>
      <c r="L23" s="300">
        <v>3</v>
      </c>
      <c r="M23" s="300">
        <v>5</v>
      </c>
      <c r="N23" s="300">
        <v>5</v>
      </c>
      <c r="O23" s="300">
        <v>4</v>
      </c>
      <c r="P23" s="300">
        <f t="shared" si="0"/>
        <v>41</v>
      </c>
      <c r="Q23" s="301">
        <v>196971</v>
      </c>
      <c r="R23" s="333">
        <f t="shared" si="1"/>
        <v>20.815246914520415</v>
      </c>
      <c r="S23" s="300">
        <v>5</v>
      </c>
      <c r="T23" s="300">
        <v>1</v>
      </c>
      <c r="U23" s="300"/>
      <c r="V23" s="300"/>
      <c r="W23" s="300">
        <f t="shared" si="2"/>
        <v>6</v>
      </c>
      <c r="X23" s="300">
        <f t="shared" si="3"/>
        <v>35</v>
      </c>
      <c r="Y23" s="328">
        <f t="shared" si="4"/>
        <v>17.769113219712548</v>
      </c>
    </row>
    <row r="24" spans="2:29" ht="12.95" customHeight="1" x14ac:dyDescent="0.2">
      <c r="B24" s="338">
        <v>18</v>
      </c>
      <c r="C24" s="299" t="s">
        <v>294</v>
      </c>
      <c r="D24" s="300">
        <v>2</v>
      </c>
      <c r="E24" s="300">
        <v>1</v>
      </c>
      <c r="F24" s="300">
        <v>1</v>
      </c>
      <c r="G24" s="300">
        <v>4</v>
      </c>
      <c r="H24" s="300">
        <v>3</v>
      </c>
      <c r="I24" s="300">
        <v>1</v>
      </c>
      <c r="J24" s="300">
        <v>3</v>
      </c>
      <c r="K24" s="300">
        <v>4</v>
      </c>
      <c r="L24" s="300"/>
      <c r="M24" s="300">
        <v>6</v>
      </c>
      <c r="N24" s="300">
        <v>1</v>
      </c>
      <c r="O24" s="300">
        <v>2</v>
      </c>
      <c r="P24" s="300">
        <f t="shared" si="0"/>
        <v>28</v>
      </c>
      <c r="Q24" s="301">
        <v>121981</v>
      </c>
      <c r="R24" s="333">
        <f t="shared" si="1"/>
        <v>22.954394536854103</v>
      </c>
      <c r="S24" s="300">
        <v>0</v>
      </c>
      <c r="T24" s="300"/>
      <c r="U24" s="300"/>
      <c r="V24" s="300">
        <v>1</v>
      </c>
      <c r="W24" s="300">
        <f t="shared" si="2"/>
        <v>1</v>
      </c>
      <c r="X24" s="300">
        <f t="shared" si="3"/>
        <v>27</v>
      </c>
      <c r="Y24" s="328">
        <f t="shared" si="4"/>
        <v>22.134594731966452</v>
      </c>
      <c r="Z24"/>
      <c r="AA24"/>
      <c r="AB24" s="6"/>
      <c r="AC24" s="6"/>
    </row>
    <row r="25" spans="2:29" ht="12.95" customHeight="1" x14ac:dyDescent="0.2">
      <c r="B25" s="338">
        <v>19</v>
      </c>
      <c r="C25" s="299" t="s">
        <v>46</v>
      </c>
      <c r="D25" s="300">
        <v>4</v>
      </c>
      <c r="E25" s="300">
        <v>3</v>
      </c>
      <c r="F25" s="300">
        <v>1</v>
      </c>
      <c r="G25" s="300">
        <v>3</v>
      </c>
      <c r="H25" s="300">
        <v>5</v>
      </c>
      <c r="I25" s="300">
        <v>5</v>
      </c>
      <c r="J25" s="300">
        <v>1</v>
      </c>
      <c r="K25" s="300">
        <v>4</v>
      </c>
      <c r="L25" s="300">
        <v>3</v>
      </c>
      <c r="M25" s="300">
        <v>5</v>
      </c>
      <c r="N25" s="300">
        <v>4</v>
      </c>
      <c r="O25" s="300">
        <v>4</v>
      </c>
      <c r="P25" s="300">
        <f t="shared" si="0"/>
        <v>42</v>
      </c>
      <c r="Q25" s="301">
        <v>212860</v>
      </c>
      <c r="R25" s="333">
        <f t="shared" si="1"/>
        <v>19.731278774781547</v>
      </c>
      <c r="S25" s="300">
        <v>2</v>
      </c>
      <c r="T25" s="300">
        <v>1</v>
      </c>
      <c r="U25" s="300"/>
      <c r="V25" s="300"/>
      <c r="W25" s="300">
        <f t="shared" si="2"/>
        <v>3</v>
      </c>
      <c r="X25" s="300">
        <f t="shared" si="3"/>
        <v>39</v>
      </c>
      <c r="Y25" s="328">
        <f t="shared" si="4"/>
        <v>18.321901719440007</v>
      </c>
      <c r="Z25"/>
      <c r="AA25"/>
      <c r="AB25" s="6"/>
      <c r="AC25" s="6"/>
    </row>
    <row r="26" spans="2:29" s="6" customFormat="1" ht="12.95" customHeight="1" x14ac:dyDescent="0.2">
      <c r="B26" s="338">
        <v>20</v>
      </c>
      <c r="C26" s="299" t="s">
        <v>47</v>
      </c>
      <c r="D26" s="300"/>
      <c r="E26" s="300"/>
      <c r="F26" s="300"/>
      <c r="G26" s="300"/>
      <c r="H26" s="300"/>
      <c r="I26" s="300"/>
      <c r="J26" s="300"/>
      <c r="K26" s="300">
        <v>1</v>
      </c>
      <c r="L26" s="300"/>
      <c r="M26" s="300">
        <v>1</v>
      </c>
      <c r="N26" s="300">
        <v>1</v>
      </c>
      <c r="O26" s="300"/>
      <c r="P26" s="300">
        <f t="shared" si="0"/>
        <v>3</v>
      </c>
      <c r="Q26" s="301">
        <v>25857</v>
      </c>
      <c r="R26" s="333">
        <f t="shared" si="1"/>
        <v>11.60227404571296</v>
      </c>
      <c r="S26" s="300">
        <v>1</v>
      </c>
      <c r="T26" s="300"/>
      <c r="U26" s="300"/>
      <c r="V26" s="300"/>
      <c r="W26" s="300">
        <f t="shared" si="2"/>
        <v>1</v>
      </c>
      <c r="X26" s="300">
        <f t="shared" si="3"/>
        <v>2</v>
      </c>
      <c r="Y26" s="328">
        <f t="shared" si="4"/>
        <v>7.7348493638086389</v>
      </c>
    </row>
    <row r="27" spans="2:29" ht="12.95" customHeight="1" x14ac:dyDescent="0.2">
      <c r="B27" s="338">
        <v>21</v>
      </c>
      <c r="C27" s="299" t="s">
        <v>48</v>
      </c>
      <c r="D27" s="300">
        <v>6</v>
      </c>
      <c r="E27" s="300">
        <v>5</v>
      </c>
      <c r="F27" s="300">
        <v>9</v>
      </c>
      <c r="G27" s="300">
        <v>4</v>
      </c>
      <c r="H27" s="300">
        <v>2</v>
      </c>
      <c r="I27" s="300">
        <v>7</v>
      </c>
      <c r="J27" s="300">
        <v>4</v>
      </c>
      <c r="K27" s="300">
        <v>3</v>
      </c>
      <c r="L27" s="300">
        <v>3</v>
      </c>
      <c r="M27" s="300">
        <v>6</v>
      </c>
      <c r="N27" s="300">
        <v>2</v>
      </c>
      <c r="O27" s="300">
        <v>5</v>
      </c>
      <c r="P27" s="300">
        <f t="shared" si="0"/>
        <v>56</v>
      </c>
      <c r="Q27" s="301">
        <v>205192</v>
      </c>
      <c r="R27" s="333">
        <f t="shared" si="1"/>
        <v>27.291512339662361</v>
      </c>
      <c r="S27" s="300">
        <v>0</v>
      </c>
      <c r="T27" s="300"/>
      <c r="U27" s="300"/>
      <c r="V27" s="300"/>
      <c r="W27" s="300">
        <f t="shared" si="2"/>
        <v>0</v>
      </c>
      <c r="X27" s="300">
        <f t="shared" si="3"/>
        <v>56</v>
      </c>
      <c r="Y27" s="328">
        <f t="shared" si="4"/>
        <v>27.291512339662361</v>
      </c>
      <c r="Z27"/>
      <c r="AA27"/>
      <c r="AB27" s="6"/>
      <c r="AC27" s="6"/>
    </row>
    <row r="28" spans="2:29" ht="12.95" customHeight="1" x14ac:dyDescent="0.2">
      <c r="B28" s="338">
        <v>22</v>
      </c>
      <c r="C28" s="299" t="s">
        <v>49</v>
      </c>
      <c r="D28" s="300">
        <v>5</v>
      </c>
      <c r="E28" s="300">
        <v>4</v>
      </c>
      <c r="F28" s="300">
        <v>5</v>
      </c>
      <c r="G28" s="300">
        <v>4</v>
      </c>
      <c r="H28" s="300">
        <v>7</v>
      </c>
      <c r="I28" s="300">
        <v>5</v>
      </c>
      <c r="J28" s="300">
        <v>4</v>
      </c>
      <c r="K28" s="300">
        <v>1</v>
      </c>
      <c r="L28" s="300">
        <v>4</v>
      </c>
      <c r="M28" s="300">
        <v>10</v>
      </c>
      <c r="N28" s="300">
        <v>8</v>
      </c>
      <c r="O28" s="300">
        <v>4</v>
      </c>
      <c r="P28" s="300">
        <f t="shared" si="0"/>
        <v>61</v>
      </c>
      <c r="Q28" s="301">
        <v>329934</v>
      </c>
      <c r="R28" s="333">
        <f t="shared" si="1"/>
        <v>18.488546194087302</v>
      </c>
      <c r="S28" s="300">
        <v>11</v>
      </c>
      <c r="T28" s="300">
        <v>1</v>
      </c>
      <c r="U28" s="300"/>
      <c r="V28" s="300"/>
      <c r="W28" s="300">
        <f t="shared" si="2"/>
        <v>12</v>
      </c>
      <c r="X28" s="300">
        <f t="shared" si="3"/>
        <v>49</v>
      </c>
      <c r="Y28" s="328">
        <f t="shared" si="4"/>
        <v>14.851455139512749</v>
      </c>
      <c r="Z28"/>
      <c r="AA28"/>
      <c r="AB28" s="6"/>
      <c r="AC28" s="6"/>
    </row>
    <row r="29" spans="2:29" ht="12.95" customHeight="1" x14ac:dyDescent="0.2">
      <c r="B29" s="338">
        <v>23</v>
      </c>
      <c r="C29" s="299" t="s">
        <v>50</v>
      </c>
      <c r="D29" s="300">
        <v>3</v>
      </c>
      <c r="E29" s="300">
        <v>1</v>
      </c>
      <c r="F29" s="300">
        <v>4</v>
      </c>
      <c r="G29" s="300">
        <v>4</v>
      </c>
      <c r="H29" s="300">
        <v>3</v>
      </c>
      <c r="I29" s="300"/>
      <c r="J29" s="300">
        <v>1</v>
      </c>
      <c r="K29" s="300">
        <v>1</v>
      </c>
      <c r="L29" s="300">
        <v>1</v>
      </c>
      <c r="M29" s="300">
        <v>3</v>
      </c>
      <c r="N29" s="300">
        <v>2</v>
      </c>
      <c r="O29" s="300"/>
      <c r="P29" s="300">
        <f t="shared" si="0"/>
        <v>23</v>
      </c>
      <c r="Q29" s="301">
        <v>103496</v>
      </c>
      <c r="R29" s="333">
        <f t="shared" si="1"/>
        <v>22.223081085259334</v>
      </c>
      <c r="S29" s="300">
        <v>4</v>
      </c>
      <c r="T29" s="300"/>
      <c r="U29" s="300"/>
      <c r="V29" s="300"/>
      <c r="W29" s="300">
        <f t="shared" si="2"/>
        <v>4</v>
      </c>
      <c r="X29" s="300">
        <f t="shared" si="3"/>
        <v>19</v>
      </c>
      <c r="Y29" s="328">
        <f t="shared" si="4"/>
        <v>18.35819741825771</v>
      </c>
      <c r="Z29"/>
      <c r="AA29"/>
      <c r="AB29" s="6"/>
      <c r="AC29" s="6"/>
    </row>
    <row r="30" spans="2:29" ht="12.95" customHeight="1" x14ac:dyDescent="0.2">
      <c r="B30" s="338">
        <v>24</v>
      </c>
      <c r="C30" s="299" t="s">
        <v>59</v>
      </c>
      <c r="D30" s="300">
        <v>3</v>
      </c>
      <c r="E30" s="300">
        <v>1</v>
      </c>
      <c r="F30" s="300"/>
      <c r="G30" s="300"/>
      <c r="H30" s="300">
        <v>1</v>
      </c>
      <c r="I30" s="300">
        <v>5</v>
      </c>
      <c r="J30" s="300">
        <v>2</v>
      </c>
      <c r="K30" s="300">
        <v>4</v>
      </c>
      <c r="L30" s="300">
        <v>2</v>
      </c>
      <c r="M30" s="300">
        <v>4</v>
      </c>
      <c r="N30" s="300">
        <v>1</v>
      </c>
      <c r="O30" s="300">
        <v>3</v>
      </c>
      <c r="P30" s="300">
        <f t="shared" si="0"/>
        <v>26</v>
      </c>
      <c r="Q30" s="301">
        <v>99762</v>
      </c>
      <c r="R30" s="333">
        <f t="shared" si="1"/>
        <v>26.06202762574928</v>
      </c>
      <c r="S30" s="300">
        <v>1</v>
      </c>
      <c r="T30" s="300"/>
      <c r="U30" s="300"/>
      <c r="V30" s="300"/>
      <c r="W30" s="300">
        <f t="shared" si="2"/>
        <v>1</v>
      </c>
      <c r="X30" s="300">
        <f t="shared" si="3"/>
        <v>25</v>
      </c>
      <c r="Y30" s="328">
        <f t="shared" si="4"/>
        <v>25.05964194783585</v>
      </c>
      <c r="Z30"/>
      <c r="AA30"/>
      <c r="AB30" s="6"/>
      <c r="AC30" s="6"/>
    </row>
    <row r="31" spans="2:29" ht="12.95" customHeight="1" x14ac:dyDescent="0.2">
      <c r="B31" s="338">
        <v>25</v>
      </c>
      <c r="C31" s="299" t="s">
        <v>61</v>
      </c>
      <c r="D31" s="300">
        <v>15</v>
      </c>
      <c r="E31" s="300">
        <v>7</v>
      </c>
      <c r="F31" s="300">
        <v>10</v>
      </c>
      <c r="G31" s="300">
        <v>12</v>
      </c>
      <c r="H31" s="300">
        <v>13</v>
      </c>
      <c r="I31" s="300">
        <v>9</v>
      </c>
      <c r="J31" s="300">
        <v>11</v>
      </c>
      <c r="K31" s="300">
        <v>21</v>
      </c>
      <c r="L31" s="300">
        <v>8</v>
      </c>
      <c r="M31" s="300">
        <v>10</v>
      </c>
      <c r="N31" s="300">
        <v>3</v>
      </c>
      <c r="O31" s="300">
        <v>9</v>
      </c>
      <c r="P31" s="300">
        <f t="shared" si="0"/>
        <v>128</v>
      </c>
      <c r="Q31" s="301">
        <v>672913</v>
      </c>
      <c r="R31" s="333">
        <f t="shared" si="1"/>
        <v>19.021775474689893</v>
      </c>
      <c r="S31" s="300">
        <v>15</v>
      </c>
      <c r="T31" s="300">
        <v>1</v>
      </c>
      <c r="U31" s="300"/>
      <c r="V31" s="300">
        <v>1</v>
      </c>
      <c r="W31" s="300">
        <f t="shared" si="2"/>
        <v>17</v>
      </c>
      <c r="X31" s="300">
        <f t="shared" si="3"/>
        <v>111</v>
      </c>
      <c r="Y31" s="328">
        <f t="shared" si="4"/>
        <v>16.495445919457641</v>
      </c>
      <c r="Z31"/>
      <c r="AA31"/>
      <c r="AB31" s="6"/>
      <c r="AC31" s="6"/>
    </row>
    <row r="32" spans="2:29" ht="12.95" customHeight="1" x14ac:dyDescent="0.2">
      <c r="B32" s="338">
        <v>26</v>
      </c>
      <c r="C32" s="299" t="s">
        <v>51</v>
      </c>
      <c r="D32" s="300"/>
      <c r="E32" s="300">
        <v>1</v>
      </c>
      <c r="F32" s="300">
        <v>1</v>
      </c>
      <c r="G32" s="300"/>
      <c r="H32" s="300">
        <v>1</v>
      </c>
      <c r="I32" s="300"/>
      <c r="J32" s="300"/>
      <c r="K32" s="300">
        <v>1</v>
      </c>
      <c r="L32" s="300"/>
      <c r="M32" s="300"/>
      <c r="N32" s="300">
        <v>1</v>
      </c>
      <c r="O32" s="300">
        <v>1</v>
      </c>
      <c r="P32" s="300">
        <f t="shared" si="0"/>
        <v>6</v>
      </c>
      <c r="Q32" s="301">
        <v>69268</v>
      </c>
      <c r="R32" s="333">
        <f t="shared" si="1"/>
        <v>8.6620084310215404</v>
      </c>
      <c r="S32" s="300">
        <v>1</v>
      </c>
      <c r="T32" s="300"/>
      <c r="U32" s="300"/>
      <c r="V32" s="300"/>
      <c r="W32" s="300">
        <f t="shared" si="2"/>
        <v>1</v>
      </c>
      <c r="X32" s="300">
        <f t="shared" si="3"/>
        <v>5</v>
      </c>
      <c r="Y32" s="328">
        <f t="shared" si="4"/>
        <v>7.2183403591846167</v>
      </c>
      <c r="Z32"/>
      <c r="AA32"/>
      <c r="AB32" s="6"/>
      <c r="AC32" s="6"/>
    </row>
    <row r="33" spans="2:29" ht="12.95" customHeight="1" x14ac:dyDescent="0.2">
      <c r="B33" s="338">
        <v>27</v>
      </c>
      <c r="C33" s="299" t="s">
        <v>52</v>
      </c>
      <c r="D33" s="300">
        <v>9</v>
      </c>
      <c r="E33" s="300">
        <v>10</v>
      </c>
      <c r="F33" s="300">
        <v>4</v>
      </c>
      <c r="G33" s="300">
        <v>4</v>
      </c>
      <c r="H33" s="300">
        <v>3</v>
      </c>
      <c r="I33" s="300">
        <v>3</v>
      </c>
      <c r="J33" s="300">
        <v>4</v>
      </c>
      <c r="K33" s="300"/>
      <c r="L33" s="300">
        <v>6</v>
      </c>
      <c r="M33" s="300">
        <v>4</v>
      </c>
      <c r="N33" s="300">
        <v>5</v>
      </c>
      <c r="O33" s="300">
        <v>4</v>
      </c>
      <c r="P33" s="300">
        <f t="shared" si="0"/>
        <v>56</v>
      </c>
      <c r="Q33" s="301">
        <v>244987</v>
      </c>
      <c r="R33" s="333">
        <f t="shared" si="1"/>
        <v>22.858355749488751</v>
      </c>
      <c r="S33" s="300">
        <v>4</v>
      </c>
      <c r="T33" s="300">
        <v>1</v>
      </c>
      <c r="U33" s="300"/>
      <c r="V33" s="300">
        <v>1</v>
      </c>
      <c r="W33" s="300">
        <f t="shared" si="2"/>
        <v>6</v>
      </c>
      <c r="X33" s="300">
        <f t="shared" si="3"/>
        <v>50</v>
      </c>
      <c r="Y33" s="328">
        <f t="shared" si="4"/>
        <v>20.409246204900668</v>
      </c>
      <c r="Z33"/>
      <c r="AA33"/>
      <c r="AB33" s="6"/>
      <c r="AC33" s="6"/>
    </row>
    <row r="34" spans="2:29" s="6" customFormat="1" ht="12.95" customHeight="1" x14ac:dyDescent="0.2">
      <c r="B34" s="338">
        <v>28</v>
      </c>
      <c r="C34" s="299" t="s">
        <v>58</v>
      </c>
      <c r="D34" s="300">
        <v>5</v>
      </c>
      <c r="E34" s="300">
        <v>9</v>
      </c>
      <c r="F34" s="300">
        <v>6</v>
      </c>
      <c r="G34" s="300">
        <v>9</v>
      </c>
      <c r="H34" s="300">
        <v>4</v>
      </c>
      <c r="I34" s="300">
        <v>3</v>
      </c>
      <c r="J34" s="300">
        <v>6</v>
      </c>
      <c r="K34" s="300">
        <v>5</v>
      </c>
      <c r="L34" s="300">
        <v>3</v>
      </c>
      <c r="M34" s="300">
        <v>5</v>
      </c>
      <c r="N34" s="300">
        <v>7</v>
      </c>
      <c r="O34" s="300">
        <v>4</v>
      </c>
      <c r="P34" s="300">
        <f t="shared" si="0"/>
        <v>66</v>
      </c>
      <c r="Q34" s="301">
        <v>341843</v>
      </c>
      <c r="R34" s="333">
        <f t="shared" si="1"/>
        <v>19.307108818960753</v>
      </c>
      <c r="S34" s="300">
        <v>3</v>
      </c>
      <c r="T34" s="300"/>
      <c r="U34" s="300"/>
      <c r="V34" s="300">
        <v>1</v>
      </c>
      <c r="W34" s="300">
        <f t="shared" si="2"/>
        <v>4</v>
      </c>
      <c r="X34" s="300">
        <f t="shared" si="3"/>
        <v>62</v>
      </c>
      <c r="Y34" s="328">
        <f t="shared" si="4"/>
        <v>18.136981011751011</v>
      </c>
    </row>
    <row r="35" spans="2:29" ht="12.95" customHeight="1" x14ac:dyDescent="0.2">
      <c r="B35" s="338">
        <v>29</v>
      </c>
      <c r="C35" s="299" t="s">
        <v>53</v>
      </c>
      <c r="D35" s="300">
        <v>2</v>
      </c>
      <c r="E35" s="300"/>
      <c r="F35" s="300">
        <v>2</v>
      </c>
      <c r="G35" s="300">
        <v>3</v>
      </c>
      <c r="H35" s="300">
        <v>2</v>
      </c>
      <c r="I35" s="300">
        <v>1</v>
      </c>
      <c r="J35" s="300">
        <v>2</v>
      </c>
      <c r="K35" s="300">
        <v>2</v>
      </c>
      <c r="L35" s="300">
        <v>4</v>
      </c>
      <c r="M35" s="300">
        <v>3</v>
      </c>
      <c r="N35" s="300">
        <v>2</v>
      </c>
      <c r="O35" s="300">
        <v>3</v>
      </c>
      <c r="P35" s="300">
        <f t="shared" si="0"/>
        <v>26</v>
      </c>
      <c r="Q35" s="301">
        <v>156663</v>
      </c>
      <c r="R35" s="333">
        <f t="shared" si="1"/>
        <v>16.596133100987469</v>
      </c>
      <c r="S35" s="300">
        <v>2</v>
      </c>
      <c r="T35" s="300"/>
      <c r="U35" s="300"/>
      <c r="V35" s="300"/>
      <c r="W35" s="300">
        <f t="shared" si="2"/>
        <v>2</v>
      </c>
      <c r="X35" s="300">
        <f t="shared" si="3"/>
        <v>24</v>
      </c>
      <c r="Y35" s="328">
        <f t="shared" si="4"/>
        <v>15.319507477834588</v>
      </c>
      <c r="Z35"/>
      <c r="AA35"/>
      <c r="AB35" s="6"/>
      <c r="AC35" s="6"/>
    </row>
    <row r="36" spans="2:29" ht="12.95" customHeight="1" x14ac:dyDescent="0.2">
      <c r="B36" s="338">
        <v>30</v>
      </c>
      <c r="C36" s="299" t="s">
        <v>6</v>
      </c>
      <c r="D36" s="300">
        <v>21</v>
      </c>
      <c r="E36" s="300">
        <v>17</v>
      </c>
      <c r="F36" s="300">
        <v>15</v>
      </c>
      <c r="G36" s="300">
        <v>16</v>
      </c>
      <c r="H36" s="300">
        <v>11</v>
      </c>
      <c r="I36" s="300">
        <v>14</v>
      </c>
      <c r="J36" s="300">
        <v>24</v>
      </c>
      <c r="K36" s="300">
        <v>25</v>
      </c>
      <c r="L36" s="300">
        <v>14</v>
      </c>
      <c r="M36" s="300">
        <v>16</v>
      </c>
      <c r="N36" s="300">
        <v>14</v>
      </c>
      <c r="O36" s="300">
        <v>18</v>
      </c>
      <c r="P36" s="300">
        <f t="shared" si="0"/>
        <v>205</v>
      </c>
      <c r="Q36" s="301">
        <v>1060673</v>
      </c>
      <c r="R36" s="333">
        <f t="shared" si="1"/>
        <v>19.327351596580662</v>
      </c>
      <c r="S36" s="300">
        <v>16</v>
      </c>
      <c r="T36" s="300">
        <v>3</v>
      </c>
      <c r="U36" s="300"/>
      <c r="V36" s="300"/>
      <c r="W36" s="300">
        <f t="shared" si="2"/>
        <v>19</v>
      </c>
      <c r="X36" s="300">
        <f t="shared" si="3"/>
        <v>186</v>
      </c>
      <c r="Y36" s="328">
        <f t="shared" si="4"/>
        <v>17.536036082751234</v>
      </c>
      <c r="Z36"/>
      <c r="AA36"/>
      <c r="AB36" s="6"/>
      <c r="AC36" s="6"/>
    </row>
    <row r="37" spans="2:29" ht="12.75" customHeight="1" x14ac:dyDescent="0.2">
      <c r="B37" s="338">
        <v>31</v>
      </c>
      <c r="C37" s="299" t="s">
        <v>365</v>
      </c>
      <c r="D37" s="300"/>
      <c r="E37" s="300">
        <v>1</v>
      </c>
      <c r="F37" s="300"/>
      <c r="G37" s="300"/>
      <c r="H37" s="300"/>
      <c r="I37" s="300"/>
      <c r="J37" s="300">
        <v>1</v>
      </c>
      <c r="K37" s="300"/>
      <c r="L37" s="300"/>
      <c r="M37" s="300"/>
      <c r="N37" s="300"/>
      <c r="O37" s="300"/>
      <c r="P37" s="300">
        <f t="shared" si="0"/>
        <v>2</v>
      </c>
      <c r="Q37" s="301">
        <v>54727</v>
      </c>
      <c r="R37" s="333">
        <f t="shared" si="1"/>
        <v>3.6545032616441606</v>
      </c>
      <c r="S37" s="300">
        <v>1</v>
      </c>
      <c r="T37" s="300"/>
      <c r="U37" s="300"/>
      <c r="V37" s="300"/>
      <c r="W37" s="300">
        <f t="shared" si="2"/>
        <v>1</v>
      </c>
      <c r="X37" s="300">
        <f t="shared" si="3"/>
        <v>1</v>
      </c>
      <c r="Y37" s="328">
        <f t="shared" si="4"/>
        <v>1.8272516308220803</v>
      </c>
      <c r="Z37"/>
      <c r="AA37"/>
      <c r="AB37" s="6"/>
      <c r="AC37" s="6"/>
    </row>
    <row r="38" spans="2:29" ht="12.75" customHeight="1" thickBot="1" x14ac:dyDescent="0.25">
      <c r="B38" s="339">
        <v>32</v>
      </c>
      <c r="C38" s="334" t="s">
        <v>54</v>
      </c>
      <c r="D38" s="335">
        <v>3</v>
      </c>
      <c r="E38" s="335">
        <v>4</v>
      </c>
      <c r="F38" s="335">
        <v>3</v>
      </c>
      <c r="G38" s="335">
        <v>4</v>
      </c>
      <c r="H38" s="335">
        <v>3</v>
      </c>
      <c r="I38" s="335">
        <v>2</v>
      </c>
      <c r="J38" s="335">
        <v>3</v>
      </c>
      <c r="K38" s="335">
        <v>4</v>
      </c>
      <c r="L38" s="335">
        <v>4</v>
      </c>
      <c r="M38" s="335">
        <v>1</v>
      </c>
      <c r="N38" s="335"/>
      <c r="O38" s="335"/>
      <c r="P38" s="335">
        <f t="shared" si="0"/>
        <v>31</v>
      </c>
      <c r="Q38" s="336">
        <v>192763</v>
      </c>
      <c r="R38" s="333">
        <f t="shared" si="1"/>
        <v>16.081924435706025</v>
      </c>
      <c r="S38" s="335">
        <v>2</v>
      </c>
      <c r="T38" s="335"/>
      <c r="U38" s="335"/>
      <c r="V38" s="335"/>
      <c r="W38" s="335">
        <f t="shared" si="2"/>
        <v>2</v>
      </c>
      <c r="X38" s="335">
        <f t="shared" si="3"/>
        <v>29</v>
      </c>
      <c r="Y38" s="328">
        <f t="shared" si="4"/>
        <v>15.044380923724987</v>
      </c>
      <c r="Z38"/>
      <c r="AA38"/>
      <c r="AB38" s="6"/>
      <c r="AC38" s="6"/>
    </row>
    <row r="39" spans="2:29" ht="18.75" customHeight="1" thickBot="1" x14ac:dyDescent="0.25">
      <c r="B39" s="676" t="s">
        <v>7</v>
      </c>
      <c r="C39" s="677"/>
      <c r="D39" s="340">
        <f t="shared" ref="D39:J39" si="5">SUM(D7:D38)</f>
        <v>219</v>
      </c>
      <c r="E39" s="341">
        <f t="shared" si="5"/>
        <v>208</v>
      </c>
      <c r="F39" s="341">
        <f t="shared" si="5"/>
        <v>194</v>
      </c>
      <c r="G39" s="341">
        <f t="shared" si="5"/>
        <v>212</v>
      </c>
      <c r="H39" s="341">
        <f t="shared" si="5"/>
        <v>230</v>
      </c>
      <c r="I39" s="341">
        <f t="shared" si="5"/>
        <v>183</v>
      </c>
      <c r="J39" s="341">
        <f t="shared" si="5"/>
        <v>210</v>
      </c>
      <c r="K39" s="341">
        <f t="shared" ref="K39:Q39" si="6">SUM(K7:K38)</f>
        <v>214</v>
      </c>
      <c r="L39" s="341">
        <f t="shared" si="6"/>
        <v>191</v>
      </c>
      <c r="M39" s="341">
        <f t="shared" si="6"/>
        <v>233</v>
      </c>
      <c r="N39" s="341">
        <f t="shared" si="6"/>
        <v>193</v>
      </c>
      <c r="O39" s="341">
        <f t="shared" si="6"/>
        <v>226</v>
      </c>
      <c r="P39" s="340">
        <f>SUM(P7:P38)</f>
        <v>2513</v>
      </c>
      <c r="Q39" s="342">
        <f t="shared" si="6"/>
        <v>10010590</v>
      </c>
      <c r="R39" s="343">
        <f xml:space="preserve"> (100000/Q39)*(P39/12)*12</f>
        <v>25.103415483003502</v>
      </c>
      <c r="S39" s="341">
        <f t="shared" ref="S39:W39" si="7">SUM(S7:S38)</f>
        <v>264</v>
      </c>
      <c r="T39" s="341">
        <f t="shared" si="7"/>
        <v>13</v>
      </c>
      <c r="U39" s="341">
        <f t="shared" si="7"/>
        <v>0</v>
      </c>
      <c r="V39" s="341">
        <f t="shared" si="7"/>
        <v>12</v>
      </c>
      <c r="W39" s="341">
        <f t="shared" si="7"/>
        <v>289</v>
      </c>
      <c r="X39" s="340">
        <f>SUM(X7:X38)</f>
        <v>2224</v>
      </c>
      <c r="Y39" s="344">
        <f xml:space="preserve"> (100000/Q39)*(X39/12)*12</f>
        <v>22.216472755352083</v>
      </c>
      <c r="Z39"/>
      <c r="AA39"/>
      <c r="AB39" s="6"/>
    </row>
  </sheetData>
  <mergeCells count="10">
    <mergeCell ref="B39:C39"/>
    <mergeCell ref="B4:C5"/>
    <mergeCell ref="B6:C6"/>
    <mergeCell ref="Q4:Q6"/>
    <mergeCell ref="D4:P5"/>
    <mergeCell ref="Y4:Y6"/>
    <mergeCell ref="R4:R6"/>
    <mergeCell ref="S4:V5"/>
    <mergeCell ref="W4:W6"/>
    <mergeCell ref="X4:X6"/>
  </mergeCells>
  <phoneticPr fontId="0" type="noConversion"/>
  <conditionalFormatting sqref="R7:R38">
    <cfRule type="cellIs" dxfId="5" priority="7" stopIfTrue="1" operator="greaterThan">
      <formula>39.99</formula>
    </cfRule>
    <cfRule type="cellIs" dxfId="4" priority="8" operator="between">
      <formula>30</formula>
      <formula>39.99</formula>
    </cfRule>
  </conditionalFormatting>
  <conditionalFormatting sqref="Y7:Y38">
    <cfRule type="cellIs" dxfId="3" priority="1" operator="between">
      <formula>40</formula>
      <formula>50</formula>
    </cfRule>
    <cfRule type="cellIs" dxfId="2" priority="2" operator="between">
      <formula>30</formula>
      <formula>39</formula>
    </cfRule>
  </conditionalFormatting>
  <printOptions horizontalCentered="1"/>
  <pageMargins left="0.86614173228346458" right="7.874015748031496E-2" top="0.78740157480314965" bottom="0.19685039370078741" header="0.19685039370078741" footer="0.19685039370078741"/>
  <pageSetup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view="pageBreakPreview" topLeftCell="A25" zoomScale="115" zoomScaleNormal="145" zoomScaleSheetLayoutView="115" workbookViewId="0">
      <selection activeCell="F2" sqref="F2"/>
    </sheetView>
  </sheetViews>
  <sheetFormatPr baseColWidth="10" defaultColWidth="11.42578125" defaultRowHeight="12.75" x14ac:dyDescent="0.2"/>
  <cols>
    <col min="1" max="1" width="1.7109375" customWidth="1"/>
    <col min="2" max="2" width="4" style="45" customWidth="1"/>
    <col min="3" max="3" width="14.7109375" style="45" customWidth="1"/>
    <col min="4" max="4" width="11" style="45" hidden="1" customWidth="1"/>
    <col min="5" max="5" width="10.5703125" style="45" hidden="1" customWidth="1"/>
    <col min="6" max="6" width="11.28515625" style="45" customWidth="1"/>
    <col min="7" max="7" width="11" style="45" hidden="1" customWidth="1"/>
    <col min="8" max="8" width="16" style="45" hidden="1" customWidth="1"/>
    <col min="9" max="9" width="11.140625" style="45" customWidth="1"/>
    <col min="10" max="10" width="5.42578125" style="45" customWidth="1"/>
    <col min="11" max="11" width="5.7109375" style="45" customWidth="1"/>
    <col min="12" max="12" width="3.5703125" customWidth="1"/>
    <col min="13" max="13" width="14.7109375" customWidth="1"/>
    <col min="14" max="14" width="15.7109375" customWidth="1"/>
  </cols>
  <sheetData>
    <row r="1" spans="2:20" ht="15" x14ac:dyDescent="0.25">
      <c r="B1" s="234" t="s">
        <v>289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2:20" ht="12.75" customHeight="1" x14ac:dyDescent="0.2">
      <c r="B2" s="241" t="s">
        <v>296</v>
      </c>
      <c r="C2" s="235"/>
      <c r="D2" s="235"/>
      <c r="E2" s="235"/>
      <c r="F2" s="235"/>
      <c r="G2" s="242"/>
      <c r="H2" s="242"/>
      <c r="I2" s="242"/>
      <c r="J2" s="242"/>
      <c r="K2" s="242"/>
      <c r="L2" s="242"/>
      <c r="M2" s="235"/>
      <c r="N2" s="235"/>
    </row>
    <row r="3" spans="2:20" ht="15.75" x14ac:dyDescent="0.25">
      <c r="B3" s="680" t="s">
        <v>501</v>
      </c>
      <c r="C3" s="680"/>
      <c r="D3" s="680"/>
      <c r="E3" s="680"/>
      <c r="F3" s="680"/>
      <c r="G3" s="680"/>
      <c r="H3" s="680"/>
      <c r="I3" s="680"/>
      <c r="J3" s="237"/>
      <c r="K3" s="237"/>
      <c r="O3" s="243"/>
    </row>
    <row r="4" spans="2:20" ht="16.5" thickBot="1" x14ac:dyDescent="0.3">
      <c r="B4" s="681"/>
      <c r="C4" s="681"/>
      <c r="D4" s="681"/>
      <c r="E4" s="681"/>
      <c r="F4" s="681"/>
      <c r="G4" s="681"/>
      <c r="H4" s="681"/>
      <c r="I4" s="681"/>
      <c r="J4" s="237"/>
      <c r="K4" s="237"/>
      <c r="O4" s="243"/>
    </row>
    <row r="5" spans="2:20" ht="49.5" customHeight="1" thickBot="1" x14ac:dyDescent="0.25">
      <c r="B5" s="683" t="s">
        <v>9</v>
      </c>
      <c r="C5" s="683"/>
      <c r="D5" s="61" t="s">
        <v>502</v>
      </c>
      <c r="E5" s="61" t="s">
        <v>297</v>
      </c>
      <c r="F5" s="61" t="s">
        <v>391</v>
      </c>
      <c r="G5" s="61" t="s">
        <v>503</v>
      </c>
      <c r="H5" s="61" t="s">
        <v>297</v>
      </c>
      <c r="I5" s="61" t="s">
        <v>298</v>
      </c>
      <c r="J5"/>
      <c r="K5"/>
    </row>
    <row r="6" spans="2:20" s="6" customFormat="1" ht="14.1" customHeight="1" x14ac:dyDescent="0.2">
      <c r="B6" s="238">
        <v>1</v>
      </c>
      <c r="C6" s="52" t="s">
        <v>5</v>
      </c>
      <c r="D6" s="47">
        <v>328</v>
      </c>
      <c r="E6" s="78">
        <v>1126306</v>
      </c>
      <c r="F6" s="77">
        <f xml:space="preserve"> (100000/E6)*(D6/12)*12</f>
        <v>29.121748441364957</v>
      </c>
      <c r="G6" s="47">
        <v>397</v>
      </c>
      <c r="H6" s="295">
        <v>1111838</v>
      </c>
      <c r="I6" s="245">
        <f xml:space="preserve"> (100000/H6)*(G6/12)*12</f>
        <v>35.706640715643829</v>
      </c>
    </row>
    <row r="7" spans="2:20" s="6" customFormat="1" ht="14.1" customHeight="1" x14ac:dyDescent="0.2">
      <c r="B7" s="239">
        <v>2</v>
      </c>
      <c r="C7" s="32" t="s">
        <v>32</v>
      </c>
      <c r="D7" s="33">
        <v>784</v>
      </c>
      <c r="E7" s="79">
        <v>2236430</v>
      </c>
      <c r="F7" s="77">
        <f xml:space="preserve"> (100000/E7)*(D7/12)*12</f>
        <v>35.055870293279909</v>
      </c>
      <c r="G7" s="33">
        <v>653</v>
      </c>
      <c r="H7" s="296">
        <v>2198333</v>
      </c>
      <c r="I7" s="245">
        <f xml:space="preserve"> (100000/H7)*(G7/12)*12</f>
        <v>29.704325959715838</v>
      </c>
    </row>
    <row r="8" spans="2:20" ht="14.1" customHeight="1" x14ac:dyDescent="0.2">
      <c r="B8" s="239">
        <v>3</v>
      </c>
      <c r="C8" s="32" t="s">
        <v>34</v>
      </c>
      <c r="D8" s="33">
        <v>37</v>
      </c>
      <c r="E8" s="79">
        <v>244787</v>
      </c>
      <c r="F8" s="77">
        <f t="shared" ref="F8:F36" si="0" xml:space="preserve"> (100000/E8)*(D8/12)*12</f>
        <v>15.11518177027375</v>
      </c>
      <c r="G8" s="33">
        <v>36</v>
      </c>
      <c r="H8" s="296">
        <v>242109</v>
      </c>
      <c r="I8" s="245">
        <f t="shared" ref="I8:I36" si="1" xml:space="preserve"> (100000/H8)*(G8/12)*12</f>
        <v>14.869335712427047</v>
      </c>
      <c r="J8"/>
      <c r="K8"/>
    </row>
    <row r="9" spans="2:20" ht="14.1" customHeight="1" x14ac:dyDescent="0.25">
      <c r="B9" s="239">
        <v>4</v>
      </c>
      <c r="C9" s="32" t="s">
        <v>35</v>
      </c>
      <c r="D9" s="33">
        <v>24</v>
      </c>
      <c r="E9" s="51">
        <v>116435</v>
      </c>
      <c r="F9" s="77">
        <f t="shared" si="0"/>
        <v>20.612358826813242</v>
      </c>
      <c r="G9" s="33">
        <v>25</v>
      </c>
      <c r="H9" s="296">
        <v>114967</v>
      </c>
      <c r="I9" s="245">
        <f t="shared" si="1"/>
        <v>21.745370410639577</v>
      </c>
      <c r="J9"/>
      <c r="K9"/>
    </row>
    <row r="10" spans="2:20" ht="14.1" customHeight="1" x14ac:dyDescent="0.25">
      <c r="B10" s="239">
        <v>5</v>
      </c>
      <c r="C10" s="32" t="s">
        <v>36</v>
      </c>
      <c r="D10" s="33">
        <v>32</v>
      </c>
      <c r="E10" s="51">
        <v>202243</v>
      </c>
      <c r="F10" s="77">
        <f t="shared" si="0"/>
        <v>15.82255010062153</v>
      </c>
      <c r="G10" s="33">
        <v>43</v>
      </c>
      <c r="H10" s="296">
        <v>200602</v>
      </c>
      <c r="I10" s="245">
        <f t="shared" si="1"/>
        <v>21.435479207585168</v>
      </c>
      <c r="J10"/>
      <c r="K10"/>
    </row>
    <row r="11" spans="2:20" ht="14.1" customHeight="1" x14ac:dyDescent="0.25">
      <c r="B11" s="239">
        <v>6</v>
      </c>
      <c r="C11" s="32" t="s">
        <v>56</v>
      </c>
      <c r="D11" s="33">
        <v>21</v>
      </c>
      <c r="E11" s="51">
        <v>67360</v>
      </c>
      <c r="F11" s="77">
        <f t="shared" si="0"/>
        <v>31.175771971496438</v>
      </c>
      <c r="G11" s="33">
        <v>12</v>
      </c>
      <c r="H11" s="296">
        <v>66954</v>
      </c>
      <c r="I11" s="245">
        <f t="shared" si="1"/>
        <v>17.922752934850791</v>
      </c>
      <c r="J11"/>
      <c r="K11"/>
    </row>
    <row r="12" spans="2:20" ht="14.1" customHeight="1" x14ac:dyDescent="0.2">
      <c r="B12" s="239">
        <v>7</v>
      </c>
      <c r="C12" s="32" t="s">
        <v>38</v>
      </c>
      <c r="D12" s="33">
        <v>76</v>
      </c>
      <c r="E12" s="79">
        <v>300833</v>
      </c>
      <c r="F12" s="77">
        <f t="shared" si="0"/>
        <v>25.26318588718658</v>
      </c>
      <c r="G12" s="33">
        <v>77</v>
      </c>
      <c r="H12" s="296">
        <v>299188</v>
      </c>
      <c r="I12" s="245">
        <f t="shared" si="1"/>
        <v>25.736326323248257</v>
      </c>
      <c r="J12"/>
      <c r="K12"/>
    </row>
    <row r="13" spans="2:20" ht="14.1" customHeight="1" x14ac:dyDescent="0.25">
      <c r="B13" s="239">
        <v>8</v>
      </c>
      <c r="C13" s="32" t="s">
        <v>311</v>
      </c>
      <c r="D13" s="33">
        <v>33</v>
      </c>
      <c r="E13" s="51">
        <v>107251</v>
      </c>
      <c r="F13" s="77">
        <f t="shared" si="0"/>
        <v>30.768943879311148</v>
      </c>
      <c r="G13" s="33">
        <v>20</v>
      </c>
      <c r="H13" s="296">
        <v>105994</v>
      </c>
      <c r="I13" s="245">
        <f t="shared" si="1"/>
        <v>18.868992584485916</v>
      </c>
      <c r="J13"/>
      <c r="K13"/>
    </row>
    <row r="14" spans="2:20" ht="14.1" customHeight="1" x14ac:dyDescent="0.2">
      <c r="B14" s="239">
        <v>9</v>
      </c>
      <c r="C14" s="32" t="s">
        <v>57</v>
      </c>
      <c r="D14" s="33">
        <v>17</v>
      </c>
      <c r="E14" s="79">
        <v>72748</v>
      </c>
      <c r="F14" s="77">
        <f t="shared" si="0"/>
        <v>23.36834002309342</v>
      </c>
      <c r="G14" s="33">
        <v>13</v>
      </c>
      <c r="H14" s="296">
        <v>72130</v>
      </c>
      <c r="I14" s="245">
        <f t="shared" si="1"/>
        <v>18.023014002495493</v>
      </c>
      <c r="J14"/>
      <c r="K14"/>
      <c r="T14" s="6"/>
    </row>
    <row r="15" spans="2:20" ht="14.1" customHeight="1" x14ac:dyDescent="0.2">
      <c r="B15" s="239">
        <v>10</v>
      </c>
      <c r="C15" s="32" t="s">
        <v>39</v>
      </c>
      <c r="D15" s="33">
        <v>51</v>
      </c>
      <c r="E15" s="79">
        <v>238772</v>
      </c>
      <c r="F15" s="77">
        <f t="shared" si="0"/>
        <v>21.359288358769035</v>
      </c>
      <c r="G15" s="33">
        <v>33</v>
      </c>
      <c r="H15" s="296">
        <v>237101</v>
      </c>
      <c r="I15" s="245">
        <f t="shared" si="1"/>
        <v>13.918119282499863</v>
      </c>
      <c r="J15"/>
      <c r="K15"/>
    </row>
    <row r="16" spans="2:20" ht="14.1" customHeight="1" x14ac:dyDescent="0.2">
      <c r="B16" s="239">
        <v>11</v>
      </c>
      <c r="C16" s="32" t="s">
        <v>33</v>
      </c>
      <c r="D16" s="33">
        <v>24</v>
      </c>
      <c r="E16" s="79">
        <v>91255</v>
      </c>
      <c r="F16" s="77">
        <f t="shared" si="0"/>
        <v>26.299928771026245</v>
      </c>
      <c r="G16" s="33">
        <v>14</v>
      </c>
      <c r="H16" s="296">
        <v>90773</v>
      </c>
      <c r="I16" s="245">
        <f t="shared" si="1"/>
        <v>15.423088363279831</v>
      </c>
      <c r="J16"/>
      <c r="K16"/>
    </row>
    <row r="17" spans="2:11" s="6" customFormat="1" ht="14.1" customHeight="1" x14ac:dyDescent="0.2">
      <c r="B17" s="239">
        <v>12</v>
      </c>
      <c r="C17" s="32" t="s">
        <v>40</v>
      </c>
      <c r="D17" s="33">
        <v>15</v>
      </c>
      <c r="E17" s="79">
        <v>56029</v>
      </c>
      <c r="F17" s="77">
        <f t="shared" si="0"/>
        <v>26.77185029181317</v>
      </c>
      <c r="G17" s="33">
        <v>11</v>
      </c>
      <c r="H17" s="296">
        <v>55223</v>
      </c>
      <c r="I17" s="245">
        <f t="shared" si="1"/>
        <v>19.919236549988231</v>
      </c>
    </row>
    <row r="18" spans="2:11" ht="14.1" customHeight="1" x14ac:dyDescent="0.2">
      <c r="B18" s="239">
        <v>13</v>
      </c>
      <c r="C18" s="32" t="s">
        <v>41</v>
      </c>
      <c r="D18" s="33">
        <v>90</v>
      </c>
      <c r="E18" s="79">
        <v>234780</v>
      </c>
      <c r="F18" s="77">
        <f t="shared" si="0"/>
        <v>38.333759263991823</v>
      </c>
      <c r="G18" s="33">
        <v>93</v>
      </c>
      <c r="H18" s="296">
        <v>229428</v>
      </c>
      <c r="I18" s="245">
        <f t="shared" si="1"/>
        <v>40.535592865735659</v>
      </c>
      <c r="J18"/>
      <c r="K18"/>
    </row>
    <row r="19" spans="2:11" s="6" customFormat="1" ht="14.1" customHeight="1" x14ac:dyDescent="0.2">
      <c r="B19" s="239">
        <v>14</v>
      </c>
      <c r="C19" s="32" t="s">
        <v>42</v>
      </c>
      <c r="D19" s="33">
        <v>65</v>
      </c>
      <c r="E19" s="79">
        <v>249431</v>
      </c>
      <c r="F19" s="77">
        <f t="shared" si="0"/>
        <v>26.059310991817377</v>
      </c>
      <c r="G19" s="33">
        <v>61</v>
      </c>
      <c r="H19" s="296">
        <v>246234</v>
      </c>
      <c r="I19" s="245">
        <f t="shared" si="1"/>
        <v>24.773183232210009</v>
      </c>
    </row>
    <row r="20" spans="2:11" ht="14.1" customHeight="1" x14ac:dyDescent="0.2">
      <c r="B20" s="239">
        <v>15</v>
      </c>
      <c r="C20" s="32" t="s">
        <v>43</v>
      </c>
      <c r="D20" s="33">
        <v>95</v>
      </c>
      <c r="E20" s="79">
        <v>433680</v>
      </c>
      <c r="F20" s="77">
        <f t="shared" si="0"/>
        <v>21.905552481092052</v>
      </c>
      <c r="G20" s="33">
        <v>85</v>
      </c>
      <c r="H20" s="296">
        <v>429563</v>
      </c>
      <c r="I20" s="245">
        <f t="shared" si="1"/>
        <v>19.787551534932014</v>
      </c>
      <c r="J20"/>
      <c r="K20"/>
    </row>
    <row r="21" spans="2:11" ht="14.1" customHeight="1" x14ac:dyDescent="0.2">
      <c r="B21" s="239">
        <v>16</v>
      </c>
      <c r="C21" s="32" t="s">
        <v>44</v>
      </c>
      <c r="D21" s="33">
        <v>21</v>
      </c>
      <c r="E21" s="79">
        <v>142360</v>
      </c>
      <c r="F21" s="77">
        <f t="shared" si="0"/>
        <v>14.75133464456308</v>
      </c>
      <c r="G21" s="33">
        <v>23</v>
      </c>
      <c r="H21" s="296">
        <v>141678</v>
      </c>
      <c r="I21" s="245">
        <f t="shared" si="1"/>
        <v>16.233995398015217</v>
      </c>
      <c r="J21"/>
      <c r="K21"/>
    </row>
    <row r="22" spans="2:11" s="6" customFormat="1" ht="14.1" customHeight="1" x14ac:dyDescent="0.2">
      <c r="B22" s="239">
        <v>17</v>
      </c>
      <c r="C22" s="32" t="s">
        <v>310</v>
      </c>
      <c r="D22" s="33">
        <v>41</v>
      </c>
      <c r="E22" s="79">
        <v>196971</v>
      </c>
      <c r="F22" s="77">
        <f t="shared" si="0"/>
        <v>20.815246914520415</v>
      </c>
      <c r="G22" s="33">
        <v>49</v>
      </c>
      <c r="H22" s="296">
        <v>194505</v>
      </c>
      <c r="I22" s="245">
        <f t="shared" si="1"/>
        <v>25.192154443330505</v>
      </c>
    </row>
    <row r="23" spans="2:11" ht="14.1" customHeight="1" x14ac:dyDescent="0.2">
      <c r="B23" s="239">
        <v>18</v>
      </c>
      <c r="C23" s="32" t="s">
        <v>294</v>
      </c>
      <c r="D23" s="33">
        <v>28</v>
      </c>
      <c r="E23" s="79">
        <v>121981</v>
      </c>
      <c r="F23" s="77">
        <f t="shared" si="0"/>
        <v>22.954394536854103</v>
      </c>
      <c r="G23" s="33">
        <v>28</v>
      </c>
      <c r="H23" s="296">
        <v>120833</v>
      </c>
      <c r="I23" s="245">
        <f t="shared" si="1"/>
        <v>23.172477717179909</v>
      </c>
      <c r="J23"/>
      <c r="K23"/>
    </row>
    <row r="24" spans="2:11" ht="14.1" customHeight="1" x14ac:dyDescent="0.2">
      <c r="B24" s="239">
        <v>19</v>
      </c>
      <c r="C24" s="32" t="s">
        <v>46</v>
      </c>
      <c r="D24" s="33">
        <v>42</v>
      </c>
      <c r="E24" s="79">
        <v>212860</v>
      </c>
      <c r="F24" s="77">
        <f t="shared" si="0"/>
        <v>19.731278774781547</v>
      </c>
      <c r="G24" s="33">
        <v>40</v>
      </c>
      <c r="H24" s="296">
        <v>210365</v>
      </c>
      <c r="I24" s="245">
        <f t="shared" si="1"/>
        <v>19.014569914196752</v>
      </c>
      <c r="J24"/>
      <c r="K24"/>
    </row>
    <row r="25" spans="2:11" s="6" customFormat="1" ht="14.1" customHeight="1" x14ac:dyDescent="0.2">
      <c r="B25" s="239">
        <v>20</v>
      </c>
      <c r="C25" s="32" t="s">
        <v>47</v>
      </c>
      <c r="D25" s="33">
        <v>3</v>
      </c>
      <c r="E25" s="79">
        <v>25857</v>
      </c>
      <c r="F25" s="77">
        <f t="shared" si="0"/>
        <v>11.60227404571296</v>
      </c>
      <c r="G25" s="33">
        <v>4</v>
      </c>
      <c r="H25" s="296">
        <v>25478</v>
      </c>
      <c r="I25" s="245">
        <f t="shared" si="1"/>
        <v>15.699819452076301</v>
      </c>
    </row>
    <row r="26" spans="2:11" ht="14.1" customHeight="1" x14ac:dyDescent="0.2">
      <c r="B26" s="239">
        <v>21</v>
      </c>
      <c r="C26" s="32" t="s">
        <v>48</v>
      </c>
      <c r="D26" s="33">
        <v>56</v>
      </c>
      <c r="E26" s="79">
        <v>205192</v>
      </c>
      <c r="F26" s="77">
        <f t="shared" si="0"/>
        <v>27.291512339662361</v>
      </c>
      <c r="G26" s="33">
        <v>58</v>
      </c>
      <c r="H26" s="296">
        <v>202250</v>
      </c>
      <c r="I26" s="245">
        <f t="shared" si="1"/>
        <v>28.677379480840543</v>
      </c>
      <c r="J26"/>
      <c r="K26"/>
    </row>
    <row r="27" spans="2:11" ht="14.1" customHeight="1" x14ac:dyDescent="0.2">
      <c r="B27" s="239">
        <v>22</v>
      </c>
      <c r="C27" s="32" t="s">
        <v>49</v>
      </c>
      <c r="D27" s="33">
        <v>61</v>
      </c>
      <c r="E27" s="79">
        <v>329934</v>
      </c>
      <c r="F27" s="77">
        <f t="shared" si="0"/>
        <v>18.488546194087302</v>
      </c>
      <c r="G27" s="33">
        <v>62</v>
      </c>
      <c r="H27" s="296">
        <v>327510</v>
      </c>
      <c r="I27" s="245">
        <f t="shared" si="1"/>
        <v>18.93071967268175</v>
      </c>
      <c r="J27"/>
      <c r="K27"/>
    </row>
    <row r="28" spans="2:11" ht="14.1" customHeight="1" x14ac:dyDescent="0.2">
      <c r="B28" s="239">
        <v>23</v>
      </c>
      <c r="C28" s="32" t="s">
        <v>50</v>
      </c>
      <c r="D28" s="33">
        <v>23</v>
      </c>
      <c r="E28" s="79">
        <v>103496</v>
      </c>
      <c r="F28" s="77">
        <f t="shared" si="0"/>
        <v>22.223081085259334</v>
      </c>
      <c r="G28" s="33">
        <v>19</v>
      </c>
      <c r="H28" s="296">
        <v>103259</v>
      </c>
      <c r="I28" s="245">
        <f t="shared" si="1"/>
        <v>18.400333142873745</v>
      </c>
      <c r="J28"/>
      <c r="K28"/>
    </row>
    <row r="29" spans="2:11" ht="14.1" customHeight="1" x14ac:dyDescent="0.2">
      <c r="B29" s="239">
        <v>24</v>
      </c>
      <c r="C29" s="32" t="s">
        <v>59</v>
      </c>
      <c r="D29" s="33">
        <v>26</v>
      </c>
      <c r="E29" s="79">
        <v>99762</v>
      </c>
      <c r="F29" s="77">
        <f t="shared" si="0"/>
        <v>26.06202762574928</v>
      </c>
      <c r="G29" s="33">
        <v>20</v>
      </c>
      <c r="H29" s="296">
        <v>98820</v>
      </c>
      <c r="I29" s="245">
        <f t="shared" si="1"/>
        <v>20.238818053025703</v>
      </c>
      <c r="J29"/>
      <c r="K29"/>
    </row>
    <row r="30" spans="2:11" ht="14.1" customHeight="1" x14ac:dyDescent="0.2">
      <c r="B30" s="239">
        <v>25</v>
      </c>
      <c r="C30" s="32" t="s">
        <v>61</v>
      </c>
      <c r="D30" s="33">
        <v>128</v>
      </c>
      <c r="E30" s="79">
        <v>672913</v>
      </c>
      <c r="F30" s="77">
        <f t="shared" si="0"/>
        <v>19.021775474689893</v>
      </c>
      <c r="G30" s="33">
        <v>173</v>
      </c>
      <c r="H30" s="296">
        <v>660009</v>
      </c>
      <c r="I30" s="245">
        <f t="shared" si="1"/>
        <v>26.211763778978771</v>
      </c>
      <c r="J30"/>
      <c r="K30"/>
    </row>
    <row r="31" spans="2:11" ht="14.1" customHeight="1" x14ac:dyDescent="0.2">
      <c r="B31" s="239">
        <v>26</v>
      </c>
      <c r="C31" s="32" t="s">
        <v>51</v>
      </c>
      <c r="D31" s="33">
        <v>6</v>
      </c>
      <c r="E31" s="79">
        <v>69268</v>
      </c>
      <c r="F31" s="77">
        <f t="shared" si="0"/>
        <v>8.6620084310215404</v>
      </c>
      <c r="G31" s="33">
        <v>4</v>
      </c>
      <c r="H31" s="296">
        <v>69204</v>
      </c>
      <c r="I31" s="245">
        <f t="shared" si="1"/>
        <v>5.7800127160279748</v>
      </c>
      <c r="J31"/>
      <c r="K31"/>
    </row>
    <row r="32" spans="2:11" ht="14.1" customHeight="1" x14ac:dyDescent="0.2">
      <c r="B32" s="239">
        <v>27</v>
      </c>
      <c r="C32" s="32" t="s">
        <v>52</v>
      </c>
      <c r="D32" s="33">
        <v>56</v>
      </c>
      <c r="E32" s="79">
        <v>244987</v>
      </c>
      <c r="F32" s="77">
        <f t="shared" si="0"/>
        <v>22.858355749488751</v>
      </c>
      <c r="G32" s="33">
        <v>59</v>
      </c>
      <c r="H32" s="296">
        <v>245377</v>
      </c>
      <c r="I32" s="245">
        <f t="shared" si="1"/>
        <v>24.044633360094878</v>
      </c>
      <c r="J32"/>
      <c r="K32"/>
    </row>
    <row r="33" spans="2:11" s="6" customFormat="1" ht="14.1" customHeight="1" x14ac:dyDescent="0.2">
      <c r="B33" s="239">
        <v>28</v>
      </c>
      <c r="C33" s="32" t="s">
        <v>58</v>
      </c>
      <c r="D33" s="33">
        <v>66</v>
      </c>
      <c r="E33" s="79">
        <v>341843</v>
      </c>
      <c r="F33" s="77">
        <f t="shared" si="0"/>
        <v>19.307108818960753</v>
      </c>
      <c r="G33" s="33">
        <v>73</v>
      </c>
      <c r="H33" s="296">
        <v>337108</v>
      </c>
      <c r="I33" s="245">
        <f t="shared" si="1"/>
        <v>21.654781257045219</v>
      </c>
    </row>
    <row r="34" spans="2:11" ht="14.1" customHeight="1" x14ac:dyDescent="0.2">
      <c r="B34" s="239">
        <v>29</v>
      </c>
      <c r="C34" s="32" t="s">
        <v>53</v>
      </c>
      <c r="D34" s="33">
        <v>26</v>
      </c>
      <c r="E34" s="79">
        <v>156663</v>
      </c>
      <c r="F34" s="77">
        <f t="shared" si="0"/>
        <v>16.596133100987469</v>
      </c>
      <c r="G34" s="33">
        <v>30</v>
      </c>
      <c r="H34" s="296">
        <v>156238</v>
      </c>
      <c r="I34" s="245">
        <f t="shared" si="1"/>
        <v>19.201474673254907</v>
      </c>
      <c r="J34"/>
      <c r="K34"/>
    </row>
    <row r="35" spans="2:11" ht="14.1" customHeight="1" x14ac:dyDescent="0.2">
      <c r="B35" s="239">
        <v>30</v>
      </c>
      <c r="C35" s="32" t="s">
        <v>6</v>
      </c>
      <c r="D35" s="33">
        <v>205</v>
      </c>
      <c r="E35" s="79">
        <v>1060673</v>
      </c>
      <c r="F35" s="77">
        <f t="shared" si="0"/>
        <v>19.327351596580662</v>
      </c>
      <c r="G35" s="33">
        <v>217</v>
      </c>
      <c r="H35" s="296">
        <v>1046182</v>
      </c>
      <c r="I35" s="245">
        <f t="shared" si="1"/>
        <v>20.74208885260882</v>
      </c>
      <c r="J35"/>
      <c r="K35"/>
    </row>
    <row r="36" spans="2:11" ht="14.1" customHeight="1" x14ac:dyDescent="0.2">
      <c r="B36" s="239">
        <v>31</v>
      </c>
      <c r="C36" s="32" t="s">
        <v>295</v>
      </c>
      <c r="D36" s="33">
        <v>2</v>
      </c>
      <c r="E36" s="79">
        <v>54727</v>
      </c>
      <c r="F36" s="77">
        <f t="shared" si="0"/>
        <v>3.6545032616441606</v>
      </c>
      <c r="G36" s="33">
        <v>11</v>
      </c>
      <c r="H36" s="296">
        <v>54865</v>
      </c>
      <c r="I36" s="245">
        <f t="shared" si="1"/>
        <v>20.049211701449011</v>
      </c>
      <c r="J36"/>
      <c r="K36"/>
    </row>
    <row r="37" spans="2:11" ht="14.1" customHeight="1" thickBot="1" x14ac:dyDescent="0.25">
      <c r="B37" s="240">
        <v>32</v>
      </c>
      <c r="C37" s="53" t="s">
        <v>54</v>
      </c>
      <c r="D37" s="48">
        <v>31</v>
      </c>
      <c r="E37" s="80">
        <v>192763</v>
      </c>
      <c r="F37" s="77">
        <f xml:space="preserve"> (100000/E37)*(D37/12)*12</f>
        <v>16.081924435706025</v>
      </c>
      <c r="G37" s="48">
        <v>29</v>
      </c>
      <c r="H37" s="297">
        <v>190253</v>
      </c>
      <c r="I37" s="245">
        <f xml:space="preserve"> (100000/H37)*(G37/12)*12</f>
        <v>15.242860822168376</v>
      </c>
      <c r="J37"/>
      <c r="K37"/>
    </row>
    <row r="38" spans="2:11" ht="14.1" customHeight="1" thickBot="1" x14ac:dyDescent="0.25">
      <c r="B38" s="682" t="s">
        <v>7</v>
      </c>
      <c r="C38" s="597"/>
      <c r="D38" s="149">
        <f>SUM(D6:D37)</f>
        <v>2513</v>
      </c>
      <c r="E38" s="70">
        <f>SUM(E6:E37)</f>
        <v>10010590</v>
      </c>
      <c r="F38" s="262">
        <f xml:space="preserve"> (100000/E38)*(D38/12)*12</f>
        <v>25.103415483003502</v>
      </c>
      <c r="G38" s="70">
        <f>SUM(G6:G37)</f>
        <v>2472</v>
      </c>
      <c r="H38" s="70">
        <f>SUM(H6:H37)</f>
        <v>9884371</v>
      </c>
      <c r="I38" s="71">
        <f xml:space="preserve"> (100000/H38)*(G38/12)*12</f>
        <v>25.009178631599319</v>
      </c>
      <c r="J38"/>
      <c r="K38"/>
    </row>
  </sheetData>
  <mergeCells count="3">
    <mergeCell ref="B3:I4"/>
    <mergeCell ref="B38:C38"/>
    <mergeCell ref="B5:C5"/>
  </mergeCells>
  <phoneticPr fontId="0" type="noConversion"/>
  <conditionalFormatting sqref="F6:F37 I6:I38">
    <cfRule type="cellIs" dxfId="1" priority="1" stopIfTrue="1" operator="greaterThan">
      <formula>39.99</formula>
    </cfRule>
    <cfRule type="cellIs" dxfId="0" priority="2" operator="between">
      <formula>30</formula>
      <formula>39.99</formula>
    </cfRule>
  </conditionalFormatting>
  <pageMargins left="0" right="0" top="0" bottom="0" header="0.39370078740157483" footer="0.31496062992125984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38"/>
  <sheetViews>
    <sheetView topLeftCell="A25" zoomScale="115" zoomScaleNormal="115" zoomScaleSheetLayoutView="100" workbookViewId="0">
      <selection activeCell="D5" sqref="D5"/>
    </sheetView>
  </sheetViews>
  <sheetFormatPr baseColWidth="10" defaultColWidth="11.42578125" defaultRowHeight="12.75" x14ac:dyDescent="0.2"/>
  <cols>
    <col min="1" max="1" width="1.7109375" customWidth="1"/>
    <col min="2" max="2" width="4" style="45" customWidth="1"/>
    <col min="3" max="3" width="13.140625" style="45" customWidth="1"/>
    <col min="4" max="4" width="8.28515625" style="45" hidden="1" customWidth="1"/>
    <col min="5" max="5" width="10" style="45" hidden="1" customWidth="1"/>
    <col min="6" max="6" width="13.85546875" style="45" customWidth="1"/>
    <col min="7" max="8" width="9.140625" style="45" hidden="1" customWidth="1"/>
    <col min="9" max="9" width="12.5703125" style="45" customWidth="1"/>
    <col min="10" max="10" width="3.5703125" customWidth="1"/>
    <col min="11" max="11" width="14.7109375" customWidth="1"/>
    <col min="12" max="12" width="15.7109375" customWidth="1"/>
  </cols>
  <sheetData>
    <row r="1" spans="2:13" ht="15" x14ac:dyDescent="0.25">
      <c r="B1" s="234" t="s">
        <v>289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3" ht="12.75" customHeight="1" x14ac:dyDescent="0.2">
      <c r="B2" s="241" t="s">
        <v>299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2:13" ht="15.75" customHeight="1" x14ac:dyDescent="0.25">
      <c r="B3" s="680" t="s">
        <v>512</v>
      </c>
      <c r="C3" s="680"/>
      <c r="D3" s="680"/>
      <c r="E3" s="680"/>
      <c r="F3" s="680"/>
      <c r="G3" s="680"/>
      <c r="H3" s="680"/>
      <c r="I3" s="680"/>
      <c r="M3" s="243"/>
    </row>
    <row r="4" spans="2:13" ht="16.5" thickBot="1" x14ac:dyDescent="0.3">
      <c r="B4" s="680"/>
      <c r="C4" s="680"/>
      <c r="D4" s="680"/>
      <c r="E4" s="680"/>
      <c r="F4" s="680"/>
      <c r="G4" s="680"/>
      <c r="H4" s="680"/>
      <c r="I4" s="680"/>
      <c r="M4" s="243"/>
    </row>
    <row r="5" spans="2:13" ht="50.25" customHeight="1" thickBot="1" x14ac:dyDescent="0.25">
      <c r="B5" s="683" t="s">
        <v>9</v>
      </c>
      <c r="C5" s="683"/>
      <c r="D5" s="61" t="s">
        <v>480</v>
      </c>
      <c r="E5" s="59" t="s">
        <v>283</v>
      </c>
      <c r="F5" s="61" t="s">
        <v>390</v>
      </c>
      <c r="G5" s="61" t="s">
        <v>503</v>
      </c>
      <c r="H5" s="61" t="s">
        <v>283</v>
      </c>
      <c r="I5" s="61" t="s">
        <v>300</v>
      </c>
    </row>
    <row r="6" spans="2:13" s="6" customFormat="1" ht="14.1" customHeight="1" x14ac:dyDescent="0.2">
      <c r="B6" s="238">
        <v>1</v>
      </c>
      <c r="C6" s="52" t="s">
        <v>5</v>
      </c>
      <c r="D6" s="47">
        <v>27</v>
      </c>
      <c r="E6" s="78">
        <v>1126306</v>
      </c>
      <c r="F6" s="77">
        <f>(100000/E6)*(D6/12)*12</f>
        <v>2.3972170973074811</v>
      </c>
      <c r="G6" s="47">
        <v>38</v>
      </c>
      <c r="H6" s="244">
        <v>1111838</v>
      </c>
      <c r="I6" s="245">
        <f>(100000/H6)*(G6/12)*12</f>
        <v>3.4177640987266131</v>
      </c>
    </row>
    <row r="7" spans="2:13" s="6" customFormat="1" ht="14.1" customHeight="1" x14ac:dyDescent="0.2">
      <c r="B7" s="239">
        <v>2</v>
      </c>
      <c r="C7" s="32" t="s">
        <v>32</v>
      </c>
      <c r="D7" s="33">
        <v>109</v>
      </c>
      <c r="E7" s="79">
        <v>2236430</v>
      </c>
      <c r="F7" s="77">
        <f t="shared" ref="F7:F37" si="0">(100000/E7)*(D7/12)*12</f>
        <v>4.8738391096524376</v>
      </c>
      <c r="G7" s="33">
        <v>73</v>
      </c>
      <c r="H7" s="246">
        <v>2198333</v>
      </c>
      <c r="I7" s="245">
        <f t="shared" ref="I7:I37" si="1">(100000/H7)*(G7/12)*12</f>
        <v>3.3206980016221381</v>
      </c>
    </row>
    <row r="8" spans="2:13" ht="14.1" customHeight="1" x14ac:dyDescent="0.2">
      <c r="B8" s="239">
        <v>3</v>
      </c>
      <c r="C8" s="32" t="s">
        <v>34</v>
      </c>
      <c r="D8" s="33">
        <v>1</v>
      </c>
      <c r="E8" s="79">
        <v>244787</v>
      </c>
      <c r="F8" s="77">
        <f t="shared" si="0"/>
        <v>0.40851842622361478</v>
      </c>
      <c r="G8" s="33">
        <v>6</v>
      </c>
      <c r="H8" s="246">
        <v>242109</v>
      </c>
      <c r="I8" s="245">
        <f t="shared" si="1"/>
        <v>2.4782226187378411</v>
      </c>
    </row>
    <row r="9" spans="2:13" ht="14.1" customHeight="1" x14ac:dyDescent="0.25">
      <c r="B9" s="239">
        <v>4</v>
      </c>
      <c r="C9" s="32" t="s">
        <v>35</v>
      </c>
      <c r="D9" s="33">
        <v>1</v>
      </c>
      <c r="E9" s="51">
        <v>116435</v>
      </c>
      <c r="F9" s="77">
        <f t="shared" si="0"/>
        <v>0.85884828445055184</v>
      </c>
      <c r="G9" s="33">
        <v>0</v>
      </c>
      <c r="H9" s="246">
        <v>114967</v>
      </c>
      <c r="I9" s="245">
        <f t="shared" si="1"/>
        <v>0</v>
      </c>
    </row>
    <row r="10" spans="2:13" ht="14.1" customHeight="1" x14ac:dyDescent="0.25">
      <c r="B10" s="239">
        <v>5</v>
      </c>
      <c r="C10" s="32" t="s">
        <v>36</v>
      </c>
      <c r="D10" s="33">
        <v>1</v>
      </c>
      <c r="E10" s="51">
        <v>202243</v>
      </c>
      <c r="F10" s="77">
        <f t="shared" si="0"/>
        <v>0.49445469064442282</v>
      </c>
      <c r="G10" s="33">
        <v>3</v>
      </c>
      <c r="H10" s="246">
        <v>200602</v>
      </c>
      <c r="I10" s="245">
        <f t="shared" si="1"/>
        <v>1.495498549366407</v>
      </c>
    </row>
    <row r="11" spans="2:13" ht="14.1" customHeight="1" x14ac:dyDescent="0.25">
      <c r="B11" s="239">
        <v>6</v>
      </c>
      <c r="C11" s="32" t="s">
        <v>37</v>
      </c>
      <c r="D11" s="33">
        <v>2</v>
      </c>
      <c r="E11" s="51">
        <v>67360</v>
      </c>
      <c r="F11" s="77">
        <f t="shared" si="0"/>
        <v>2.9691211401425179</v>
      </c>
      <c r="G11" s="33">
        <v>2</v>
      </c>
      <c r="H11" s="246">
        <v>66954</v>
      </c>
      <c r="I11" s="245">
        <f t="shared" si="1"/>
        <v>2.9871254891417989</v>
      </c>
    </row>
    <row r="12" spans="2:13" ht="14.1" customHeight="1" x14ac:dyDescent="0.2">
      <c r="B12" s="239">
        <v>7</v>
      </c>
      <c r="C12" s="32" t="s">
        <v>38</v>
      </c>
      <c r="D12" s="33">
        <v>11</v>
      </c>
      <c r="E12" s="79">
        <v>300833</v>
      </c>
      <c r="F12" s="77">
        <f t="shared" si="0"/>
        <v>3.6565137468296363</v>
      </c>
      <c r="G12" s="33">
        <v>7</v>
      </c>
      <c r="H12" s="246">
        <v>299188</v>
      </c>
      <c r="I12" s="245">
        <f t="shared" si="1"/>
        <v>2.3396660293862057</v>
      </c>
    </row>
    <row r="13" spans="2:13" ht="14.1" customHeight="1" x14ac:dyDescent="0.25">
      <c r="B13" s="239">
        <v>8</v>
      </c>
      <c r="C13" s="32" t="s">
        <v>71</v>
      </c>
      <c r="D13" s="33">
        <v>0</v>
      </c>
      <c r="E13" s="51">
        <v>107251</v>
      </c>
      <c r="F13" s="77">
        <f t="shared" si="0"/>
        <v>0</v>
      </c>
      <c r="G13" s="33">
        <v>0</v>
      </c>
      <c r="H13" s="246">
        <v>105994</v>
      </c>
      <c r="I13" s="245">
        <f t="shared" si="1"/>
        <v>0</v>
      </c>
    </row>
    <row r="14" spans="2:13" ht="14.1" customHeight="1" x14ac:dyDescent="0.2">
      <c r="B14" s="239">
        <v>9</v>
      </c>
      <c r="C14" s="32" t="s">
        <v>57</v>
      </c>
      <c r="D14" s="33">
        <v>3</v>
      </c>
      <c r="E14" s="79">
        <v>72748</v>
      </c>
      <c r="F14" s="77">
        <f t="shared" si="0"/>
        <v>4.1238247099576624</v>
      </c>
      <c r="G14" s="33">
        <v>2</v>
      </c>
      <c r="H14" s="246">
        <v>72130</v>
      </c>
      <c r="I14" s="245">
        <f t="shared" si="1"/>
        <v>2.7727713849993068</v>
      </c>
    </row>
    <row r="15" spans="2:13" ht="14.1" customHeight="1" x14ac:dyDescent="0.2">
      <c r="B15" s="239">
        <v>10</v>
      </c>
      <c r="C15" s="32" t="s">
        <v>39</v>
      </c>
      <c r="D15" s="33">
        <v>6</v>
      </c>
      <c r="E15" s="79">
        <v>238772</v>
      </c>
      <c r="F15" s="77">
        <f t="shared" si="0"/>
        <v>2.5128574539728277</v>
      </c>
      <c r="G15" s="33">
        <v>0</v>
      </c>
      <c r="H15" s="246">
        <v>237101</v>
      </c>
      <c r="I15" s="245">
        <f t="shared" si="1"/>
        <v>0</v>
      </c>
    </row>
    <row r="16" spans="2:13" ht="14.1" customHeight="1" x14ac:dyDescent="0.2">
      <c r="B16" s="239">
        <v>11</v>
      </c>
      <c r="C16" s="32" t="s">
        <v>33</v>
      </c>
      <c r="D16" s="33">
        <v>5</v>
      </c>
      <c r="E16" s="79">
        <v>91255</v>
      </c>
      <c r="F16" s="77">
        <f t="shared" si="0"/>
        <v>5.4791518272971338</v>
      </c>
      <c r="G16" s="33">
        <v>1</v>
      </c>
      <c r="H16" s="246">
        <v>90773</v>
      </c>
      <c r="I16" s="245">
        <f t="shared" si="1"/>
        <v>1.1016491688057022</v>
      </c>
    </row>
    <row r="17" spans="2:9" s="6" customFormat="1" ht="14.1" customHeight="1" x14ac:dyDescent="0.2">
      <c r="B17" s="239">
        <v>12</v>
      </c>
      <c r="C17" s="32" t="s">
        <v>40</v>
      </c>
      <c r="D17" s="33">
        <v>2</v>
      </c>
      <c r="E17" s="79">
        <v>56029</v>
      </c>
      <c r="F17" s="77">
        <f t="shared" si="0"/>
        <v>3.5695800389084225</v>
      </c>
      <c r="G17" s="33">
        <v>0</v>
      </c>
      <c r="H17" s="246">
        <v>55223</v>
      </c>
      <c r="I17" s="245">
        <f t="shared" si="1"/>
        <v>0</v>
      </c>
    </row>
    <row r="18" spans="2:9" ht="14.1" customHeight="1" x14ac:dyDescent="0.2">
      <c r="B18" s="239">
        <v>13</v>
      </c>
      <c r="C18" s="32" t="s">
        <v>41</v>
      </c>
      <c r="D18" s="33">
        <v>13</v>
      </c>
      <c r="E18" s="79">
        <v>234780</v>
      </c>
      <c r="F18" s="77">
        <f t="shared" si="0"/>
        <v>5.5370985603543739</v>
      </c>
      <c r="G18" s="33">
        <v>18</v>
      </c>
      <c r="H18" s="246">
        <v>229428</v>
      </c>
      <c r="I18" s="245">
        <f t="shared" si="1"/>
        <v>7.8455986191746439</v>
      </c>
    </row>
    <row r="19" spans="2:9" s="6" customFormat="1" ht="14.1" customHeight="1" x14ac:dyDescent="0.2">
      <c r="B19" s="239">
        <v>14</v>
      </c>
      <c r="C19" s="32" t="s">
        <v>42</v>
      </c>
      <c r="D19" s="33">
        <v>7</v>
      </c>
      <c r="E19" s="79">
        <v>249431</v>
      </c>
      <c r="F19" s="77">
        <f t="shared" si="0"/>
        <v>2.806387337580333</v>
      </c>
      <c r="G19" s="33">
        <v>9</v>
      </c>
      <c r="H19" s="246">
        <v>246234</v>
      </c>
      <c r="I19" s="245">
        <f t="shared" si="1"/>
        <v>3.6550598211457395</v>
      </c>
    </row>
    <row r="20" spans="2:9" ht="14.1" customHeight="1" x14ac:dyDescent="0.2">
      <c r="B20" s="239">
        <v>15</v>
      </c>
      <c r="C20" s="32" t="s">
        <v>43</v>
      </c>
      <c r="D20" s="33">
        <v>18</v>
      </c>
      <c r="E20" s="79">
        <v>433680</v>
      </c>
      <c r="F20" s="77">
        <f t="shared" si="0"/>
        <v>4.1505257332595464</v>
      </c>
      <c r="G20" s="33">
        <v>9</v>
      </c>
      <c r="H20" s="246">
        <v>429563</v>
      </c>
      <c r="I20" s="245">
        <f t="shared" si="1"/>
        <v>2.0951525154633899</v>
      </c>
    </row>
    <row r="21" spans="2:9" ht="14.1" customHeight="1" x14ac:dyDescent="0.2">
      <c r="B21" s="239">
        <v>16</v>
      </c>
      <c r="C21" s="32" t="s">
        <v>44</v>
      </c>
      <c r="D21" s="33">
        <v>3</v>
      </c>
      <c r="E21" s="79">
        <v>142360</v>
      </c>
      <c r="F21" s="77">
        <f t="shared" si="0"/>
        <v>2.1073335206518689</v>
      </c>
      <c r="G21" s="33">
        <v>6</v>
      </c>
      <c r="H21" s="246">
        <v>141678</v>
      </c>
      <c r="I21" s="245">
        <f t="shared" si="1"/>
        <v>4.2349553212213609</v>
      </c>
    </row>
    <row r="22" spans="2:9" s="6" customFormat="1" ht="14.1" customHeight="1" x14ac:dyDescent="0.2">
      <c r="B22" s="239">
        <v>17</v>
      </c>
      <c r="C22" s="32" t="s">
        <v>45</v>
      </c>
      <c r="D22" s="33">
        <v>6</v>
      </c>
      <c r="E22" s="79">
        <v>196971</v>
      </c>
      <c r="F22" s="77">
        <f t="shared" si="0"/>
        <v>3.0461336948078657</v>
      </c>
      <c r="G22" s="33">
        <v>10</v>
      </c>
      <c r="H22" s="246">
        <v>194505</v>
      </c>
      <c r="I22" s="245">
        <f t="shared" si="1"/>
        <v>5.1412560088429604</v>
      </c>
    </row>
    <row r="23" spans="2:9" ht="14.1" customHeight="1" x14ac:dyDescent="0.2">
      <c r="B23" s="239">
        <v>18</v>
      </c>
      <c r="C23" s="32" t="s">
        <v>294</v>
      </c>
      <c r="D23" s="33">
        <v>1</v>
      </c>
      <c r="E23" s="79">
        <v>121981</v>
      </c>
      <c r="F23" s="77">
        <f t="shared" si="0"/>
        <v>0.81979980488764637</v>
      </c>
      <c r="G23" s="33">
        <v>1</v>
      </c>
      <c r="H23" s="246">
        <v>120833</v>
      </c>
      <c r="I23" s="245">
        <f t="shared" si="1"/>
        <v>0.82758848989928246</v>
      </c>
    </row>
    <row r="24" spans="2:9" ht="14.1" customHeight="1" x14ac:dyDescent="0.2">
      <c r="B24" s="239">
        <v>19</v>
      </c>
      <c r="C24" s="32" t="s">
        <v>46</v>
      </c>
      <c r="D24" s="33">
        <v>3</v>
      </c>
      <c r="E24" s="79">
        <v>212860</v>
      </c>
      <c r="F24" s="77">
        <f t="shared" si="0"/>
        <v>1.409377055341539</v>
      </c>
      <c r="G24" s="33">
        <v>3</v>
      </c>
      <c r="H24" s="246">
        <v>210365</v>
      </c>
      <c r="I24" s="245">
        <f t="shared" si="1"/>
        <v>1.4260927435647566</v>
      </c>
    </row>
    <row r="25" spans="2:9" s="6" customFormat="1" ht="14.1" customHeight="1" x14ac:dyDescent="0.2">
      <c r="B25" s="239">
        <v>20</v>
      </c>
      <c r="C25" s="32" t="s">
        <v>47</v>
      </c>
      <c r="D25" s="33">
        <v>1</v>
      </c>
      <c r="E25" s="79">
        <v>25857</v>
      </c>
      <c r="F25" s="77">
        <f t="shared" si="0"/>
        <v>3.8674246819043194</v>
      </c>
      <c r="G25" s="33">
        <v>1</v>
      </c>
      <c r="H25" s="246">
        <v>25478</v>
      </c>
      <c r="I25" s="245">
        <f t="shared" si="1"/>
        <v>3.9249548630190754</v>
      </c>
    </row>
    <row r="26" spans="2:9" ht="14.1" customHeight="1" x14ac:dyDescent="0.2">
      <c r="B26" s="239">
        <v>21</v>
      </c>
      <c r="C26" s="32" t="s">
        <v>48</v>
      </c>
      <c r="D26" s="33">
        <v>0</v>
      </c>
      <c r="E26" s="79">
        <v>205192</v>
      </c>
      <c r="F26" s="77">
        <f t="shared" si="0"/>
        <v>0</v>
      </c>
      <c r="G26" s="33">
        <v>4</v>
      </c>
      <c r="H26" s="246">
        <v>202250</v>
      </c>
      <c r="I26" s="245">
        <f t="shared" si="1"/>
        <v>1.9777503090234858</v>
      </c>
    </row>
    <row r="27" spans="2:9" ht="14.1" customHeight="1" x14ac:dyDescent="0.2">
      <c r="B27" s="239">
        <v>22</v>
      </c>
      <c r="C27" s="32" t="s">
        <v>49</v>
      </c>
      <c r="D27" s="33">
        <v>12</v>
      </c>
      <c r="E27" s="79">
        <v>329934</v>
      </c>
      <c r="F27" s="77">
        <f t="shared" si="0"/>
        <v>3.6370910545745514</v>
      </c>
      <c r="G27" s="33">
        <v>1</v>
      </c>
      <c r="H27" s="246">
        <v>327510</v>
      </c>
      <c r="I27" s="245">
        <f t="shared" si="1"/>
        <v>0.3053341882690605</v>
      </c>
    </row>
    <row r="28" spans="2:9" ht="14.1" customHeight="1" x14ac:dyDescent="0.2">
      <c r="B28" s="239">
        <v>23</v>
      </c>
      <c r="C28" s="32" t="s">
        <v>50</v>
      </c>
      <c r="D28" s="33">
        <v>4</v>
      </c>
      <c r="E28" s="79">
        <v>103496</v>
      </c>
      <c r="F28" s="77">
        <f t="shared" si="0"/>
        <v>3.8648836670016227</v>
      </c>
      <c r="G28" s="33">
        <v>1</v>
      </c>
      <c r="H28" s="246">
        <v>103259</v>
      </c>
      <c r="I28" s="245">
        <f t="shared" si="1"/>
        <v>0.96843858646703918</v>
      </c>
    </row>
    <row r="29" spans="2:9" ht="14.1" customHeight="1" x14ac:dyDescent="0.2">
      <c r="B29" s="239">
        <v>24</v>
      </c>
      <c r="C29" s="32" t="s">
        <v>59</v>
      </c>
      <c r="D29" s="33">
        <v>1</v>
      </c>
      <c r="E29" s="79">
        <v>99762</v>
      </c>
      <c r="F29" s="77">
        <f t="shared" si="0"/>
        <v>1.0023856779134337</v>
      </c>
      <c r="G29" s="33">
        <v>0</v>
      </c>
      <c r="H29" s="246">
        <v>98820</v>
      </c>
      <c r="I29" s="245">
        <f t="shared" si="1"/>
        <v>0</v>
      </c>
    </row>
    <row r="30" spans="2:9" ht="14.1" customHeight="1" x14ac:dyDescent="0.2">
      <c r="B30" s="239">
        <v>25</v>
      </c>
      <c r="C30" s="32" t="s">
        <v>61</v>
      </c>
      <c r="D30" s="33">
        <v>17</v>
      </c>
      <c r="E30" s="79">
        <v>672913</v>
      </c>
      <c r="F30" s="77">
        <f t="shared" si="0"/>
        <v>2.5263295552322513</v>
      </c>
      <c r="G30" s="33">
        <v>16</v>
      </c>
      <c r="H30" s="246">
        <v>660009</v>
      </c>
      <c r="I30" s="245">
        <f t="shared" si="1"/>
        <v>2.4242093668419673</v>
      </c>
    </row>
    <row r="31" spans="2:9" ht="14.1" customHeight="1" x14ac:dyDescent="0.2">
      <c r="B31" s="239">
        <v>26</v>
      </c>
      <c r="C31" s="32" t="s">
        <v>51</v>
      </c>
      <c r="D31" s="33">
        <v>1</v>
      </c>
      <c r="E31" s="79">
        <v>69268</v>
      </c>
      <c r="F31" s="77">
        <f t="shared" si="0"/>
        <v>1.4436680718369233</v>
      </c>
      <c r="G31" s="33">
        <v>0</v>
      </c>
      <c r="H31" s="246">
        <v>69204</v>
      </c>
      <c r="I31" s="245">
        <f t="shared" si="1"/>
        <v>0</v>
      </c>
    </row>
    <row r="32" spans="2:9" ht="14.1" customHeight="1" x14ac:dyDescent="0.2">
      <c r="B32" s="239">
        <v>27</v>
      </c>
      <c r="C32" s="32" t="s">
        <v>52</v>
      </c>
      <c r="D32" s="33">
        <v>6</v>
      </c>
      <c r="E32" s="79">
        <v>244987</v>
      </c>
      <c r="F32" s="77">
        <f t="shared" si="0"/>
        <v>2.4491095445880804</v>
      </c>
      <c r="G32" s="33">
        <v>8</v>
      </c>
      <c r="H32" s="246">
        <v>245377</v>
      </c>
      <c r="I32" s="245">
        <f t="shared" si="1"/>
        <v>3.2602892691654066</v>
      </c>
    </row>
    <row r="33" spans="2:9" s="6" customFormat="1" ht="14.1" customHeight="1" x14ac:dyDescent="0.2">
      <c r="B33" s="239">
        <v>28</v>
      </c>
      <c r="C33" s="32" t="s">
        <v>58</v>
      </c>
      <c r="D33" s="33">
        <v>4</v>
      </c>
      <c r="E33" s="79">
        <v>341843</v>
      </c>
      <c r="F33" s="77">
        <f t="shared" si="0"/>
        <v>1.1701278072097425</v>
      </c>
      <c r="G33" s="33">
        <v>3</v>
      </c>
      <c r="H33" s="246">
        <v>337108</v>
      </c>
      <c r="I33" s="245">
        <f t="shared" si="1"/>
        <v>0.88992251741281725</v>
      </c>
    </row>
    <row r="34" spans="2:9" ht="14.1" customHeight="1" x14ac:dyDescent="0.2">
      <c r="B34" s="239">
        <v>29</v>
      </c>
      <c r="C34" s="32" t="s">
        <v>53</v>
      </c>
      <c r="D34" s="33">
        <v>2</v>
      </c>
      <c r="E34" s="79">
        <v>156663</v>
      </c>
      <c r="F34" s="77">
        <f t="shared" si="0"/>
        <v>1.2766256231528823</v>
      </c>
      <c r="G34" s="33">
        <v>6</v>
      </c>
      <c r="H34" s="246">
        <v>156238</v>
      </c>
      <c r="I34" s="245">
        <f t="shared" si="1"/>
        <v>3.8402949346509812</v>
      </c>
    </row>
    <row r="35" spans="2:9" ht="14.1" customHeight="1" x14ac:dyDescent="0.2">
      <c r="B35" s="239">
        <v>30</v>
      </c>
      <c r="C35" s="32" t="s">
        <v>6</v>
      </c>
      <c r="D35" s="33">
        <v>19</v>
      </c>
      <c r="E35" s="79">
        <v>1060673</v>
      </c>
      <c r="F35" s="77">
        <f t="shared" si="0"/>
        <v>1.7913155138294274</v>
      </c>
      <c r="G35" s="33">
        <v>29</v>
      </c>
      <c r="H35" s="246">
        <v>1046182</v>
      </c>
      <c r="I35" s="245">
        <f t="shared" si="1"/>
        <v>2.7719842245421926</v>
      </c>
    </row>
    <row r="36" spans="2:9" ht="14.1" customHeight="1" x14ac:dyDescent="0.2">
      <c r="B36" s="239">
        <v>31</v>
      </c>
      <c r="C36" s="32" t="s">
        <v>330</v>
      </c>
      <c r="D36" s="33">
        <v>1</v>
      </c>
      <c r="E36" s="79">
        <v>54727</v>
      </c>
      <c r="F36" s="77">
        <f t="shared" si="0"/>
        <v>1.8272516308220803</v>
      </c>
      <c r="G36" s="33">
        <v>2</v>
      </c>
      <c r="H36" s="246">
        <v>54865</v>
      </c>
      <c r="I36" s="245">
        <f t="shared" si="1"/>
        <v>3.6453112184452743</v>
      </c>
    </row>
    <row r="37" spans="2:9" ht="14.1" customHeight="1" thickBot="1" x14ac:dyDescent="0.25">
      <c r="B37" s="240">
        <v>32</v>
      </c>
      <c r="C37" s="53" t="s">
        <v>54</v>
      </c>
      <c r="D37" s="48">
        <v>2</v>
      </c>
      <c r="E37" s="80">
        <v>192763</v>
      </c>
      <c r="F37" s="77">
        <f t="shared" si="0"/>
        <v>1.0375435119810335</v>
      </c>
      <c r="G37" s="48">
        <v>1</v>
      </c>
      <c r="H37" s="247">
        <v>190253</v>
      </c>
      <c r="I37" s="245">
        <f t="shared" si="1"/>
        <v>0.52561589041959922</v>
      </c>
    </row>
    <row r="38" spans="2:9" ht="16.5" customHeight="1" thickBot="1" x14ac:dyDescent="0.25">
      <c r="B38" s="682" t="s">
        <v>7</v>
      </c>
      <c r="C38" s="597"/>
      <c r="D38" s="149">
        <f>SUM(D6:D37)</f>
        <v>289</v>
      </c>
      <c r="E38" s="70">
        <f>SUM(E6:E37)</f>
        <v>10010590</v>
      </c>
      <c r="F38" s="71">
        <f>(100000/E38)*(D38/12)*12</f>
        <v>2.8869427276514172</v>
      </c>
      <c r="G38" s="149">
        <f>SUM(G6:G37)</f>
        <v>260</v>
      </c>
      <c r="H38" s="70">
        <f>SUM(H6:H37)</f>
        <v>9884371</v>
      </c>
      <c r="I38" s="71">
        <f>(100000/H38)*(G38/12)*12</f>
        <v>2.6304152282426472</v>
      </c>
    </row>
  </sheetData>
  <mergeCells count="3">
    <mergeCell ref="B38:C38"/>
    <mergeCell ref="B5:C5"/>
    <mergeCell ref="B3:I4"/>
  </mergeCells>
  <phoneticPr fontId="0" type="noConversion"/>
  <pageMargins left="0" right="0" top="0" bottom="0" header="0.39370078740157483" footer="0.31496062992125984"/>
  <pageSetup paperSize="9" scale="96" orientation="landscape" r:id="rId1"/>
  <headerFooter alignWithMargins="0"/>
  <ignoredErrors>
    <ignoredError sqref="F38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4"/>
  <sheetViews>
    <sheetView workbookViewId="0">
      <selection activeCell="M14" sqref="M14"/>
    </sheetView>
  </sheetViews>
  <sheetFormatPr baseColWidth="10" defaultRowHeight="12.75" x14ac:dyDescent="0.2"/>
  <cols>
    <col min="1" max="1" width="3.5703125" style="264" customWidth="1"/>
    <col min="2" max="2" width="20.7109375" style="264" customWidth="1"/>
    <col min="3" max="3" width="5.28515625" style="264" customWidth="1"/>
    <col min="4" max="4" width="5.28515625" style="265" customWidth="1"/>
    <col min="5" max="5" width="3.85546875" style="265" customWidth="1"/>
    <col min="6" max="7" width="5.28515625" style="265" customWidth="1"/>
    <col min="8" max="8" width="4.42578125" style="265" customWidth="1"/>
    <col min="9" max="9" width="4.140625" style="265" customWidth="1"/>
    <col min="10" max="10" width="3.5703125" style="265" customWidth="1"/>
    <col min="11" max="11" width="5.140625" style="265" customWidth="1"/>
    <col min="12" max="12" width="4.140625" style="265" customWidth="1"/>
    <col min="13" max="14" width="5.28515625" style="265" customWidth="1"/>
    <col min="15" max="15" width="7.85546875" style="264" customWidth="1"/>
    <col min="16" max="16" width="3.42578125" style="264" customWidth="1"/>
    <col min="17" max="16384" width="11.42578125" style="264"/>
  </cols>
  <sheetData>
    <row r="3" spans="1:15" ht="21" customHeight="1" x14ac:dyDescent="0.2"/>
    <row r="4" spans="1:15" ht="12.75" customHeight="1" x14ac:dyDescent="0.25">
      <c r="A4" s="685" t="s">
        <v>0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</row>
    <row r="5" spans="1:15" ht="18.75" customHeight="1" x14ac:dyDescent="0.3">
      <c r="A5" s="686" t="s">
        <v>30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</row>
    <row r="6" spans="1:15" ht="12.75" customHeight="1" x14ac:dyDescent="0.25">
      <c r="A6" s="687" t="s">
        <v>362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</row>
    <row r="7" spans="1:15" ht="8.25" customHeight="1" x14ac:dyDescent="0.2"/>
    <row r="8" spans="1:15" ht="2.25" customHeight="1" x14ac:dyDescent="0.25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</row>
    <row r="9" spans="1:15" ht="15" x14ac:dyDescent="0.2">
      <c r="A9" s="688" t="s">
        <v>90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</row>
    <row r="10" spans="1:15" ht="15" x14ac:dyDescent="0.2">
      <c r="A10" s="688" t="s">
        <v>17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</row>
    <row r="11" spans="1:15" ht="15" x14ac:dyDescent="0.2">
      <c r="A11" s="689" t="s">
        <v>508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</row>
    <row r="12" spans="1:15" ht="15" x14ac:dyDescent="0.3">
      <c r="A12" s="684" t="s">
        <v>27</v>
      </c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</row>
    <row r="13" spans="1:15" ht="9" customHeight="1" thickBot="1" x14ac:dyDescent="0.35"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</row>
    <row r="14" spans="1:15" ht="60.75" customHeight="1" thickBot="1" x14ac:dyDescent="0.35">
      <c r="B14" s="305" t="s">
        <v>60</v>
      </c>
      <c r="C14" s="306" t="s">
        <v>152</v>
      </c>
      <c r="D14" s="306" t="s">
        <v>150</v>
      </c>
      <c r="E14" s="306" t="s">
        <v>180</v>
      </c>
      <c r="F14" s="306" t="s">
        <v>201</v>
      </c>
      <c r="G14" s="306" t="s">
        <v>213</v>
      </c>
      <c r="H14" s="306" t="s">
        <v>254</v>
      </c>
      <c r="I14" s="306" t="s">
        <v>255</v>
      </c>
      <c r="J14" s="306" t="s">
        <v>256</v>
      </c>
      <c r="K14" s="306" t="s">
        <v>257</v>
      </c>
      <c r="L14" s="306" t="s">
        <v>258</v>
      </c>
      <c r="M14" s="306" t="s">
        <v>259</v>
      </c>
      <c r="N14" s="306" t="s">
        <v>260</v>
      </c>
      <c r="O14" s="307" t="s">
        <v>1</v>
      </c>
    </row>
    <row r="15" spans="1:15" ht="15" customHeight="1" x14ac:dyDescent="0.2">
      <c r="B15" s="367" t="s">
        <v>376</v>
      </c>
      <c r="C15" s="368">
        <v>1</v>
      </c>
      <c r="D15" s="368"/>
      <c r="E15" s="369"/>
      <c r="F15" s="369">
        <v>1</v>
      </c>
      <c r="G15" s="370"/>
      <c r="H15" s="371"/>
      <c r="I15" s="371"/>
      <c r="J15" s="371"/>
      <c r="K15" s="371"/>
      <c r="L15" s="371"/>
      <c r="M15" s="371"/>
      <c r="N15" s="371"/>
      <c r="O15" s="372">
        <f>SUM(C15:N15)</f>
        <v>2</v>
      </c>
    </row>
    <row r="16" spans="1:15" ht="15" customHeight="1" x14ac:dyDescent="0.2">
      <c r="B16" s="367" t="s">
        <v>190</v>
      </c>
      <c r="C16" s="368">
        <v>1</v>
      </c>
      <c r="D16" s="368"/>
      <c r="E16" s="373"/>
      <c r="F16" s="369">
        <v>2</v>
      </c>
      <c r="G16" s="374"/>
      <c r="H16" s="371"/>
      <c r="I16" s="371"/>
      <c r="J16" s="371"/>
      <c r="K16" s="371"/>
      <c r="L16" s="371"/>
      <c r="M16" s="371">
        <v>1</v>
      </c>
      <c r="N16" s="371">
        <v>1</v>
      </c>
      <c r="O16" s="372">
        <f t="shared" ref="O16:O79" si="0">SUM(C16:N16)</f>
        <v>5</v>
      </c>
    </row>
    <row r="17" spans="2:15" ht="15" customHeight="1" x14ac:dyDescent="0.2">
      <c r="B17" s="367" t="s">
        <v>394</v>
      </c>
      <c r="C17" s="368"/>
      <c r="D17" s="368"/>
      <c r="E17" s="373">
        <v>1</v>
      </c>
      <c r="F17" s="369"/>
      <c r="G17" s="374"/>
      <c r="H17" s="371"/>
      <c r="I17" s="371"/>
      <c r="J17" s="371">
        <v>1</v>
      </c>
      <c r="K17" s="371"/>
      <c r="L17" s="371"/>
      <c r="M17" s="371">
        <v>1</v>
      </c>
      <c r="N17" s="371">
        <v>1</v>
      </c>
      <c r="O17" s="372">
        <f t="shared" si="0"/>
        <v>4</v>
      </c>
    </row>
    <row r="18" spans="2:15" ht="15" customHeight="1" x14ac:dyDescent="0.2">
      <c r="B18" s="367" t="s">
        <v>403</v>
      </c>
      <c r="C18" s="368"/>
      <c r="D18" s="368"/>
      <c r="E18" s="373"/>
      <c r="F18" s="369">
        <v>1</v>
      </c>
      <c r="G18" s="374"/>
      <c r="H18" s="371"/>
      <c r="I18" s="371"/>
      <c r="J18" s="371"/>
      <c r="K18" s="371"/>
      <c r="L18" s="371"/>
      <c r="M18" s="371"/>
      <c r="N18" s="371"/>
      <c r="O18" s="372">
        <f t="shared" si="0"/>
        <v>1</v>
      </c>
    </row>
    <row r="19" spans="2:15" ht="15" customHeight="1" x14ac:dyDescent="0.2">
      <c r="B19" s="367" t="s">
        <v>153</v>
      </c>
      <c r="C19" s="368">
        <v>1</v>
      </c>
      <c r="D19" s="368">
        <v>5</v>
      </c>
      <c r="E19" s="373">
        <v>1</v>
      </c>
      <c r="F19" s="369"/>
      <c r="G19" s="370"/>
      <c r="H19" s="371"/>
      <c r="I19" s="371">
        <v>1</v>
      </c>
      <c r="J19" s="371">
        <v>3</v>
      </c>
      <c r="K19" s="371">
        <v>1</v>
      </c>
      <c r="L19" s="371">
        <v>2</v>
      </c>
      <c r="M19" s="371">
        <v>5</v>
      </c>
      <c r="N19" s="371"/>
      <c r="O19" s="372">
        <f t="shared" si="0"/>
        <v>19</v>
      </c>
    </row>
    <row r="20" spans="2:15" ht="15" customHeight="1" x14ac:dyDescent="0.2">
      <c r="B20" s="367" t="s">
        <v>370</v>
      </c>
      <c r="C20" s="368">
        <v>1</v>
      </c>
      <c r="D20" s="368">
        <v>1</v>
      </c>
      <c r="E20" s="373"/>
      <c r="F20" s="369">
        <v>1</v>
      </c>
      <c r="G20" s="370">
        <v>1</v>
      </c>
      <c r="H20" s="371">
        <v>4</v>
      </c>
      <c r="I20" s="371"/>
      <c r="J20" s="371"/>
      <c r="K20" s="371"/>
      <c r="L20" s="371"/>
      <c r="M20" s="371"/>
      <c r="N20" s="371"/>
      <c r="O20" s="372">
        <f t="shared" si="0"/>
        <v>8</v>
      </c>
    </row>
    <row r="21" spans="2:15" ht="15" customHeight="1" x14ac:dyDescent="0.2">
      <c r="B21" s="367" t="s">
        <v>359</v>
      </c>
      <c r="C21" s="368"/>
      <c r="D21" s="368"/>
      <c r="E21" s="373">
        <v>1</v>
      </c>
      <c r="F21" s="369"/>
      <c r="G21" s="370"/>
      <c r="H21" s="371"/>
      <c r="I21" s="371"/>
      <c r="J21" s="371"/>
      <c r="K21" s="371"/>
      <c r="L21" s="371"/>
      <c r="M21" s="371"/>
      <c r="N21" s="371"/>
      <c r="O21" s="372">
        <f t="shared" si="0"/>
        <v>1</v>
      </c>
    </row>
    <row r="22" spans="2:15" ht="15" customHeight="1" x14ac:dyDescent="0.2">
      <c r="B22" s="367" t="s">
        <v>371</v>
      </c>
      <c r="C22" s="368"/>
      <c r="D22" s="368">
        <v>1</v>
      </c>
      <c r="E22" s="373"/>
      <c r="F22" s="369">
        <v>1</v>
      </c>
      <c r="G22" s="370"/>
      <c r="H22" s="371">
        <v>1</v>
      </c>
      <c r="I22" s="371"/>
      <c r="J22" s="371"/>
      <c r="K22" s="371"/>
      <c r="L22" s="371"/>
      <c r="M22" s="371"/>
      <c r="N22" s="371"/>
      <c r="O22" s="372">
        <f t="shared" si="0"/>
        <v>3</v>
      </c>
    </row>
    <row r="23" spans="2:15" ht="15" customHeight="1" x14ac:dyDescent="0.2">
      <c r="B23" s="367" t="s">
        <v>450</v>
      </c>
      <c r="C23" s="368"/>
      <c r="D23" s="368"/>
      <c r="E23" s="373"/>
      <c r="F23" s="369"/>
      <c r="G23" s="370"/>
      <c r="H23" s="371"/>
      <c r="I23" s="371"/>
      <c r="J23" s="371"/>
      <c r="K23" s="371">
        <v>1</v>
      </c>
      <c r="L23" s="371"/>
      <c r="M23" s="371"/>
      <c r="N23" s="371"/>
      <c r="O23" s="372">
        <f t="shared" si="0"/>
        <v>1</v>
      </c>
    </row>
    <row r="24" spans="2:15" ht="15" customHeight="1" x14ac:dyDescent="0.2">
      <c r="B24" s="367" t="s">
        <v>404</v>
      </c>
      <c r="C24" s="368"/>
      <c r="D24" s="368"/>
      <c r="E24" s="373"/>
      <c r="F24" s="369">
        <v>2</v>
      </c>
      <c r="G24" s="370"/>
      <c r="H24" s="371"/>
      <c r="I24" s="371"/>
      <c r="J24" s="371"/>
      <c r="K24" s="371"/>
      <c r="L24" s="371"/>
      <c r="M24" s="371"/>
      <c r="N24" s="371"/>
      <c r="O24" s="372">
        <f t="shared" si="0"/>
        <v>2</v>
      </c>
    </row>
    <row r="25" spans="2:15" ht="15" customHeight="1" x14ac:dyDescent="0.2">
      <c r="B25" s="367" t="s">
        <v>377</v>
      </c>
      <c r="C25" s="368">
        <v>1</v>
      </c>
      <c r="D25" s="368"/>
      <c r="E25" s="373"/>
      <c r="F25" s="369"/>
      <c r="G25" s="370"/>
      <c r="H25" s="371"/>
      <c r="I25" s="371"/>
      <c r="J25" s="371"/>
      <c r="K25" s="371"/>
      <c r="L25" s="371"/>
      <c r="M25" s="371"/>
      <c r="N25" s="371"/>
      <c r="O25" s="372">
        <f t="shared" si="0"/>
        <v>1</v>
      </c>
    </row>
    <row r="26" spans="2:15" ht="15" customHeight="1" x14ac:dyDescent="0.2">
      <c r="B26" s="367" t="s">
        <v>215</v>
      </c>
      <c r="C26" s="368">
        <v>1</v>
      </c>
      <c r="D26" s="368"/>
      <c r="E26" s="373"/>
      <c r="F26" s="369"/>
      <c r="G26" s="370"/>
      <c r="H26" s="371"/>
      <c r="I26" s="371">
        <v>1</v>
      </c>
      <c r="J26" s="371"/>
      <c r="K26" s="371"/>
      <c r="L26" s="371"/>
      <c r="M26" s="371"/>
      <c r="N26" s="371"/>
      <c r="O26" s="372">
        <f t="shared" si="0"/>
        <v>2</v>
      </c>
    </row>
    <row r="27" spans="2:15" ht="15" customHeight="1" x14ac:dyDescent="0.2">
      <c r="B27" s="367" t="s">
        <v>301</v>
      </c>
      <c r="C27" s="368"/>
      <c r="D27" s="368">
        <v>1</v>
      </c>
      <c r="E27" s="373"/>
      <c r="F27" s="369">
        <v>1</v>
      </c>
      <c r="G27" s="370"/>
      <c r="H27" s="371"/>
      <c r="I27" s="371"/>
      <c r="J27" s="371"/>
      <c r="K27" s="371"/>
      <c r="L27" s="371"/>
      <c r="M27" s="371"/>
      <c r="N27" s="371">
        <v>1</v>
      </c>
      <c r="O27" s="372">
        <f t="shared" si="0"/>
        <v>3</v>
      </c>
    </row>
    <row r="28" spans="2:15" ht="15" customHeight="1" x14ac:dyDescent="0.2">
      <c r="B28" s="367" t="s">
        <v>378</v>
      </c>
      <c r="C28" s="368">
        <v>1</v>
      </c>
      <c r="D28" s="368"/>
      <c r="E28" s="373"/>
      <c r="F28" s="369">
        <v>1</v>
      </c>
      <c r="G28" s="370">
        <v>1</v>
      </c>
      <c r="H28" s="371"/>
      <c r="I28" s="371"/>
      <c r="J28" s="371"/>
      <c r="K28" s="371"/>
      <c r="L28" s="371"/>
      <c r="M28" s="371"/>
      <c r="N28" s="371"/>
      <c r="O28" s="372">
        <f t="shared" si="0"/>
        <v>3</v>
      </c>
    </row>
    <row r="29" spans="2:15" ht="15" customHeight="1" x14ac:dyDescent="0.2">
      <c r="B29" s="367" t="s">
        <v>100</v>
      </c>
      <c r="C29" s="368"/>
      <c r="D29" s="368">
        <v>2</v>
      </c>
      <c r="E29" s="373">
        <v>2</v>
      </c>
      <c r="F29" s="369">
        <v>4</v>
      </c>
      <c r="G29" s="370">
        <v>6</v>
      </c>
      <c r="H29" s="371">
        <v>5</v>
      </c>
      <c r="I29" s="371">
        <v>1</v>
      </c>
      <c r="J29" s="371">
        <v>1</v>
      </c>
      <c r="K29" s="371">
        <v>3</v>
      </c>
      <c r="L29" s="371">
        <v>4</v>
      </c>
      <c r="M29" s="371">
        <v>3</v>
      </c>
      <c r="N29" s="371">
        <v>1</v>
      </c>
      <c r="O29" s="372">
        <f t="shared" si="0"/>
        <v>32</v>
      </c>
    </row>
    <row r="30" spans="2:15" ht="15" customHeight="1" x14ac:dyDescent="0.2">
      <c r="B30" s="367" t="s">
        <v>453</v>
      </c>
      <c r="C30" s="368">
        <v>1</v>
      </c>
      <c r="D30" s="368">
        <v>2</v>
      </c>
      <c r="E30" s="373"/>
      <c r="F30" s="369">
        <v>1</v>
      </c>
      <c r="G30" s="374"/>
      <c r="H30" s="371"/>
      <c r="I30" s="371">
        <v>4</v>
      </c>
      <c r="J30" s="371">
        <v>1</v>
      </c>
      <c r="K30" s="371"/>
      <c r="L30" s="371"/>
      <c r="M30" s="371">
        <v>1</v>
      </c>
      <c r="N30" s="371"/>
      <c r="O30" s="372">
        <f t="shared" si="0"/>
        <v>10</v>
      </c>
    </row>
    <row r="31" spans="2:15" ht="15" customHeight="1" x14ac:dyDescent="0.2">
      <c r="B31" s="367" t="s">
        <v>438</v>
      </c>
      <c r="C31" s="368">
        <v>1</v>
      </c>
      <c r="D31" s="368"/>
      <c r="E31" s="373"/>
      <c r="F31" s="369"/>
      <c r="G31" s="370"/>
      <c r="H31" s="371"/>
      <c r="I31" s="371"/>
      <c r="J31" s="371"/>
      <c r="K31" s="371"/>
      <c r="L31" s="371"/>
      <c r="M31" s="371">
        <v>1</v>
      </c>
      <c r="N31" s="371"/>
      <c r="O31" s="372">
        <f t="shared" si="0"/>
        <v>2</v>
      </c>
    </row>
    <row r="32" spans="2:15" ht="15" customHeight="1" x14ac:dyDescent="0.2">
      <c r="B32" s="367" t="s">
        <v>385</v>
      </c>
      <c r="C32" s="368"/>
      <c r="D32" s="368">
        <v>1</v>
      </c>
      <c r="E32" s="373"/>
      <c r="F32" s="369">
        <v>1</v>
      </c>
      <c r="G32" s="370">
        <v>2</v>
      </c>
      <c r="H32" s="371"/>
      <c r="I32" s="371"/>
      <c r="J32" s="371">
        <v>2</v>
      </c>
      <c r="K32" s="371"/>
      <c r="L32" s="371">
        <v>2</v>
      </c>
      <c r="M32" s="371">
        <v>4</v>
      </c>
      <c r="N32" s="371"/>
      <c r="O32" s="372">
        <f t="shared" si="0"/>
        <v>12</v>
      </c>
    </row>
    <row r="33" spans="2:15" ht="15" customHeight="1" x14ac:dyDescent="0.2">
      <c r="B33" s="367" t="s">
        <v>505</v>
      </c>
      <c r="C33" s="368"/>
      <c r="D33" s="368"/>
      <c r="E33" s="373"/>
      <c r="F33" s="369"/>
      <c r="G33" s="370"/>
      <c r="H33" s="371"/>
      <c r="I33" s="371"/>
      <c r="J33" s="371"/>
      <c r="K33" s="371"/>
      <c r="L33" s="371"/>
      <c r="M33" s="371"/>
      <c r="N33" s="371">
        <v>2</v>
      </c>
      <c r="O33" s="372">
        <f t="shared" si="0"/>
        <v>2</v>
      </c>
    </row>
    <row r="34" spans="2:15" ht="15" customHeight="1" x14ac:dyDescent="0.2">
      <c r="B34" s="367" t="s">
        <v>468</v>
      </c>
      <c r="C34" s="368"/>
      <c r="D34" s="368"/>
      <c r="E34" s="373"/>
      <c r="F34" s="369"/>
      <c r="G34" s="370"/>
      <c r="H34" s="371"/>
      <c r="I34" s="371"/>
      <c r="J34" s="371"/>
      <c r="K34" s="371"/>
      <c r="L34" s="371">
        <v>1</v>
      </c>
      <c r="M34" s="371"/>
      <c r="N34" s="371"/>
      <c r="O34" s="372">
        <f t="shared" si="0"/>
        <v>1</v>
      </c>
    </row>
    <row r="35" spans="2:15" ht="15" customHeight="1" x14ac:dyDescent="0.2">
      <c r="B35" s="367" t="s">
        <v>469</v>
      </c>
      <c r="C35" s="368"/>
      <c r="D35" s="368"/>
      <c r="E35" s="373"/>
      <c r="F35" s="369"/>
      <c r="G35" s="370"/>
      <c r="H35" s="371"/>
      <c r="I35" s="371"/>
      <c r="J35" s="371"/>
      <c r="K35" s="371"/>
      <c r="L35" s="371">
        <v>1</v>
      </c>
      <c r="M35" s="371"/>
      <c r="N35" s="371"/>
      <c r="O35" s="372">
        <f t="shared" si="0"/>
        <v>1</v>
      </c>
    </row>
    <row r="36" spans="2:15" ht="15" customHeight="1" x14ac:dyDescent="0.2">
      <c r="B36" s="367" t="s">
        <v>203</v>
      </c>
      <c r="C36" s="368">
        <v>1</v>
      </c>
      <c r="D36" s="368">
        <v>1</v>
      </c>
      <c r="E36" s="373">
        <v>1</v>
      </c>
      <c r="F36" s="369">
        <v>2</v>
      </c>
      <c r="G36" s="370">
        <v>3</v>
      </c>
      <c r="H36" s="371"/>
      <c r="I36" s="371"/>
      <c r="J36" s="371">
        <v>1</v>
      </c>
      <c r="K36" s="371">
        <v>1</v>
      </c>
      <c r="L36" s="371"/>
      <c r="M36" s="371"/>
      <c r="N36" s="371"/>
      <c r="O36" s="372">
        <f t="shared" si="0"/>
        <v>10</v>
      </c>
    </row>
    <row r="37" spans="2:15" ht="15" customHeight="1" x14ac:dyDescent="0.2">
      <c r="B37" s="367" t="s">
        <v>119</v>
      </c>
      <c r="C37" s="368"/>
      <c r="D37" s="368"/>
      <c r="E37" s="373"/>
      <c r="F37" s="369"/>
      <c r="G37" s="374"/>
      <c r="H37" s="371"/>
      <c r="I37" s="371">
        <v>1</v>
      </c>
      <c r="J37" s="371"/>
      <c r="K37" s="371"/>
      <c r="L37" s="371"/>
      <c r="M37" s="371"/>
      <c r="N37" s="371">
        <v>1</v>
      </c>
      <c r="O37" s="372">
        <f t="shared" si="0"/>
        <v>2</v>
      </c>
    </row>
    <row r="38" spans="2:15" ht="15" customHeight="1" x14ac:dyDescent="0.2">
      <c r="B38" s="367" t="s">
        <v>412</v>
      </c>
      <c r="C38" s="368"/>
      <c r="D38" s="368"/>
      <c r="E38" s="373"/>
      <c r="F38" s="369"/>
      <c r="G38" s="370">
        <v>1</v>
      </c>
      <c r="H38" s="371"/>
      <c r="I38" s="371"/>
      <c r="J38" s="371"/>
      <c r="K38" s="371"/>
      <c r="L38" s="371"/>
      <c r="M38" s="371"/>
      <c r="N38" s="371"/>
      <c r="O38" s="372">
        <f t="shared" si="0"/>
        <v>1</v>
      </c>
    </row>
    <row r="39" spans="2:15" ht="15" customHeight="1" x14ac:dyDescent="0.2">
      <c r="B39" s="367" t="s">
        <v>99</v>
      </c>
      <c r="C39" s="368"/>
      <c r="D39" s="368"/>
      <c r="E39" s="373"/>
      <c r="F39" s="369"/>
      <c r="G39" s="370">
        <v>3</v>
      </c>
      <c r="H39" s="371"/>
      <c r="I39" s="371"/>
      <c r="J39" s="371"/>
      <c r="K39" s="371"/>
      <c r="L39" s="371"/>
      <c r="M39" s="371">
        <v>1</v>
      </c>
      <c r="N39" s="371"/>
      <c r="O39" s="372">
        <f t="shared" si="0"/>
        <v>4</v>
      </c>
    </row>
    <row r="40" spans="2:15" ht="15" customHeight="1" x14ac:dyDescent="0.2">
      <c r="B40" s="367" t="s">
        <v>506</v>
      </c>
      <c r="C40" s="368"/>
      <c r="D40" s="368"/>
      <c r="E40" s="373"/>
      <c r="F40" s="369"/>
      <c r="G40" s="370"/>
      <c r="H40" s="371"/>
      <c r="I40" s="371"/>
      <c r="J40" s="371"/>
      <c r="K40" s="371"/>
      <c r="L40" s="371"/>
      <c r="M40" s="371"/>
      <c r="N40" s="371">
        <v>2</v>
      </c>
      <c r="O40" s="372">
        <f t="shared" si="0"/>
        <v>2</v>
      </c>
    </row>
    <row r="41" spans="2:15" ht="15" customHeight="1" x14ac:dyDescent="0.2">
      <c r="B41" s="367" t="s">
        <v>134</v>
      </c>
      <c r="C41" s="368">
        <v>2</v>
      </c>
      <c r="D41" s="368">
        <v>1</v>
      </c>
      <c r="E41" s="373"/>
      <c r="F41" s="369"/>
      <c r="G41" s="374"/>
      <c r="H41" s="371"/>
      <c r="I41" s="371">
        <v>1</v>
      </c>
      <c r="J41" s="371"/>
      <c r="K41" s="371"/>
      <c r="L41" s="371"/>
      <c r="M41" s="371"/>
      <c r="N41" s="371">
        <v>1</v>
      </c>
      <c r="O41" s="372">
        <f t="shared" si="0"/>
        <v>5</v>
      </c>
    </row>
    <row r="42" spans="2:15" ht="15" customHeight="1" x14ac:dyDescent="0.2">
      <c r="B42" s="367" t="s">
        <v>466</v>
      </c>
      <c r="C42" s="368"/>
      <c r="D42" s="368"/>
      <c r="E42" s="373"/>
      <c r="F42" s="369"/>
      <c r="G42" s="374"/>
      <c r="H42" s="371"/>
      <c r="I42" s="371"/>
      <c r="J42" s="371"/>
      <c r="K42" s="371"/>
      <c r="L42" s="371">
        <v>1</v>
      </c>
      <c r="M42" s="371"/>
      <c r="N42" s="371"/>
      <c r="O42" s="372">
        <f t="shared" si="0"/>
        <v>1</v>
      </c>
    </row>
    <row r="43" spans="2:15" ht="15" customHeight="1" x14ac:dyDescent="0.2">
      <c r="B43" s="367" t="s">
        <v>488</v>
      </c>
      <c r="C43" s="368"/>
      <c r="D43" s="368"/>
      <c r="E43" s="373"/>
      <c r="F43" s="369"/>
      <c r="G43" s="374"/>
      <c r="H43" s="371"/>
      <c r="I43" s="371"/>
      <c r="J43" s="371"/>
      <c r="K43" s="371"/>
      <c r="L43" s="371"/>
      <c r="M43" s="371">
        <v>1</v>
      </c>
      <c r="N43" s="371"/>
      <c r="O43" s="372">
        <f t="shared" si="0"/>
        <v>1</v>
      </c>
    </row>
    <row r="44" spans="2:15" ht="15" customHeight="1" x14ac:dyDescent="0.2">
      <c r="B44" s="367" t="s">
        <v>216</v>
      </c>
      <c r="C44" s="368">
        <v>2</v>
      </c>
      <c r="D44" s="368">
        <v>1</v>
      </c>
      <c r="E44" s="373">
        <v>2</v>
      </c>
      <c r="F44" s="369">
        <v>4</v>
      </c>
      <c r="G44" s="370">
        <v>3</v>
      </c>
      <c r="H44" s="371">
        <v>1</v>
      </c>
      <c r="I44" s="371"/>
      <c r="J44" s="371"/>
      <c r="K44" s="371">
        <v>3</v>
      </c>
      <c r="L44" s="371"/>
      <c r="M44" s="371"/>
      <c r="N44" s="371">
        <v>4</v>
      </c>
      <c r="O44" s="372">
        <f t="shared" si="0"/>
        <v>20</v>
      </c>
    </row>
    <row r="45" spans="2:15" ht="15" customHeight="1" x14ac:dyDescent="0.2">
      <c r="B45" s="367" t="s">
        <v>204</v>
      </c>
      <c r="C45" s="368"/>
      <c r="D45" s="368"/>
      <c r="E45" s="373">
        <v>2</v>
      </c>
      <c r="F45" s="369"/>
      <c r="G45" s="374"/>
      <c r="H45" s="371"/>
      <c r="I45" s="371"/>
      <c r="J45" s="371"/>
      <c r="K45" s="371"/>
      <c r="L45" s="371"/>
      <c r="M45" s="371"/>
      <c r="N45" s="371"/>
      <c r="O45" s="372">
        <f t="shared" si="0"/>
        <v>2</v>
      </c>
    </row>
    <row r="46" spans="2:15" ht="15" customHeight="1" x14ac:dyDescent="0.2">
      <c r="B46" s="367" t="s">
        <v>156</v>
      </c>
      <c r="C46" s="368"/>
      <c r="D46" s="368">
        <v>1</v>
      </c>
      <c r="E46" s="373">
        <v>1</v>
      </c>
      <c r="F46" s="369">
        <v>2</v>
      </c>
      <c r="G46" s="374"/>
      <c r="H46" s="371"/>
      <c r="I46" s="371"/>
      <c r="J46" s="371"/>
      <c r="K46" s="371"/>
      <c r="L46" s="371"/>
      <c r="M46" s="371"/>
      <c r="N46" s="371"/>
      <c r="O46" s="372">
        <f t="shared" si="0"/>
        <v>4</v>
      </c>
    </row>
    <row r="47" spans="2:15" ht="15" customHeight="1" x14ac:dyDescent="0.2">
      <c r="B47" s="367" t="s">
        <v>489</v>
      </c>
      <c r="C47" s="368"/>
      <c r="D47" s="368"/>
      <c r="E47" s="373"/>
      <c r="F47" s="369"/>
      <c r="G47" s="374"/>
      <c r="H47" s="371"/>
      <c r="I47" s="371"/>
      <c r="J47" s="371"/>
      <c r="K47" s="371"/>
      <c r="L47" s="371"/>
      <c r="M47" s="371">
        <v>1</v>
      </c>
      <c r="N47" s="371"/>
      <c r="O47" s="372">
        <f t="shared" si="0"/>
        <v>1</v>
      </c>
    </row>
    <row r="48" spans="2:15" ht="15" customHeight="1" x14ac:dyDescent="0.2">
      <c r="B48" s="367" t="s">
        <v>357</v>
      </c>
      <c r="C48" s="368"/>
      <c r="D48" s="368"/>
      <c r="E48" s="373">
        <v>1</v>
      </c>
      <c r="F48" s="369"/>
      <c r="G48" s="374"/>
      <c r="H48" s="371"/>
      <c r="I48" s="371"/>
      <c r="J48" s="371"/>
      <c r="K48" s="371">
        <v>1</v>
      </c>
      <c r="L48" s="371"/>
      <c r="M48" s="371"/>
      <c r="N48" s="371"/>
      <c r="O48" s="372">
        <f t="shared" si="0"/>
        <v>2</v>
      </c>
    </row>
    <row r="49" spans="2:15" ht="15" customHeight="1" x14ac:dyDescent="0.2">
      <c r="B49" s="367" t="s">
        <v>340</v>
      </c>
      <c r="C49" s="368"/>
      <c r="D49" s="368"/>
      <c r="E49" s="373"/>
      <c r="F49" s="369"/>
      <c r="G49" s="370"/>
      <c r="H49" s="371"/>
      <c r="I49" s="371"/>
      <c r="J49" s="371">
        <v>1</v>
      </c>
      <c r="K49" s="371"/>
      <c r="L49" s="371"/>
      <c r="M49" s="371"/>
      <c r="N49" s="371"/>
      <c r="O49" s="372">
        <f t="shared" si="0"/>
        <v>1</v>
      </c>
    </row>
    <row r="50" spans="2:15" ht="15" customHeight="1" x14ac:dyDescent="0.2">
      <c r="B50" s="367" t="s">
        <v>157</v>
      </c>
      <c r="C50" s="368">
        <v>1</v>
      </c>
      <c r="D50" s="368"/>
      <c r="E50" s="373"/>
      <c r="F50" s="369">
        <v>3</v>
      </c>
      <c r="G50" s="374"/>
      <c r="H50" s="371"/>
      <c r="I50" s="371">
        <v>1</v>
      </c>
      <c r="J50" s="371">
        <v>1</v>
      </c>
      <c r="K50" s="371"/>
      <c r="L50" s="371">
        <v>2</v>
      </c>
      <c r="M50" s="371">
        <v>1</v>
      </c>
      <c r="N50" s="371"/>
      <c r="O50" s="372">
        <f t="shared" si="0"/>
        <v>9</v>
      </c>
    </row>
    <row r="51" spans="2:15" ht="15" customHeight="1" x14ac:dyDescent="0.2">
      <c r="B51" s="367" t="s">
        <v>127</v>
      </c>
      <c r="C51" s="368"/>
      <c r="D51" s="368"/>
      <c r="E51" s="373">
        <v>1</v>
      </c>
      <c r="F51" s="369">
        <v>1</v>
      </c>
      <c r="G51" s="370">
        <v>1</v>
      </c>
      <c r="H51" s="371"/>
      <c r="I51" s="371">
        <v>4</v>
      </c>
      <c r="J51" s="371">
        <v>1</v>
      </c>
      <c r="K51" s="371">
        <v>3</v>
      </c>
      <c r="L51" s="371">
        <v>4</v>
      </c>
      <c r="M51" s="371">
        <v>2</v>
      </c>
      <c r="N51" s="371"/>
      <c r="O51" s="372">
        <f t="shared" si="0"/>
        <v>17</v>
      </c>
    </row>
    <row r="52" spans="2:15" ht="15" customHeight="1" thickBot="1" x14ac:dyDescent="0.25">
      <c r="B52" s="375" t="s">
        <v>367</v>
      </c>
      <c r="C52" s="376"/>
      <c r="D52" s="376">
        <v>2</v>
      </c>
      <c r="E52" s="377"/>
      <c r="F52" s="378"/>
      <c r="G52" s="379"/>
      <c r="H52" s="380"/>
      <c r="I52" s="380"/>
      <c r="J52" s="380"/>
      <c r="K52" s="380"/>
      <c r="L52" s="380"/>
      <c r="M52" s="380"/>
      <c r="N52" s="380"/>
      <c r="O52" s="381">
        <f t="shared" si="0"/>
        <v>2</v>
      </c>
    </row>
    <row r="53" spans="2:15" ht="15" customHeight="1" x14ac:dyDescent="0.2">
      <c r="B53" s="516"/>
      <c r="C53" s="349"/>
      <c r="D53" s="349"/>
      <c r="E53" s="354"/>
      <c r="F53" s="355"/>
      <c r="G53" s="517"/>
      <c r="H53" s="350"/>
      <c r="I53" s="350"/>
      <c r="J53" s="350"/>
      <c r="K53" s="350"/>
      <c r="L53" s="350"/>
      <c r="M53" s="350"/>
      <c r="N53" s="350"/>
      <c r="O53" s="518"/>
    </row>
    <row r="54" spans="2:15" ht="15" customHeight="1" thickBot="1" x14ac:dyDescent="0.25">
      <c r="B54" s="519"/>
      <c r="C54" s="351"/>
      <c r="D54" s="351"/>
      <c r="E54" s="356"/>
      <c r="F54" s="357"/>
      <c r="G54" s="520"/>
      <c r="H54" s="352"/>
      <c r="I54" s="352"/>
      <c r="J54" s="352"/>
      <c r="K54" s="352"/>
      <c r="L54" s="352"/>
      <c r="M54" s="352"/>
      <c r="N54" s="352"/>
      <c r="O54" s="358"/>
    </row>
    <row r="55" spans="2:15" ht="15" customHeight="1" x14ac:dyDescent="0.2">
      <c r="B55" s="382" t="s">
        <v>205</v>
      </c>
      <c r="C55" s="383"/>
      <c r="D55" s="383"/>
      <c r="E55" s="384">
        <v>1</v>
      </c>
      <c r="F55" s="385">
        <v>1</v>
      </c>
      <c r="G55" s="386"/>
      <c r="H55" s="387"/>
      <c r="I55" s="387"/>
      <c r="J55" s="387">
        <v>2</v>
      </c>
      <c r="K55" s="387"/>
      <c r="L55" s="387"/>
      <c r="M55" s="387"/>
      <c r="N55" s="387">
        <v>1</v>
      </c>
      <c r="O55" s="388">
        <f t="shared" si="0"/>
        <v>5</v>
      </c>
    </row>
    <row r="56" spans="2:15" ht="15" customHeight="1" x14ac:dyDescent="0.2">
      <c r="B56" s="521" t="s">
        <v>128</v>
      </c>
      <c r="C56" s="522">
        <v>1</v>
      </c>
      <c r="D56" s="522"/>
      <c r="E56" s="523"/>
      <c r="F56" s="524"/>
      <c r="G56" s="525"/>
      <c r="H56" s="526">
        <v>2</v>
      </c>
      <c r="I56" s="526"/>
      <c r="J56" s="526"/>
      <c r="K56" s="526"/>
      <c r="L56" s="526"/>
      <c r="M56" s="526"/>
      <c r="N56" s="526"/>
      <c r="O56" s="372">
        <f t="shared" si="0"/>
        <v>3</v>
      </c>
    </row>
    <row r="57" spans="2:15" ht="15" customHeight="1" x14ac:dyDescent="0.2">
      <c r="B57" s="494" t="s">
        <v>464</v>
      </c>
      <c r="C57" s="495"/>
      <c r="D57" s="495"/>
      <c r="E57" s="496"/>
      <c r="F57" s="497"/>
      <c r="G57" s="498"/>
      <c r="H57" s="499"/>
      <c r="I57" s="499"/>
      <c r="J57" s="499"/>
      <c r="K57" s="499"/>
      <c r="L57" s="499">
        <v>1</v>
      </c>
      <c r="M57" s="499"/>
      <c r="N57" s="499"/>
      <c r="O57" s="372">
        <f t="shared" si="0"/>
        <v>1</v>
      </c>
    </row>
    <row r="58" spans="2:15" ht="15" customHeight="1" x14ac:dyDescent="0.2">
      <c r="B58" s="382" t="s">
        <v>101</v>
      </c>
      <c r="C58" s="383"/>
      <c r="D58" s="383"/>
      <c r="E58" s="384">
        <v>1</v>
      </c>
      <c r="F58" s="385"/>
      <c r="G58" s="386"/>
      <c r="H58" s="387">
        <v>1</v>
      </c>
      <c r="I58" s="387"/>
      <c r="J58" s="387"/>
      <c r="K58" s="387"/>
      <c r="L58" s="387"/>
      <c r="M58" s="387">
        <v>1</v>
      </c>
      <c r="N58" s="387">
        <v>3</v>
      </c>
      <c r="O58" s="372">
        <f t="shared" si="0"/>
        <v>6</v>
      </c>
    </row>
    <row r="59" spans="2:15" ht="15" customHeight="1" x14ac:dyDescent="0.2">
      <c r="B59" s="367" t="s">
        <v>420</v>
      </c>
      <c r="C59" s="368"/>
      <c r="D59" s="368"/>
      <c r="E59" s="373"/>
      <c r="F59" s="369"/>
      <c r="G59" s="370"/>
      <c r="H59" s="371">
        <v>1</v>
      </c>
      <c r="I59" s="371">
        <v>1</v>
      </c>
      <c r="J59" s="371"/>
      <c r="K59" s="371"/>
      <c r="L59" s="371"/>
      <c r="M59" s="371"/>
      <c r="N59" s="371"/>
      <c r="O59" s="372">
        <f t="shared" si="0"/>
        <v>2</v>
      </c>
    </row>
    <row r="60" spans="2:15" ht="15" customHeight="1" x14ac:dyDescent="0.2">
      <c r="B60" s="367" t="s">
        <v>217</v>
      </c>
      <c r="C60" s="368">
        <v>4</v>
      </c>
      <c r="D60" s="368"/>
      <c r="E60" s="373">
        <v>1</v>
      </c>
      <c r="F60" s="369">
        <v>4</v>
      </c>
      <c r="G60" s="370">
        <v>6</v>
      </c>
      <c r="H60" s="371">
        <v>5</v>
      </c>
      <c r="I60" s="371">
        <v>5</v>
      </c>
      <c r="J60" s="371">
        <v>1</v>
      </c>
      <c r="K60" s="371">
        <v>3</v>
      </c>
      <c r="L60" s="371">
        <v>2</v>
      </c>
      <c r="M60" s="371">
        <v>5</v>
      </c>
      <c r="N60" s="371"/>
      <c r="O60" s="372">
        <f t="shared" si="0"/>
        <v>36</v>
      </c>
    </row>
    <row r="61" spans="2:15" ht="15" customHeight="1" x14ac:dyDescent="0.2">
      <c r="B61" s="375" t="s">
        <v>154</v>
      </c>
      <c r="C61" s="376"/>
      <c r="D61" s="376">
        <v>1</v>
      </c>
      <c r="E61" s="377"/>
      <c r="F61" s="378">
        <v>1</v>
      </c>
      <c r="G61" s="379"/>
      <c r="H61" s="380"/>
      <c r="I61" s="380"/>
      <c r="J61" s="380"/>
      <c r="K61" s="380"/>
      <c r="L61" s="380">
        <v>1</v>
      </c>
      <c r="M61" s="380">
        <v>1</v>
      </c>
      <c r="N61" s="380">
        <v>1</v>
      </c>
      <c r="O61" s="372">
        <f t="shared" si="0"/>
        <v>5</v>
      </c>
    </row>
    <row r="62" spans="2:15" ht="15" customHeight="1" x14ac:dyDescent="0.2">
      <c r="B62" s="382" t="s">
        <v>159</v>
      </c>
      <c r="C62" s="383"/>
      <c r="D62" s="383"/>
      <c r="E62" s="384">
        <v>1</v>
      </c>
      <c r="F62" s="385"/>
      <c r="G62" s="386"/>
      <c r="H62" s="387"/>
      <c r="I62" s="387"/>
      <c r="J62" s="387"/>
      <c r="K62" s="387">
        <v>1</v>
      </c>
      <c r="L62" s="387"/>
      <c r="M62" s="387"/>
      <c r="N62" s="387">
        <v>3</v>
      </c>
      <c r="O62" s="372">
        <f t="shared" si="0"/>
        <v>5</v>
      </c>
    </row>
    <row r="63" spans="2:15" ht="15" customHeight="1" x14ac:dyDescent="0.2">
      <c r="B63" s="367" t="s">
        <v>336</v>
      </c>
      <c r="C63" s="368"/>
      <c r="D63" s="368"/>
      <c r="E63" s="373"/>
      <c r="F63" s="369"/>
      <c r="G63" s="374"/>
      <c r="H63" s="371"/>
      <c r="I63" s="371">
        <v>1</v>
      </c>
      <c r="J63" s="371"/>
      <c r="K63" s="371"/>
      <c r="L63" s="371"/>
      <c r="M63" s="371"/>
      <c r="N63" s="371">
        <v>1</v>
      </c>
      <c r="O63" s="372">
        <f t="shared" si="0"/>
        <v>2</v>
      </c>
    </row>
    <row r="64" spans="2:15" ht="15" customHeight="1" x14ac:dyDescent="0.2">
      <c r="B64" s="367" t="s">
        <v>235</v>
      </c>
      <c r="C64" s="368"/>
      <c r="D64" s="373"/>
      <c r="E64" s="373"/>
      <c r="F64" s="369"/>
      <c r="G64" s="370">
        <v>1</v>
      </c>
      <c r="H64" s="371">
        <v>1</v>
      </c>
      <c r="I64" s="371"/>
      <c r="J64" s="371"/>
      <c r="K64" s="371"/>
      <c r="L64" s="371"/>
      <c r="M64" s="371"/>
      <c r="N64" s="371"/>
      <c r="O64" s="372">
        <f t="shared" si="0"/>
        <v>2</v>
      </c>
    </row>
    <row r="65" spans="2:15" ht="15" customHeight="1" x14ac:dyDescent="0.2">
      <c r="B65" s="367" t="s">
        <v>449</v>
      </c>
      <c r="C65" s="368"/>
      <c r="D65" s="368"/>
      <c r="E65" s="373"/>
      <c r="F65" s="369"/>
      <c r="G65" s="370"/>
      <c r="H65" s="371"/>
      <c r="I65" s="371"/>
      <c r="J65" s="371"/>
      <c r="K65" s="371">
        <v>1</v>
      </c>
      <c r="L65" s="371"/>
      <c r="M65" s="371"/>
      <c r="N65" s="371"/>
      <c r="O65" s="372">
        <f t="shared" si="0"/>
        <v>1</v>
      </c>
    </row>
    <row r="66" spans="2:15" ht="15" customHeight="1" x14ac:dyDescent="0.2">
      <c r="B66" s="367" t="s">
        <v>102</v>
      </c>
      <c r="C66" s="368"/>
      <c r="D66" s="368"/>
      <c r="E66" s="373"/>
      <c r="F66" s="369"/>
      <c r="G66" s="370">
        <v>1</v>
      </c>
      <c r="H66" s="371"/>
      <c r="I66" s="371"/>
      <c r="J66" s="371"/>
      <c r="K66" s="371">
        <v>4</v>
      </c>
      <c r="L66" s="371"/>
      <c r="M66" s="371"/>
      <c r="N66" s="371">
        <v>1</v>
      </c>
      <c r="O66" s="372">
        <f t="shared" si="0"/>
        <v>6</v>
      </c>
    </row>
    <row r="67" spans="2:15" ht="15" customHeight="1" x14ac:dyDescent="0.2">
      <c r="B67" s="367" t="s">
        <v>214</v>
      </c>
      <c r="C67" s="368"/>
      <c r="D67" s="368"/>
      <c r="E67" s="373"/>
      <c r="F67" s="369"/>
      <c r="G67" s="370"/>
      <c r="H67" s="371"/>
      <c r="I67" s="371"/>
      <c r="J67" s="371">
        <v>2</v>
      </c>
      <c r="K67" s="371"/>
      <c r="L67" s="371"/>
      <c r="M67" s="371"/>
      <c r="N67" s="371"/>
      <c r="O67" s="372">
        <f t="shared" si="0"/>
        <v>2</v>
      </c>
    </row>
    <row r="68" spans="2:15" ht="15" customHeight="1" x14ac:dyDescent="0.2">
      <c r="B68" s="367" t="s">
        <v>490</v>
      </c>
      <c r="C68" s="368"/>
      <c r="D68" s="368"/>
      <c r="E68" s="373"/>
      <c r="F68" s="369"/>
      <c r="G68" s="370"/>
      <c r="H68" s="371"/>
      <c r="I68" s="371"/>
      <c r="J68" s="371"/>
      <c r="K68" s="371"/>
      <c r="L68" s="371"/>
      <c r="M68" s="371">
        <v>1</v>
      </c>
      <c r="N68" s="371"/>
      <c r="O68" s="372">
        <f t="shared" si="0"/>
        <v>1</v>
      </c>
    </row>
    <row r="69" spans="2:15" ht="15" customHeight="1" x14ac:dyDescent="0.2">
      <c r="B69" s="367" t="s">
        <v>332</v>
      </c>
      <c r="C69" s="368">
        <v>3</v>
      </c>
      <c r="D69" s="368"/>
      <c r="E69" s="373"/>
      <c r="F69" s="369"/>
      <c r="G69" s="370"/>
      <c r="H69" s="371">
        <v>1</v>
      </c>
      <c r="I69" s="371">
        <v>2</v>
      </c>
      <c r="J69" s="371"/>
      <c r="K69" s="371">
        <v>1</v>
      </c>
      <c r="L69" s="371">
        <v>1</v>
      </c>
      <c r="M69" s="371">
        <v>5</v>
      </c>
      <c r="N69" s="371">
        <v>1</v>
      </c>
      <c r="O69" s="372">
        <f t="shared" si="0"/>
        <v>14</v>
      </c>
    </row>
    <row r="70" spans="2:15" ht="15" customHeight="1" x14ac:dyDescent="0.2">
      <c r="B70" s="367" t="s">
        <v>380</v>
      </c>
      <c r="C70" s="368">
        <v>1</v>
      </c>
      <c r="D70" s="368"/>
      <c r="E70" s="373"/>
      <c r="F70" s="369"/>
      <c r="G70" s="370"/>
      <c r="H70" s="371"/>
      <c r="I70" s="371"/>
      <c r="J70" s="371"/>
      <c r="K70" s="371"/>
      <c r="L70" s="371"/>
      <c r="M70" s="371"/>
      <c r="N70" s="371"/>
      <c r="O70" s="372">
        <f t="shared" si="0"/>
        <v>1</v>
      </c>
    </row>
    <row r="71" spans="2:15" ht="15" customHeight="1" x14ac:dyDescent="0.2">
      <c r="B71" s="367" t="s">
        <v>379</v>
      </c>
      <c r="C71" s="368">
        <v>1</v>
      </c>
      <c r="D71" s="368"/>
      <c r="E71" s="373"/>
      <c r="F71" s="369"/>
      <c r="G71" s="370"/>
      <c r="H71" s="371"/>
      <c r="I71" s="371"/>
      <c r="J71" s="371"/>
      <c r="K71" s="371"/>
      <c r="L71" s="371"/>
      <c r="M71" s="371"/>
      <c r="N71" s="371"/>
      <c r="O71" s="372">
        <f t="shared" si="0"/>
        <v>1</v>
      </c>
    </row>
    <row r="72" spans="2:15" ht="15" customHeight="1" x14ac:dyDescent="0.2">
      <c r="B72" s="367" t="s">
        <v>439</v>
      </c>
      <c r="C72" s="368"/>
      <c r="D72" s="368"/>
      <c r="E72" s="373"/>
      <c r="F72" s="369"/>
      <c r="G72" s="370"/>
      <c r="H72" s="371"/>
      <c r="I72" s="371"/>
      <c r="J72" s="371">
        <v>1</v>
      </c>
      <c r="K72" s="371"/>
      <c r="L72" s="371"/>
      <c r="M72" s="371"/>
      <c r="N72" s="371"/>
      <c r="O72" s="372">
        <f t="shared" si="0"/>
        <v>1</v>
      </c>
    </row>
    <row r="73" spans="2:15" ht="15" customHeight="1" x14ac:dyDescent="0.2">
      <c r="B73" s="367" t="s">
        <v>507</v>
      </c>
      <c r="C73" s="368"/>
      <c r="D73" s="368"/>
      <c r="E73" s="373"/>
      <c r="F73" s="369"/>
      <c r="G73" s="370"/>
      <c r="H73" s="371"/>
      <c r="I73" s="371"/>
      <c r="J73" s="371"/>
      <c r="K73" s="371"/>
      <c r="L73" s="371"/>
      <c r="M73" s="371"/>
      <c r="N73" s="371">
        <v>1</v>
      </c>
      <c r="O73" s="372">
        <f t="shared" si="0"/>
        <v>1</v>
      </c>
    </row>
    <row r="74" spans="2:15" ht="15" customHeight="1" x14ac:dyDescent="0.2">
      <c r="B74" s="367" t="s">
        <v>381</v>
      </c>
      <c r="C74" s="368">
        <v>1</v>
      </c>
      <c r="D74" s="368"/>
      <c r="E74" s="373"/>
      <c r="F74" s="369"/>
      <c r="G74" s="370"/>
      <c r="H74" s="371"/>
      <c r="I74" s="371"/>
      <c r="J74" s="371"/>
      <c r="K74" s="371"/>
      <c r="L74" s="371"/>
      <c r="M74" s="371"/>
      <c r="N74" s="371"/>
      <c r="O74" s="372">
        <f t="shared" si="0"/>
        <v>1</v>
      </c>
    </row>
    <row r="75" spans="2:15" ht="15" customHeight="1" x14ac:dyDescent="0.2">
      <c r="B75" s="367" t="s">
        <v>382</v>
      </c>
      <c r="C75" s="368">
        <v>1</v>
      </c>
      <c r="D75" s="368"/>
      <c r="E75" s="373"/>
      <c r="F75" s="369"/>
      <c r="G75" s="370"/>
      <c r="H75" s="371"/>
      <c r="I75" s="371"/>
      <c r="J75" s="371"/>
      <c r="K75" s="371"/>
      <c r="L75" s="371"/>
      <c r="M75" s="371"/>
      <c r="N75" s="371"/>
      <c r="O75" s="372">
        <f t="shared" si="0"/>
        <v>1</v>
      </c>
    </row>
    <row r="76" spans="2:15" s="267" customFormat="1" ht="15" customHeight="1" x14ac:dyDescent="0.2">
      <c r="B76" s="367" t="s">
        <v>312</v>
      </c>
      <c r="C76" s="368"/>
      <c r="D76" s="368">
        <v>2</v>
      </c>
      <c r="E76" s="373">
        <v>1</v>
      </c>
      <c r="F76" s="369"/>
      <c r="G76" s="370">
        <v>1</v>
      </c>
      <c r="H76" s="371"/>
      <c r="I76" s="371"/>
      <c r="J76" s="371">
        <v>2</v>
      </c>
      <c r="K76" s="371">
        <v>1</v>
      </c>
      <c r="L76" s="371"/>
      <c r="M76" s="371"/>
      <c r="N76" s="371"/>
      <c r="O76" s="372">
        <f t="shared" si="0"/>
        <v>7</v>
      </c>
    </row>
    <row r="77" spans="2:15" s="267" customFormat="1" ht="15" customHeight="1" x14ac:dyDescent="0.2">
      <c r="B77" s="367" t="s">
        <v>103</v>
      </c>
      <c r="C77" s="368"/>
      <c r="D77" s="368"/>
      <c r="E77" s="373"/>
      <c r="F77" s="369"/>
      <c r="G77" s="370"/>
      <c r="H77" s="371"/>
      <c r="I77" s="371">
        <v>2</v>
      </c>
      <c r="J77" s="371">
        <v>2</v>
      </c>
      <c r="K77" s="371">
        <v>1</v>
      </c>
      <c r="L77" s="371">
        <v>3</v>
      </c>
      <c r="M77" s="371"/>
      <c r="N77" s="371">
        <v>2</v>
      </c>
      <c r="O77" s="372">
        <f t="shared" si="0"/>
        <v>10</v>
      </c>
    </row>
    <row r="78" spans="2:15" s="267" customFormat="1" ht="15" customHeight="1" x14ac:dyDescent="0.2">
      <c r="B78" s="367" t="s">
        <v>104</v>
      </c>
      <c r="C78" s="368">
        <v>1</v>
      </c>
      <c r="D78" s="368">
        <v>1</v>
      </c>
      <c r="E78" s="373">
        <v>1</v>
      </c>
      <c r="F78" s="369"/>
      <c r="G78" s="374"/>
      <c r="H78" s="371">
        <v>1</v>
      </c>
      <c r="I78" s="371">
        <v>3</v>
      </c>
      <c r="J78" s="371"/>
      <c r="K78" s="371"/>
      <c r="L78" s="371"/>
      <c r="M78" s="371">
        <v>1</v>
      </c>
      <c r="N78" s="371">
        <v>1</v>
      </c>
      <c r="O78" s="372">
        <f t="shared" si="0"/>
        <v>9</v>
      </c>
    </row>
    <row r="79" spans="2:15" s="267" customFormat="1" ht="15" customHeight="1" x14ac:dyDescent="0.2">
      <c r="B79" s="367" t="s">
        <v>10</v>
      </c>
      <c r="C79" s="368">
        <v>1</v>
      </c>
      <c r="D79" s="368">
        <v>6</v>
      </c>
      <c r="E79" s="373">
        <v>3</v>
      </c>
      <c r="F79" s="369">
        <v>4</v>
      </c>
      <c r="G79" s="370">
        <v>5</v>
      </c>
      <c r="H79" s="371">
        <v>6</v>
      </c>
      <c r="I79" s="371">
        <v>5</v>
      </c>
      <c r="J79" s="371">
        <v>7</v>
      </c>
      <c r="K79" s="371">
        <v>4</v>
      </c>
      <c r="L79" s="371">
        <v>2</v>
      </c>
      <c r="M79" s="371">
        <v>2</v>
      </c>
      <c r="N79" s="371">
        <v>5</v>
      </c>
      <c r="O79" s="372">
        <f t="shared" si="0"/>
        <v>50</v>
      </c>
    </row>
    <row r="80" spans="2:15" s="267" customFormat="1" ht="15" customHeight="1" x14ac:dyDescent="0.2">
      <c r="B80" s="367" t="s">
        <v>413</v>
      </c>
      <c r="C80" s="368"/>
      <c r="D80" s="368"/>
      <c r="E80" s="373"/>
      <c r="F80" s="369"/>
      <c r="G80" s="370">
        <v>2</v>
      </c>
      <c r="H80" s="371"/>
      <c r="I80" s="371"/>
      <c r="J80" s="371">
        <v>2</v>
      </c>
      <c r="K80" s="371">
        <v>1</v>
      </c>
      <c r="L80" s="371"/>
      <c r="M80" s="371"/>
      <c r="N80" s="371">
        <v>1</v>
      </c>
      <c r="O80" s="372">
        <f t="shared" ref="O80:O123" si="1">SUM(C80:N80)</f>
        <v>6</v>
      </c>
    </row>
    <row r="81" spans="2:15" s="267" customFormat="1" ht="15" customHeight="1" x14ac:dyDescent="0.2">
      <c r="B81" s="367" t="s">
        <v>339</v>
      </c>
      <c r="C81" s="368">
        <v>4</v>
      </c>
      <c r="D81" s="368"/>
      <c r="E81" s="373"/>
      <c r="F81" s="369">
        <v>2</v>
      </c>
      <c r="G81" s="374"/>
      <c r="H81" s="371"/>
      <c r="I81" s="371"/>
      <c r="J81" s="371">
        <v>3</v>
      </c>
      <c r="K81" s="371">
        <v>1</v>
      </c>
      <c r="L81" s="371">
        <v>2</v>
      </c>
      <c r="M81" s="371">
        <v>1</v>
      </c>
      <c r="N81" s="371">
        <v>1</v>
      </c>
      <c r="O81" s="372">
        <f t="shared" si="1"/>
        <v>14</v>
      </c>
    </row>
    <row r="82" spans="2:15" s="267" customFormat="1" ht="15" customHeight="1" x14ac:dyDescent="0.2">
      <c r="B82" s="367" t="s">
        <v>160</v>
      </c>
      <c r="C82" s="368">
        <v>3</v>
      </c>
      <c r="D82" s="368">
        <v>7</v>
      </c>
      <c r="E82" s="373">
        <v>6</v>
      </c>
      <c r="F82" s="369">
        <v>3</v>
      </c>
      <c r="G82" s="370">
        <v>2</v>
      </c>
      <c r="H82" s="371">
        <v>4</v>
      </c>
      <c r="I82" s="371">
        <v>1</v>
      </c>
      <c r="J82" s="371">
        <v>5</v>
      </c>
      <c r="K82" s="371">
        <v>2</v>
      </c>
      <c r="L82" s="371">
        <v>4</v>
      </c>
      <c r="M82" s="371">
        <v>7</v>
      </c>
      <c r="N82" s="371">
        <v>7</v>
      </c>
      <c r="O82" s="372">
        <f t="shared" si="1"/>
        <v>51</v>
      </c>
    </row>
    <row r="83" spans="2:15" s="267" customFormat="1" ht="15" customHeight="1" x14ac:dyDescent="0.2">
      <c r="B83" s="367" t="s">
        <v>440</v>
      </c>
      <c r="C83" s="368"/>
      <c r="D83" s="368"/>
      <c r="E83" s="373"/>
      <c r="F83" s="369"/>
      <c r="G83" s="370"/>
      <c r="H83" s="371"/>
      <c r="I83" s="371"/>
      <c r="J83" s="371">
        <v>1</v>
      </c>
      <c r="K83" s="371"/>
      <c r="L83" s="371"/>
      <c r="M83" s="371"/>
      <c r="N83" s="371"/>
      <c r="O83" s="372">
        <f t="shared" si="1"/>
        <v>1</v>
      </c>
    </row>
    <row r="84" spans="2:15" s="267" customFormat="1" ht="15" customHeight="1" x14ac:dyDescent="0.2">
      <c r="B84" s="367" t="s">
        <v>161</v>
      </c>
      <c r="C84" s="368"/>
      <c r="D84" s="368">
        <v>1</v>
      </c>
      <c r="E84" s="373"/>
      <c r="F84" s="369"/>
      <c r="G84" s="370">
        <v>1</v>
      </c>
      <c r="H84" s="371"/>
      <c r="I84" s="371"/>
      <c r="J84" s="371">
        <v>1</v>
      </c>
      <c r="K84" s="371">
        <v>1</v>
      </c>
      <c r="L84" s="371">
        <v>2</v>
      </c>
      <c r="M84" s="371">
        <v>1</v>
      </c>
      <c r="N84" s="371"/>
      <c r="O84" s="372">
        <f t="shared" si="1"/>
        <v>7</v>
      </c>
    </row>
    <row r="85" spans="2:15" s="267" customFormat="1" ht="15" customHeight="1" x14ac:dyDescent="0.2">
      <c r="B85" s="367" t="s">
        <v>78</v>
      </c>
      <c r="C85" s="368">
        <v>5</v>
      </c>
      <c r="D85" s="368">
        <v>3</v>
      </c>
      <c r="E85" s="373"/>
      <c r="F85" s="369">
        <v>2</v>
      </c>
      <c r="G85" s="370">
        <v>1</v>
      </c>
      <c r="H85" s="371">
        <v>4</v>
      </c>
      <c r="I85" s="371">
        <v>3</v>
      </c>
      <c r="J85" s="371">
        <v>2</v>
      </c>
      <c r="K85" s="371">
        <v>1</v>
      </c>
      <c r="L85" s="371">
        <v>5</v>
      </c>
      <c r="M85" s="371">
        <v>4</v>
      </c>
      <c r="N85" s="371">
        <v>5</v>
      </c>
      <c r="O85" s="372">
        <f t="shared" si="1"/>
        <v>35</v>
      </c>
    </row>
    <row r="86" spans="2:15" s="267" customFormat="1" ht="15" customHeight="1" x14ac:dyDescent="0.2">
      <c r="B86" s="367" t="s">
        <v>441</v>
      </c>
      <c r="C86" s="368"/>
      <c r="D86" s="368"/>
      <c r="E86" s="373"/>
      <c r="F86" s="369"/>
      <c r="G86" s="370"/>
      <c r="H86" s="371"/>
      <c r="I86" s="371"/>
      <c r="J86" s="371">
        <v>1</v>
      </c>
      <c r="K86" s="371"/>
      <c r="L86" s="371"/>
      <c r="M86" s="371"/>
      <c r="N86" s="371"/>
      <c r="O86" s="372">
        <f t="shared" si="1"/>
        <v>1</v>
      </c>
    </row>
    <row r="87" spans="2:15" s="267" customFormat="1" ht="15" customHeight="1" x14ac:dyDescent="0.2">
      <c r="B87" s="367" t="s">
        <v>206</v>
      </c>
      <c r="C87" s="368"/>
      <c r="D87" s="368"/>
      <c r="E87" s="373"/>
      <c r="F87" s="369"/>
      <c r="G87" s="374"/>
      <c r="H87" s="371"/>
      <c r="I87" s="371"/>
      <c r="J87" s="371"/>
      <c r="K87" s="371">
        <v>1</v>
      </c>
      <c r="L87" s="371"/>
      <c r="M87" s="371"/>
      <c r="N87" s="371">
        <v>1</v>
      </c>
      <c r="O87" s="372">
        <f t="shared" si="1"/>
        <v>2</v>
      </c>
    </row>
    <row r="88" spans="2:15" s="267" customFormat="1" ht="15" customHeight="1" x14ac:dyDescent="0.2">
      <c r="B88" s="367" t="s">
        <v>465</v>
      </c>
      <c r="C88" s="368"/>
      <c r="D88" s="368"/>
      <c r="E88" s="373"/>
      <c r="F88" s="369"/>
      <c r="G88" s="374"/>
      <c r="H88" s="371"/>
      <c r="I88" s="371"/>
      <c r="J88" s="371"/>
      <c r="K88" s="371"/>
      <c r="L88" s="371">
        <v>2</v>
      </c>
      <c r="M88" s="371"/>
      <c r="N88" s="371"/>
      <c r="O88" s="372">
        <f t="shared" si="1"/>
        <v>2</v>
      </c>
    </row>
    <row r="89" spans="2:15" s="267" customFormat="1" ht="15" customHeight="1" x14ac:dyDescent="0.2">
      <c r="B89" s="367" t="s">
        <v>81</v>
      </c>
      <c r="C89" s="368"/>
      <c r="D89" s="368">
        <v>2</v>
      </c>
      <c r="E89" s="373"/>
      <c r="F89" s="369"/>
      <c r="G89" s="370"/>
      <c r="H89" s="371"/>
      <c r="I89" s="371">
        <v>1</v>
      </c>
      <c r="J89" s="371"/>
      <c r="K89" s="371"/>
      <c r="L89" s="371">
        <v>3</v>
      </c>
      <c r="M89" s="371">
        <v>1</v>
      </c>
      <c r="N89" s="371">
        <v>2</v>
      </c>
      <c r="O89" s="372">
        <f t="shared" si="1"/>
        <v>9</v>
      </c>
    </row>
    <row r="90" spans="2:15" s="267" customFormat="1" ht="15" customHeight="1" x14ac:dyDescent="0.2">
      <c r="B90" s="367" t="s">
        <v>191</v>
      </c>
      <c r="C90" s="368"/>
      <c r="D90" s="368"/>
      <c r="E90" s="373"/>
      <c r="F90" s="369"/>
      <c r="G90" s="370"/>
      <c r="H90" s="371"/>
      <c r="I90" s="371">
        <v>1</v>
      </c>
      <c r="J90" s="371">
        <v>1</v>
      </c>
      <c r="K90" s="371">
        <v>2</v>
      </c>
      <c r="L90" s="371"/>
      <c r="M90" s="371"/>
      <c r="N90" s="371"/>
      <c r="O90" s="372">
        <f t="shared" si="1"/>
        <v>4</v>
      </c>
    </row>
    <row r="91" spans="2:15" s="267" customFormat="1" ht="15" customHeight="1" x14ac:dyDescent="0.2">
      <c r="B91" s="367" t="s">
        <v>162</v>
      </c>
      <c r="C91" s="368"/>
      <c r="D91" s="368"/>
      <c r="E91" s="373"/>
      <c r="F91" s="369">
        <v>1</v>
      </c>
      <c r="G91" s="370"/>
      <c r="H91" s="371"/>
      <c r="I91" s="371"/>
      <c r="J91" s="371">
        <v>1</v>
      </c>
      <c r="K91" s="371"/>
      <c r="L91" s="371"/>
      <c r="M91" s="371"/>
      <c r="N91" s="371"/>
      <c r="O91" s="372">
        <f t="shared" si="1"/>
        <v>2</v>
      </c>
    </row>
    <row r="92" spans="2:15" s="267" customFormat="1" ht="15" customHeight="1" x14ac:dyDescent="0.2">
      <c r="B92" s="367" t="s">
        <v>122</v>
      </c>
      <c r="C92" s="368"/>
      <c r="D92" s="368"/>
      <c r="E92" s="373">
        <v>3</v>
      </c>
      <c r="F92" s="369">
        <v>1</v>
      </c>
      <c r="G92" s="370">
        <v>3</v>
      </c>
      <c r="H92" s="371">
        <v>1</v>
      </c>
      <c r="I92" s="371"/>
      <c r="J92" s="371"/>
      <c r="K92" s="371"/>
      <c r="L92" s="371"/>
      <c r="M92" s="371"/>
      <c r="N92" s="371">
        <v>1</v>
      </c>
      <c r="O92" s="372">
        <f t="shared" si="1"/>
        <v>9</v>
      </c>
    </row>
    <row r="93" spans="2:15" s="267" customFormat="1" ht="15" customHeight="1" x14ac:dyDescent="0.2">
      <c r="B93" s="367" t="s">
        <v>322</v>
      </c>
      <c r="C93" s="368">
        <v>1</v>
      </c>
      <c r="D93" s="368"/>
      <c r="E93" s="373"/>
      <c r="F93" s="369"/>
      <c r="G93" s="370"/>
      <c r="H93" s="371"/>
      <c r="I93" s="371"/>
      <c r="J93" s="371"/>
      <c r="K93" s="371"/>
      <c r="L93" s="371"/>
      <c r="M93" s="371"/>
      <c r="N93" s="371"/>
      <c r="O93" s="372">
        <f t="shared" si="1"/>
        <v>1</v>
      </c>
    </row>
    <row r="94" spans="2:15" s="267" customFormat="1" ht="15" customHeight="1" x14ac:dyDescent="0.2">
      <c r="B94" s="367" t="s">
        <v>163</v>
      </c>
      <c r="C94" s="368">
        <v>1</v>
      </c>
      <c r="D94" s="368"/>
      <c r="E94" s="373"/>
      <c r="F94" s="369">
        <v>2</v>
      </c>
      <c r="G94" s="374"/>
      <c r="H94" s="371"/>
      <c r="I94" s="371">
        <v>1</v>
      </c>
      <c r="J94" s="371">
        <v>1</v>
      </c>
      <c r="K94" s="371"/>
      <c r="L94" s="371">
        <v>1</v>
      </c>
      <c r="M94" s="371"/>
      <c r="N94" s="371">
        <v>2</v>
      </c>
      <c r="O94" s="372">
        <f t="shared" si="1"/>
        <v>8</v>
      </c>
    </row>
    <row r="95" spans="2:15" s="267" customFormat="1" ht="15" customHeight="1" x14ac:dyDescent="0.2">
      <c r="B95" s="367" t="s">
        <v>392</v>
      </c>
      <c r="C95" s="368"/>
      <c r="D95" s="368"/>
      <c r="E95" s="373">
        <v>2</v>
      </c>
      <c r="F95" s="369"/>
      <c r="G95" s="370"/>
      <c r="H95" s="371"/>
      <c r="I95" s="371"/>
      <c r="J95" s="371"/>
      <c r="K95" s="371"/>
      <c r="L95" s="371"/>
      <c r="M95" s="371">
        <v>1</v>
      </c>
      <c r="N95" s="371"/>
      <c r="O95" s="372">
        <f t="shared" si="1"/>
        <v>3</v>
      </c>
    </row>
    <row r="96" spans="2:15" s="267" customFormat="1" ht="15" customHeight="1" x14ac:dyDescent="0.2">
      <c r="B96" s="367" t="s">
        <v>491</v>
      </c>
      <c r="C96" s="368"/>
      <c r="D96" s="368"/>
      <c r="E96" s="373"/>
      <c r="F96" s="369"/>
      <c r="G96" s="370"/>
      <c r="H96" s="371"/>
      <c r="I96" s="371"/>
      <c r="J96" s="371"/>
      <c r="K96" s="371"/>
      <c r="L96" s="371"/>
      <c r="M96" s="371">
        <v>2</v>
      </c>
      <c r="N96" s="371"/>
      <c r="O96" s="372">
        <f t="shared" si="1"/>
        <v>2</v>
      </c>
    </row>
    <row r="97" spans="2:15" s="267" customFormat="1" ht="15" customHeight="1" x14ac:dyDescent="0.2">
      <c r="B97" s="367" t="s">
        <v>467</v>
      </c>
      <c r="C97" s="368"/>
      <c r="D97" s="368"/>
      <c r="E97" s="373"/>
      <c r="F97" s="369"/>
      <c r="G97" s="370"/>
      <c r="H97" s="371"/>
      <c r="I97" s="371"/>
      <c r="J97" s="371"/>
      <c r="K97" s="371"/>
      <c r="L97" s="371">
        <v>3</v>
      </c>
      <c r="M97" s="371"/>
      <c r="N97" s="371"/>
      <c r="O97" s="372">
        <f t="shared" si="1"/>
        <v>3</v>
      </c>
    </row>
    <row r="98" spans="2:15" s="267" customFormat="1" ht="15" customHeight="1" x14ac:dyDescent="0.2">
      <c r="B98" s="367" t="s">
        <v>91</v>
      </c>
      <c r="C98" s="368"/>
      <c r="D98" s="368"/>
      <c r="E98" s="373">
        <v>1</v>
      </c>
      <c r="F98" s="369"/>
      <c r="G98" s="370">
        <v>1</v>
      </c>
      <c r="H98" s="371"/>
      <c r="I98" s="371">
        <v>1</v>
      </c>
      <c r="J98" s="371">
        <v>1</v>
      </c>
      <c r="K98" s="371"/>
      <c r="L98" s="371"/>
      <c r="M98" s="371">
        <v>3</v>
      </c>
      <c r="N98" s="371"/>
      <c r="O98" s="372">
        <f t="shared" si="1"/>
        <v>7</v>
      </c>
    </row>
    <row r="99" spans="2:15" s="267" customFormat="1" ht="15" customHeight="1" x14ac:dyDescent="0.2">
      <c r="B99" s="367" t="s">
        <v>366</v>
      </c>
      <c r="C99" s="368"/>
      <c r="D99" s="368">
        <v>1</v>
      </c>
      <c r="E99" s="373"/>
      <c r="F99" s="369"/>
      <c r="G99" s="374"/>
      <c r="H99" s="371"/>
      <c r="I99" s="371">
        <v>1</v>
      </c>
      <c r="J99" s="371"/>
      <c r="K99" s="371"/>
      <c r="L99" s="371"/>
      <c r="M99" s="371"/>
      <c r="N99" s="371"/>
      <c r="O99" s="372">
        <f t="shared" si="1"/>
        <v>2</v>
      </c>
    </row>
    <row r="100" spans="2:15" s="267" customFormat="1" ht="15" customHeight="1" x14ac:dyDescent="0.2">
      <c r="B100" s="367" t="s">
        <v>164</v>
      </c>
      <c r="C100" s="368"/>
      <c r="D100" s="368"/>
      <c r="E100" s="373"/>
      <c r="F100" s="369">
        <v>2</v>
      </c>
      <c r="G100" s="370">
        <v>4</v>
      </c>
      <c r="H100" s="371">
        <v>1</v>
      </c>
      <c r="I100" s="371"/>
      <c r="J100" s="371">
        <v>1</v>
      </c>
      <c r="K100" s="371"/>
      <c r="L100" s="371"/>
      <c r="M100" s="371">
        <v>3</v>
      </c>
      <c r="N100" s="371">
        <v>2</v>
      </c>
      <c r="O100" s="372">
        <f t="shared" si="1"/>
        <v>13</v>
      </c>
    </row>
    <row r="101" spans="2:15" s="267" customFormat="1" ht="15" customHeight="1" x14ac:dyDescent="0.2">
      <c r="B101" s="367" t="s">
        <v>419</v>
      </c>
      <c r="C101" s="368"/>
      <c r="D101" s="368"/>
      <c r="E101" s="373"/>
      <c r="F101" s="369"/>
      <c r="G101" s="374"/>
      <c r="H101" s="371">
        <v>1</v>
      </c>
      <c r="I101" s="371"/>
      <c r="J101" s="371"/>
      <c r="K101" s="371"/>
      <c r="L101" s="371"/>
      <c r="M101" s="371"/>
      <c r="N101" s="371"/>
      <c r="O101" s="372">
        <f t="shared" si="1"/>
        <v>1</v>
      </c>
    </row>
    <row r="102" spans="2:15" s="267" customFormat="1" ht="15" customHeight="1" x14ac:dyDescent="0.2">
      <c r="B102" s="367" t="s">
        <v>402</v>
      </c>
      <c r="C102" s="368"/>
      <c r="D102" s="368"/>
      <c r="E102" s="373"/>
      <c r="F102" s="369">
        <v>1</v>
      </c>
      <c r="G102" s="370">
        <v>1</v>
      </c>
      <c r="H102" s="371">
        <v>2</v>
      </c>
      <c r="I102" s="371">
        <v>3</v>
      </c>
      <c r="J102" s="371"/>
      <c r="K102" s="371">
        <v>2</v>
      </c>
      <c r="L102" s="371"/>
      <c r="M102" s="371">
        <v>1</v>
      </c>
      <c r="N102" s="371">
        <v>1</v>
      </c>
      <c r="O102" s="372">
        <f t="shared" si="1"/>
        <v>11</v>
      </c>
    </row>
    <row r="103" spans="2:15" s="267" customFormat="1" ht="15" customHeight="1" x14ac:dyDescent="0.2">
      <c r="B103" s="367" t="s">
        <v>492</v>
      </c>
      <c r="C103" s="368"/>
      <c r="D103" s="368"/>
      <c r="E103" s="373"/>
      <c r="F103" s="369"/>
      <c r="G103" s="370"/>
      <c r="H103" s="371"/>
      <c r="I103" s="371"/>
      <c r="J103" s="371"/>
      <c r="K103" s="371"/>
      <c r="L103" s="371"/>
      <c r="M103" s="371">
        <v>1</v>
      </c>
      <c r="N103" s="371"/>
      <c r="O103" s="372">
        <f t="shared" si="1"/>
        <v>1</v>
      </c>
    </row>
    <row r="104" spans="2:15" s="267" customFormat="1" ht="15" customHeight="1" x14ac:dyDescent="0.2">
      <c r="B104" s="367" t="s">
        <v>451</v>
      </c>
      <c r="C104" s="368"/>
      <c r="D104" s="368"/>
      <c r="E104" s="373"/>
      <c r="F104" s="369"/>
      <c r="G104" s="374"/>
      <c r="H104" s="371"/>
      <c r="I104" s="371"/>
      <c r="J104" s="371"/>
      <c r="K104" s="371">
        <v>1</v>
      </c>
      <c r="L104" s="371"/>
      <c r="M104" s="371"/>
      <c r="N104" s="371"/>
      <c r="O104" s="372">
        <f t="shared" si="1"/>
        <v>1</v>
      </c>
    </row>
    <row r="105" spans="2:15" s="267" customFormat="1" ht="15" customHeight="1" x14ac:dyDescent="0.2">
      <c r="B105" s="367" t="s">
        <v>11</v>
      </c>
      <c r="C105" s="368">
        <v>5</v>
      </c>
      <c r="D105" s="368">
        <v>7</v>
      </c>
      <c r="E105" s="373">
        <v>4</v>
      </c>
      <c r="F105" s="369">
        <v>3</v>
      </c>
      <c r="G105" s="370">
        <v>3</v>
      </c>
      <c r="H105" s="371">
        <v>4</v>
      </c>
      <c r="I105" s="371">
        <v>3</v>
      </c>
      <c r="J105" s="371">
        <v>3</v>
      </c>
      <c r="K105" s="371">
        <v>2</v>
      </c>
      <c r="L105" s="371">
        <v>1</v>
      </c>
      <c r="M105" s="371">
        <v>5</v>
      </c>
      <c r="N105" s="371">
        <v>3</v>
      </c>
      <c r="O105" s="372">
        <f t="shared" si="1"/>
        <v>43</v>
      </c>
    </row>
    <row r="106" spans="2:15" s="267" customFormat="1" ht="15" customHeight="1" thickBot="1" x14ac:dyDescent="0.25">
      <c r="B106" s="375" t="s">
        <v>165</v>
      </c>
      <c r="C106" s="376">
        <v>1</v>
      </c>
      <c r="D106" s="376">
        <v>1</v>
      </c>
      <c r="E106" s="377">
        <v>1</v>
      </c>
      <c r="F106" s="378">
        <v>2</v>
      </c>
      <c r="G106" s="459">
        <v>3</v>
      </c>
      <c r="H106" s="380"/>
      <c r="I106" s="380"/>
      <c r="J106" s="380">
        <v>1</v>
      </c>
      <c r="K106" s="380"/>
      <c r="L106" s="380"/>
      <c r="M106" s="380">
        <v>1</v>
      </c>
      <c r="N106" s="380">
        <v>2</v>
      </c>
      <c r="O106" s="381">
        <f t="shared" si="1"/>
        <v>12</v>
      </c>
    </row>
    <row r="107" spans="2:15" s="267" customFormat="1" ht="15" customHeight="1" x14ac:dyDescent="0.2">
      <c r="B107" s="534"/>
      <c r="C107" s="535"/>
      <c r="D107" s="535"/>
      <c r="E107" s="536"/>
      <c r="F107" s="537"/>
      <c r="G107" s="538"/>
      <c r="H107" s="539"/>
      <c r="I107" s="539"/>
      <c r="J107" s="539"/>
      <c r="K107" s="539"/>
      <c r="L107" s="539"/>
      <c r="M107" s="539"/>
      <c r="N107" s="539"/>
      <c r="O107" s="540"/>
    </row>
    <row r="108" spans="2:15" s="267" customFormat="1" ht="15" customHeight="1" thickBot="1" x14ac:dyDescent="0.25">
      <c r="B108" s="541"/>
      <c r="C108" s="542"/>
      <c r="D108" s="542"/>
      <c r="E108" s="543"/>
      <c r="F108" s="544"/>
      <c r="G108" s="545"/>
      <c r="H108" s="546"/>
      <c r="I108" s="546"/>
      <c r="J108" s="546"/>
      <c r="K108" s="546"/>
      <c r="L108" s="546"/>
      <c r="M108" s="546"/>
      <c r="N108" s="546"/>
      <c r="O108" s="547"/>
    </row>
    <row r="109" spans="2:15" s="267" customFormat="1" ht="15" customHeight="1" x14ac:dyDescent="0.2">
      <c r="B109" s="382" t="s">
        <v>192</v>
      </c>
      <c r="C109" s="383"/>
      <c r="D109" s="383">
        <v>1</v>
      </c>
      <c r="E109" s="384">
        <v>1</v>
      </c>
      <c r="F109" s="385"/>
      <c r="G109" s="500">
        <v>4</v>
      </c>
      <c r="H109" s="387">
        <v>1</v>
      </c>
      <c r="I109" s="387">
        <v>2</v>
      </c>
      <c r="J109" s="387">
        <v>2</v>
      </c>
      <c r="K109" s="387">
        <v>2</v>
      </c>
      <c r="L109" s="387"/>
      <c r="M109" s="387">
        <v>2</v>
      </c>
      <c r="N109" s="387">
        <v>1</v>
      </c>
      <c r="O109" s="388">
        <f t="shared" si="1"/>
        <v>16</v>
      </c>
    </row>
    <row r="110" spans="2:15" s="267" customFormat="1" ht="15" customHeight="1" x14ac:dyDescent="0.2">
      <c r="B110" s="367" t="s">
        <v>383</v>
      </c>
      <c r="C110" s="368">
        <v>1</v>
      </c>
      <c r="D110" s="368"/>
      <c r="E110" s="373"/>
      <c r="F110" s="369"/>
      <c r="G110" s="370"/>
      <c r="H110" s="371"/>
      <c r="I110" s="371"/>
      <c r="J110" s="371"/>
      <c r="K110" s="371"/>
      <c r="L110" s="371"/>
      <c r="M110" s="371"/>
      <c r="N110" s="371"/>
      <c r="O110" s="372">
        <f t="shared" si="1"/>
        <v>1</v>
      </c>
    </row>
    <row r="111" spans="2:15" s="267" customFormat="1" ht="15" customHeight="1" x14ac:dyDescent="0.2">
      <c r="B111" s="527" t="s">
        <v>452</v>
      </c>
      <c r="C111" s="528"/>
      <c r="D111" s="528">
        <v>1</v>
      </c>
      <c r="E111" s="529"/>
      <c r="F111" s="530"/>
      <c r="G111" s="531"/>
      <c r="H111" s="532"/>
      <c r="I111" s="532"/>
      <c r="J111" s="532"/>
      <c r="K111" s="532"/>
      <c r="L111" s="532"/>
      <c r="M111" s="532">
        <v>1</v>
      </c>
      <c r="N111" s="532"/>
      <c r="O111" s="533">
        <f t="shared" si="1"/>
        <v>2</v>
      </c>
    </row>
    <row r="112" spans="2:15" ht="15" customHeight="1" x14ac:dyDescent="0.2">
      <c r="B112" s="382" t="s">
        <v>414</v>
      </c>
      <c r="C112" s="383"/>
      <c r="D112" s="383"/>
      <c r="E112" s="384"/>
      <c r="F112" s="385"/>
      <c r="G112" s="500">
        <v>1</v>
      </c>
      <c r="H112" s="387"/>
      <c r="I112" s="387"/>
      <c r="J112" s="387"/>
      <c r="K112" s="387"/>
      <c r="L112" s="387"/>
      <c r="M112" s="387"/>
      <c r="N112" s="387">
        <v>2</v>
      </c>
      <c r="O112" s="388">
        <f t="shared" si="1"/>
        <v>3</v>
      </c>
    </row>
    <row r="113" spans="2:15" ht="15" customHeight="1" x14ac:dyDescent="0.2">
      <c r="B113" s="367" t="s">
        <v>369</v>
      </c>
      <c r="C113" s="368"/>
      <c r="D113" s="368">
        <v>1</v>
      </c>
      <c r="E113" s="373"/>
      <c r="F113" s="369"/>
      <c r="G113" s="370"/>
      <c r="H113" s="371"/>
      <c r="I113" s="371"/>
      <c r="J113" s="371"/>
      <c r="K113" s="371"/>
      <c r="L113" s="371"/>
      <c r="M113" s="371"/>
      <c r="N113" s="371"/>
      <c r="O113" s="372">
        <f t="shared" si="1"/>
        <v>1</v>
      </c>
    </row>
    <row r="114" spans="2:15" ht="15" customHeight="1" x14ac:dyDescent="0.2">
      <c r="B114" s="367" t="s">
        <v>463</v>
      </c>
      <c r="C114" s="368"/>
      <c r="D114" s="368"/>
      <c r="E114" s="373"/>
      <c r="F114" s="369"/>
      <c r="G114" s="370"/>
      <c r="H114" s="371"/>
      <c r="I114" s="371"/>
      <c r="J114" s="371"/>
      <c r="K114" s="371"/>
      <c r="L114" s="371">
        <v>1</v>
      </c>
      <c r="M114" s="371"/>
      <c r="N114" s="371"/>
      <c r="O114" s="372">
        <f t="shared" si="1"/>
        <v>1</v>
      </c>
    </row>
    <row r="115" spans="2:15" ht="15" customHeight="1" x14ac:dyDescent="0.2">
      <c r="B115" s="375" t="s">
        <v>338</v>
      </c>
      <c r="C115" s="376"/>
      <c r="D115" s="376"/>
      <c r="E115" s="377"/>
      <c r="F115" s="378"/>
      <c r="G115" s="459"/>
      <c r="H115" s="380"/>
      <c r="I115" s="380"/>
      <c r="J115" s="380">
        <v>1</v>
      </c>
      <c r="K115" s="380"/>
      <c r="L115" s="380"/>
      <c r="M115" s="380"/>
      <c r="N115" s="371"/>
      <c r="O115" s="372">
        <f t="shared" si="1"/>
        <v>1</v>
      </c>
    </row>
    <row r="116" spans="2:15" ht="15" customHeight="1" x14ac:dyDescent="0.2">
      <c r="B116" s="382" t="s">
        <v>166</v>
      </c>
      <c r="C116" s="383">
        <v>4</v>
      </c>
      <c r="D116" s="383">
        <v>1</v>
      </c>
      <c r="E116" s="384">
        <v>1</v>
      </c>
      <c r="F116" s="385"/>
      <c r="G116" s="500">
        <v>1</v>
      </c>
      <c r="H116" s="387"/>
      <c r="I116" s="387">
        <v>1</v>
      </c>
      <c r="J116" s="387">
        <v>4</v>
      </c>
      <c r="K116" s="387">
        <v>3</v>
      </c>
      <c r="L116" s="387">
        <v>4</v>
      </c>
      <c r="M116" s="387">
        <v>2</v>
      </c>
      <c r="N116" s="387">
        <v>3</v>
      </c>
      <c r="O116" s="372">
        <f t="shared" si="1"/>
        <v>24</v>
      </c>
    </row>
    <row r="117" spans="2:15" ht="15" customHeight="1" x14ac:dyDescent="0.2">
      <c r="B117" s="367" t="s">
        <v>87</v>
      </c>
      <c r="C117" s="368"/>
      <c r="D117" s="368"/>
      <c r="E117" s="373"/>
      <c r="F117" s="369">
        <v>2</v>
      </c>
      <c r="G117" s="370"/>
      <c r="H117" s="371">
        <v>2</v>
      </c>
      <c r="I117" s="371">
        <v>3</v>
      </c>
      <c r="J117" s="371">
        <v>3</v>
      </c>
      <c r="K117" s="371">
        <v>1</v>
      </c>
      <c r="L117" s="371">
        <v>3</v>
      </c>
      <c r="M117" s="371"/>
      <c r="N117" s="371">
        <v>1</v>
      </c>
      <c r="O117" s="372">
        <f t="shared" si="1"/>
        <v>15</v>
      </c>
    </row>
    <row r="118" spans="2:15" ht="15" customHeight="1" x14ac:dyDescent="0.2">
      <c r="B118" s="367" t="s">
        <v>202</v>
      </c>
      <c r="C118" s="368">
        <v>1</v>
      </c>
      <c r="D118" s="368">
        <v>1</v>
      </c>
      <c r="E118" s="373">
        <v>1</v>
      </c>
      <c r="F118" s="369">
        <v>2</v>
      </c>
      <c r="G118" s="370">
        <v>1</v>
      </c>
      <c r="H118" s="371"/>
      <c r="I118" s="371"/>
      <c r="J118" s="371"/>
      <c r="K118" s="371">
        <v>1</v>
      </c>
      <c r="L118" s="371"/>
      <c r="M118" s="371">
        <v>1</v>
      </c>
      <c r="N118" s="371">
        <v>1</v>
      </c>
      <c r="O118" s="372">
        <f t="shared" si="1"/>
        <v>9</v>
      </c>
    </row>
    <row r="119" spans="2:15" ht="15" customHeight="1" x14ac:dyDescent="0.2">
      <c r="B119" s="367" t="s">
        <v>368</v>
      </c>
      <c r="C119" s="368"/>
      <c r="D119" s="368">
        <v>1</v>
      </c>
      <c r="E119" s="373"/>
      <c r="F119" s="369"/>
      <c r="G119" s="374"/>
      <c r="H119" s="371"/>
      <c r="I119" s="371"/>
      <c r="J119" s="371"/>
      <c r="K119" s="371"/>
      <c r="L119" s="371"/>
      <c r="M119" s="371"/>
      <c r="N119" s="371"/>
      <c r="O119" s="372">
        <f t="shared" si="1"/>
        <v>1</v>
      </c>
    </row>
    <row r="120" spans="2:15" ht="15" customHeight="1" x14ac:dyDescent="0.2">
      <c r="B120" s="367" t="s">
        <v>84</v>
      </c>
      <c r="C120" s="368">
        <v>3</v>
      </c>
      <c r="D120" s="368">
        <v>9</v>
      </c>
      <c r="E120" s="373">
        <v>5</v>
      </c>
      <c r="F120" s="369">
        <v>11</v>
      </c>
      <c r="G120" s="370">
        <v>8</v>
      </c>
      <c r="H120" s="371">
        <v>12</v>
      </c>
      <c r="I120" s="371">
        <v>5</v>
      </c>
      <c r="J120" s="371">
        <v>9</v>
      </c>
      <c r="K120" s="371">
        <v>6</v>
      </c>
      <c r="L120" s="371">
        <v>9</v>
      </c>
      <c r="M120" s="371">
        <v>5</v>
      </c>
      <c r="N120" s="371">
        <v>2</v>
      </c>
      <c r="O120" s="372">
        <f t="shared" si="1"/>
        <v>84</v>
      </c>
    </row>
    <row r="121" spans="2:15" ht="15" customHeight="1" x14ac:dyDescent="0.2">
      <c r="B121" s="367" t="s">
        <v>393</v>
      </c>
      <c r="C121" s="368"/>
      <c r="D121" s="368"/>
      <c r="E121" s="373">
        <v>1</v>
      </c>
      <c r="F121" s="369"/>
      <c r="G121" s="374"/>
      <c r="H121" s="371"/>
      <c r="I121" s="371"/>
      <c r="J121" s="371"/>
      <c r="K121" s="371"/>
      <c r="L121" s="371"/>
      <c r="M121" s="371"/>
      <c r="N121" s="371"/>
      <c r="O121" s="372">
        <f t="shared" si="1"/>
        <v>1</v>
      </c>
    </row>
    <row r="122" spans="2:15" ht="15" customHeight="1" x14ac:dyDescent="0.2">
      <c r="B122" s="375" t="s">
        <v>415</v>
      </c>
      <c r="C122" s="376"/>
      <c r="D122" s="376"/>
      <c r="E122" s="377"/>
      <c r="F122" s="378"/>
      <c r="G122" s="459">
        <v>1</v>
      </c>
      <c r="H122" s="380"/>
      <c r="I122" s="380"/>
      <c r="J122" s="380"/>
      <c r="K122" s="380"/>
      <c r="L122" s="380"/>
      <c r="M122" s="371"/>
      <c r="N122" s="371"/>
      <c r="O122" s="372">
        <f t="shared" si="1"/>
        <v>1</v>
      </c>
    </row>
    <row r="123" spans="2:15" ht="15" customHeight="1" thickBot="1" x14ac:dyDescent="0.25">
      <c r="B123" s="548" t="s">
        <v>504</v>
      </c>
      <c r="C123" s="549"/>
      <c r="D123" s="549"/>
      <c r="E123" s="550"/>
      <c r="F123" s="551"/>
      <c r="G123" s="552"/>
      <c r="H123" s="553"/>
      <c r="I123" s="553"/>
      <c r="J123" s="553"/>
      <c r="K123" s="553"/>
      <c r="L123" s="553"/>
      <c r="M123" s="553"/>
      <c r="N123" s="553">
        <v>1</v>
      </c>
      <c r="O123" s="493">
        <f t="shared" si="1"/>
        <v>1</v>
      </c>
    </row>
    <row r="124" spans="2:15" ht="20.100000000000001" customHeight="1" thickBot="1" x14ac:dyDescent="0.25">
      <c r="B124" s="309" t="s">
        <v>1</v>
      </c>
      <c r="C124" s="310">
        <f t="shared" ref="C124:O124" si="2">SUM(C15:C123)</f>
        <v>58</v>
      </c>
      <c r="D124" s="310">
        <f t="shared" si="2"/>
        <v>66</v>
      </c>
      <c r="E124" s="310">
        <f t="shared" si="2"/>
        <v>48</v>
      </c>
      <c r="F124" s="310">
        <f t="shared" si="2"/>
        <v>72</v>
      </c>
      <c r="G124" s="310">
        <f t="shared" si="2"/>
        <v>72</v>
      </c>
      <c r="H124" s="310">
        <f t="shared" si="2"/>
        <v>61</v>
      </c>
      <c r="I124" s="310">
        <f t="shared" si="2"/>
        <v>59</v>
      </c>
      <c r="J124" s="310">
        <f t="shared" si="2"/>
        <v>72</v>
      </c>
      <c r="K124" s="310">
        <f t="shared" si="2"/>
        <v>56</v>
      </c>
      <c r="L124" s="310">
        <f t="shared" si="2"/>
        <v>67</v>
      </c>
      <c r="M124" s="310">
        <f t="shared" si="2"/>
        <v>80</v>
      </c>
      <c r="N124" s="310">
        <f t="shared" si="2"/>
        <v>73</v>
      </c>
      <c r="O124" s="310">
        <f t="shared" si="2"/>
        <v>784</v>
      </c>
    </row>
  </sheetData>
  <mergeCells count="7">
    <mergeCell ref="A12:O12"/>
    <mergeCell ref="A4:O4"/>
    <mergeCell ref="A5:O5"/>
    <mergeCell ref="A6:O6"/>
    <mergeCell ref="A9:O9"/>
    <mergeCell ref="A10:O10"/>
    <mergeCell ref="A11:O11"/>
  </mergeCells>
  <pageMargins left="0.59055118110236227" right="0.39370078740157483" top="0.31496062992125984" bottom="0.39370078740157483" header="0.39370078740157483" footer="0.39370078740157483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7"/>
  <sheetViews>
    <sheetView topLeftCell="A41" zoomScale="115" zoomScaleNormal="115" workbookViewId="0">
      <selection activeCell="N14" sqref="N14"/>
    </sheetView>
  </sheetViews>
  <sheetFormatPr baseColWidth="10" defaultRowHeight="12.75" x14ac:dyDescent="0.2"/>
  <cols>
    <col min="1" max="1" width="5.140625" style="264" customWidth="1"/>
    <col min="2" max="2" width="5.7109375" style="264" hidden="1" customWidth="1"/>
    <col min="3" max="3" width="19.7109375" style="264" customWidth="1"/>
    <col min="4" max="6" width="4.7109375" style="264" customWidth="1"/>
    <col min="7" max="12" width="4.7109375" style="265" customWidth="1"/>
    <col min="13" max="15" width="5.28515625" style="265" customWidth="1"/>
    <col min="16" max="16" width="6.85546875" style="264" customWidth="1"/>
    <col min="17" max="17" width="1.7109375" style="264" customWidth="1"/>
    <col min="18" max="18" width="2.85546875" style="264" customWidth="1"/>
    <col min="19" max="16384" width="11.42578125" style="264"/>
  </cols>
  <sheetData>
    <row r="3" spans="1:17" ht="19.5" customHeight="1" x14ac:dyDescent="0.2"/>
    <row r="4" spans="1:17" ht="12.75" customHeight="1" x14ac:dyDescent="0.25">
      <c r="A4" s="685" t="s">
        <v>0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</row>
    <row r="5" spans="1:17" ht="15.75" customHeight="1" x14ac:dyDescent="0.3">
      <c r="A5" s="686" t="s">
        <v>30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</row>
    <row r="6" spans="1:17" ht="12.75" customHeight="1" x14ac:dyDescent="0.25">
      <c r="A6" s="687" t="s">
        <v>362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</row>
    <row r="8" spans="1:17" ht="7.5" customHeight="1" x14ac:dyDescent="0.25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17" ht="15" x14ac:dyDescent="0.2">
      <c r="A9" s="688" t="s">
        <v>90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  <c r="P9" s="688"/>
      <c r="Q9" s="688"/>
    </row>
    <row r="10" spans="1:17" ht="15" x14ac:dyDescent="0.2">
      <c r="A10" s="688" t="s">
        <v>17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</row>
    <row r="11" spans="1:17" ht="15" x14ac:dyDescent="0.2">
      <c r="A11" s="689" t="s">
        <v>508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</row>
    <row r="12" spans="1:17" ht="15" x14ac:dyDescent="0.3">
      <c r="A12" s="684" t="s">
        <v>55</v>
      </c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</row>
    <row r="13" spans="1:17" ht="7.5" customHeight="1" thickBot="1" x14ac:dyDescent="0.35">
      <c r="C13" s="463"/>
      <c r="D13" s="268"/>
    </row>
    <row r="14" spans="1:17" ht="63" customHeight="1" thickBot="1" x14ac:dyDescent="0.35">
      <c r="C14" s="316" t="s">
        <v>60</v>
      </c>
      <c r="D14" s="317" t="s">
        <v>152</v>
      </c>
      <c r="E14" s="317" t="s">
        <v>150</v>
      </c>
      <c r="F14" s="317" t="s">
        <v>180</v>
      </c>
      <c r="G14" s="317" t="s">
        <v>201</v>
      </c>
      <c r="H14" s="317" t="s">
        <v>213</v>
      </c>
      <c r="I14" s="317" t="s">
        <v>254</v>
      </c>
      <c r="J14" s="317" t="s">
        <v>255</v>
      </c>
      <c r="K14" s="317" t="s">
        <v>256</v>
      </c>
      <c r="L14" s="317" t="s">
        <v>257</v>
      </c>
      <c r="M14" s="317" t="s">
        <v>258</v>
      </c>
      <c r="N14" s="317" t="s">
        <v>259</v>
      </c>
      <c r="O14" s="317" t="s">
        <v>260</v>
      </c>
      <c r="P14" s="316" t="s">
        <v>1</v>
      </c>
      <c r="Q14" s="266"/>
    </row>
    <row r="15" spans="1:17" s="269" customFormat="1" ht="18" customHeight="1" x14ac:dyDescent="0.3">
      <c r="C15" s="390" t="s">
        <v>396</v>
      </c>
      <c r="D15" s="391"/>
      <c r="E15" s="392"/>
      <c r="F15" s="392">
        <v>1</v>
      </c>
      <c r="G15" s="393">
        <v>1</v>
      </c>
      <c r="H15" s="393"/>
      <c r="I15" s="394"/>
      <c r="J15" s="394"/>
      <c r="K15" s="394"/>
      <c r="L15" s="394">
        <v>1</v>
      </c>
      <c r="M15" s="394"/>
      <c r="N15" s="394"/>
      <c r="O15" s="394"/>
      <c r="P15" s="395">
        <f>SUM(D15:O15)</f>
        <v>3</v>
      </c>
    </row>
    <row r="16" spans="1:17" s="269" customFormat="1" ht="18" customHeight="1" x14ac:dyDescent="0.3">
      <c r="C16" s="396" t="s">
        <v>182</v>
      </c>
      <c r="D16" s="397"/>
      <c r="E16" s="398"/>
      <c r="F16" s="398">
        <v>1</v>
      </c>
      <c r="G16" s="399">
        <v>2</v>
      </c>
      <c r="H16" s="399"/>
      <c r="I16" s="400">
        <v>1</v>
      </c>
      <c r="J16" s="400">
        <v>1</v>
      </c>
      <c r="K16" s="400">
        <v>1</v>
      </c>
      <c r="L16" s="400">
        <v>2</v>
      </c>
      <c r="M16" s="400"/>
      <c r="N16" s="400">
        <v>2</v>
      </c>
      <c r="O16" s="400">
        <v>1</v>
      </c>
      <c r="P16" s="401">
        <f t="shared" ref="P16:P85" si="0">SUM(D16:O16)</f>
        <v>11</v>
      </c>
    </row>
    <row r="17" spans="3:16" s="269" customFormat="1" ht="18" customHeight="1" x14ac:dyDescent="0.3">
      <c r="C17" s="396" t="s">
        <v>474</v>
      </c>
      <c r="D17" s="397"/>
      <c r="E17" s="398"/>
      <c r="F17" s="398"/>
      <c r="G17" s="399"/>
      <c r="H17" s="399"/>
      <c r="I17" s="400"/>
      <c r="J17" s="400"/>
      <c r="K17" s="400"/>
      <c r="L17" s="400"/>
      <c r="M17" s="400">
        <v>1</v>
      </c>
      <c r="N17" s="400"/>
      <c r="O17" s="400"/>
      <c r="P17" s="401">
        <f t="shared" si="0"/>
        <v>1</v>
      </c>
    </row>
    <row r="18" spans="3:16" s="269" customFormat="1" ht="18" customHeight="1" x14ac:dyDescent="0.3">
      <c r="C18" s="396" t="s">
        <v>395</v>
      </c>
      <c r="D18" s="397"/>
      <c r="E18" s="398"/>
      <c r="F18" s="398">
        <v>1</v>
      </c>
      <c r="G18" s="399"/>
      <c r="H18" s="399"/>
      <c r="I18" s="400"/>
      <c r="J18" s="400"/>
      <c r="K18" s="400"/>
      <c r="L18" s="400"/>
      <c r="M18" s="400"/>
      <c r="N18" s="400"/>
      <c r="O18" s="400"/>
      <c r="P18" s="401">
        <f t="shared" si="0"/>
        <v>1</v>
      </c>
    </row>
    <row r="19" spans="3:16" s="269" customFormat="1" ht="18" customHeight="1" x14ac:dyDescent="0.3">
      <c r="C19" s="396" t="s">
        <v>359</v>
      </c>
      <c r="D19" s="397"/>
      <c r="E19" s="398"/>
      <c r="F19" s="398"/>
      <c r="G19" s="399"/>
      <c r="H19" s="399"/>
      <c r="I19" s="400"/>
      <c r="J19" s="400">
        <v>1</v>
      </c>
      <c r="K19" s="400"/>
      <c r="L19" s="400"/>
      <c r="M19" s="400"/>
      <c r="N19" s="400"/>
      <c r="O19" s="400"/>
      <c r="P19" s="401">
        <f t="shared" si="0"/>
        <v>1</v>
      </c>
    </row>
    <row r="20" spans="3:16" s="269" customFormat="1" ht="18" customHeight="1" x14ac:dyDescent="0.3">
      <c r="C20" s="396" t="s">
        <v>424</v>
      </c>
      <c r="D20" s="397"/>
      <c r="E20" s="398"/>
      <c r="F20" s="398"/>
      <c r="G20" s="399"/>
      <c r="H20" s="399"/>
      <c r="I20" s="400">
        <v>1</v>
      </c>
      <c r="J20" s="400"/>
      <c r="K20" s="400"/>
      <c r="L20" s="400"/>
      <c r="M20" s="400"/>
      <c r="N20" s="400"/>
      <c r="O20" s="400"/>
      <c r="P20" s="401">
        <f t="shared" si="0"/>
        <v>1</v>
      </c>
    </row>
    <row r="21" spans="3:16" s="269" customFormat="1" ht="18" customHeight="1" x14ac:dyDescent="0.3">
      <c r="C21" s="396" t="s">
        <v>421</v>
      </c>
      <c r="D21" s="397"/>
      <c r="E21" s="398"/>
      <c r="F21" s="398"/>
      <c r="G21" s="399"/>
      <c r="H21" s="399"/>
      <c r="I21" s="400">
        <v>1</v>
      </c>
      <c r="J21" s="400"/>
      <c r="K21" s="400"/>
      <c r="L21" s="400"/>
      <c r="M21" s="400"/>
      <c r="N21" s="400"/>
      <c r="O21" s="400"/>
      <c r="P21" s="401">
        <f t="shared" si="0"/>
        <v>1</v>
      </c>
    </row>
    <row r="22" spans="3:16" s="269" customFormat="1" ht="18" customHeight="1" x14ac:dyDescent="0.3">
      <c r="C22" s="396" t="s">
        <v>218</v>
      </c>
      <c r="D22" s="397">
        <v>2</v>
      </c>
      <c r="E22" s="398">
        <v>1</v>
      </c>
      <c r="F22" s="398">
        <v>1</v>
      </c>
      <c r="G22" s="399">
        <v>2</v>
      </c>
      <c r="H22" s="399"/>
      <c r="I22" s="400"/>
      <c r="J22" s="400"/>
      <c r="K22" s="400"/>
      <c r="L22" s="400"/>
      <c r="M22" s="400">
        <v>1</v>
      </c>
      <c r="N22" s="400"/>
      <c r="O22" s="400">
        <v>1</v>
      </c>
      <c r="P22" s="401">
        <f t="shared" si="0"/>
        <v>8</v>
      </c>
    </row>
    <row r="23" spans="3:16" s="269" customFormat="1" ht="18" customHeight="1" x14ac:dyDescent="0.3">
      <c r="C23" s="396" t="s">
        <v>114</v>
      </c>
      <c r="D23" s="397"/>
      <c r="E23" s="398"/>
      <c r="F23" s="398"/>
      <c r="G23" s="399"/>
      <c r="H23" s="399"/>
      <c r="I23" s="400"/>
      <c r="J23" s="400"/>
      <c r="K23" s="400"/>
      <c r="L23" s="400">
        <v>1</v>
      </c>
      <c r="M23" s="400"/>
      <c r="N23" s="400"/>
      <c r="O23" s="400"/>
      <c r="P23" s="401">
        <f t="shared" si="0"/>
        <v>1</v>
      </c>
    </row>
    <row r="24" spans="3:16" s="269" customFormat="1" ht="18" customHeight="1" x14ac:dyDescent="0.3">
      <c r="C24" s="396" t="s">
        <v>186</v>
      </c>
      <c r="D24" s="397"/>
      <c r="E24" s="398">
        <v>2</v>
      </c>
      <c r="F24" s="398"/>
      <c r="G24" s="399">
        <v>2</v>
      </c>
      <c r="H24" s="399">
        <v>1</v>
      </c>
      <c r="I24" s="400"/>
      <c r="J24" s="400"/>
      <c r="K24" s="400"/>
      <c r="L24" s="400"/>
      <c r="M24" s="400"/>
      <c r="N24" s="400"/>
      <c r="O24" s="400"/>
      <c r="P24" s="401">
        <f t="shared" si="0"/>
        <v>5</v>
      </c>
    </row>
    <row r="25" spans="3:16" s="269" customFormat="1" ht="18" customHeight="1" x14ac:dyDescent="0.3">
      <c r="C25" s="396" t="s">
        <v>304</v>
      </c>
      <c r="D25" s="397">
        <v>1</v>
      </c>
      <c r="E25" s="398"/>
      <c r="F25" s="398"/>
      <c r="G25" s="399"/>
      <c r="H25" s="399"/>
      <c r="I25" s="400"/>
      <c r="J25" s="400"/>
      <c r="K25" s="400"/>
      <c r="L25" s="400">
        <v>2</v>
      </c>
      <c r="M25" s="400">
        <v>2</v>
      </c>
      <c r="N25" s="400"/>
      <c r="O25" s="400">
        <v>2</v>
      </c>
      <c r="P25" s="401">
        <f t="shared" si="0"/>
        <v>7</v>
      </c>
    </row>
    <row r="26" spans="3:16" s="269" customFormat="1" ht="18" customHeight="1" x14ac:dyDescent="0.3">
      <c r="C26" s="396" t="s">
        <v>134</v>
      </c>
      <c r="D26" s="397"/>
      <c r="E26" s="398">
        <v>1</v>
      </c>
      <c r="F26" s="398"/>
      <c r="G26" s="399"/>
      <c r="H26" s="399"/>
      <c r="I26" s="400"/>
      <c r="J26" s="400">
        <v>1</v>
      </c>
      <c r="K26" s="400"/>
      <c r="L26" s="400"/>
      <c r="M26" s="400"/>
      <c r="N26" s="400"/>
      <c r="O26" s="400">
        <v>1</v>
      </c>
      <c r="P26" s="401">
        <f t="shared" si="0"/>
        <v>3</v>
      </c>
    </row>
    <row r="27" spans="3:16" s="269" customFormat="1" ht="18" customHeight="1" x14ac:dyDescent="0.3">
      <c r="C27" s="396" t="s">
        <v>155</v>
      </c>
      <c r="D27" s="397">
        <v>1</v>
      </c>
      <c r="E27" s="398"/>
      <c r="F27" s="398"/>
      <c r="G27" s="399"/>
      <c r="H27" s="399"/>
      <c r="I27" s="400"/>
      <c r="J27" s="400"/>
      <c r="K27" s="400"/>
      <c r="L27" s="400"/>
      <c r="M27" s="400"/>
      <c r="N27" s="400"/>
      <c r="O27" s="400"/>
      <c r="P27" s="401">
        <f t="shared" si="0"/>
        <v>1</v>
      </c>
    </row>
    <row r="28" spans="3:16" s="269" customFormat="1" ht="18" customHeight="1" x14ac:dyDescent="0.3">
      <c r="C28" s="396" t="s">
        <v>12</v>
      </c>
      <c r="D28" s="397"/>
      <c r="E28" s="398">
        <v>1</v>
      </c>
      <c r="F28" s="398"/>
      <c r="G28" s="399">
        <v>6</v>
      </c>
      <c r="H28" s="399">
        <v>2</v>
      </c>
      <c r="I28" s="400">
        <v>1</v>
      </c>
      <c r="J28" s="400">
        <v>2</v>
      </c>
      <c r="K28" s="400">
        <v>3</v>
      </c>
      <c r="L28" s="400"/>
      <c r="M28" s="400">
        <v>2</v>
      </c>
      <c r="N28" s="400">
        <v>2</v>
      </c>
      <c r="O28" s="400">
        <v>4</v>
      </c>
      <c r="P28" s="401">
        <f t="shared" si="0"/>
        <v>23</v>
      </c>
    </row>
    <row r="29" spans="3:16" s="269" customFormat="1" ht="18" customHeight="1" x14ac:dyDescent="0.3">
      <c r="C29" s="396" t="s">
        <v>472</v>
      </c>
      <c r="D29" s="397"/>
      <c r="E29" s="398"/>
      <c r="F29" s="398"/>
      <c r="G29" s="399"/>
      <c r="H29" s="399"/>
      <c r="I29" s="400"/>
      <c r="J29" s="400"/>
      <c r="K29" s="400"/>
      <c r="L29" s="400"/>
      <c r="M29" s="400">
        <v>1</v>
      </c>
      <c r="N29" s="400"/>
      <c r="O29" s="400"/>
      <c r="P29" s="401">
        <f t="shared" si="0"/>
        <v>1</v>
      </c>
    </row>
    <row r="30" spans="3:16" s="269" customFormat="1" ht="18" customHeight="1" x14ac:dyDescent="0.3">
      <c r="C30" s="396" t="s">
        <v>183</v>
      </c>
      <c r="D30" s="397">
        <v>1</v>
      </c>
      <c r="E30" s="398"/>
      <c r="F30" s="398"/>
      <c r="G30" s="399"/>
      <c r="H30" s="399"/>
      <c r="I30" s="400"/>
      <c r="J30" s="400"/>
      <c r="K30" s="400"/>
      <c r="L30" s="400"/>
      <c r="M30" s="400"/>
      <c r="N30" s="400"/>
      <c r="O30" s="400"/>
      <c r="P30" s="401">
        <f t="shared" si="0"/>
        <v>1</v>
      </c>
    </row>
    <row r="31" spans="3:16" s="269" customFormat="1" ht="18" customHeight="1" x14ac:dyDescent="0.3">
      <c r="C31" s="396" t="s">
        <v>130</v>
      </c>
      <c r="D31" s="397">
        <v>2</v>
      </c>
      <c r="E31" s="398">
        <v>2</v>
      </c>
      <c r="F31" s="398">
        <v>7</v>
      </c>
      <c r="G31" s="399"/>
      <c r="H31" s="399">
        <v>3</v>
      </c>
      <c r="I31" s="400">
        <v>1</v>
      </c>
      <c r="J31" s="400">
        <v>1</v>
      </c>
      <c r="K31" s="400"/>
      <c r="L31" s="400">
        <v>4</v>
      </c>
      <c r="M31" s="400">
        <v>2</v>
      </c>
      <c r="N31" s="400"/>
      <c r="O31" s="400">
        <v>3</v>
      </c>
      <c r="P31" s="401">
        <f t="shared" si="0"/>
        <v>25</v>
      </c>
    </row>
    <row r="32" spans="3:16" s="269" customFormat="1" ht="18" customHeight="1" x14ac:dyDescent="0.3">
      <c r="C32" s="396" t="s">
        <v>184</v>
      </c>
      <c r="D32" s="397"/>
      <c r="E32" s="398"/>
      <c r="F32" s="398"/>
      <c r="G32" s="399"/>
      <c r="H32" s="399"/>
      <c r="I32" s="400"/>
      <c r="J32" s="400"/>
      <c r="K32" s="400">
        <v>1</v>
      </c>
      <c r="L32" s="400">
        <v>1</v>
      </c>
      <c r="M32" s="400">
        <v>3</v>
      </c>
      <c r="N32" s="400">
        <v>1</v>
      </c>
      <c r="O32" s="400">
        <v>1</v>
      </c>
      <c r="P32" s="401">
        <f t="shared" si="0"/>
        <v>7</v>
      </c>
    </row>
    <row r="33" spans="1:18" s="269" customFormat="1" ht="18" customHeight="1" x14ac:dyDescent="0.3">
      <c r="C33" s="396" t="s">
        <v>194</v>
      </c>
      <c r="D33" s="397"/>
      <c r="E33" s="398"/>
      <c r="F33" s="398"/>
      <c r="G33" s="399"/>
      <c r="H33" s="399"/>
      <c r="I33" s="400"/>
      <c r="J33" s="400"/>
      <c r="K33" s="400">
        <v>1</v>
      </c>
      <c r="L33" s="400"/>
      <c r="M33" s="400"/>
      <c r="N33" s="400"/>
      <c r="O33" s="400"/>
      <c r="P33" s="401">
        <f t="shared" si="0"/>
        <v>1</v>
      </c>
    </row>
    <row r="34" spans="1:18" s="269" customFormat="1" ht="18" customHeight="1" x14ac:dyDescent="0.3">
      <c r="C34" s="396" t="s">
        <v>303</v>
      </c>
      <c r="D34" s="397"/>
      <c r="E34" s="398"/>
      <c r="F34" s="398">
        <v>1</v>
      </c>
      <c r="G34" s="399"/>
      <c r="H34" s="399">
        <v>1</v>
      </c>
      <c r="I34" s="400"/>
      <c r="J34" s="400"/>
      <c r="K34" s="400">
        <v>1</v>
      </c>
      <c r="L34" s="400">
        <v>1</v>
      </c>
      <c r="M34" s="400">
        <v>2</v>
      </c>
      <c r="N34" s="400">
        <v>1</v>
      </c>
      <c r="O34" s="400"/>
      <c r="P34" s="401">
        <f t="shared" si="0"/>
        <v>7</v>
      </c>
    </row>
    <row r="35" spans="1:18" s="269" customFormat="1" ht="18" customHeight="1" x14ac:dyDescent="0.3">
      <c r="C35" s="396" t="s">
        <v>168</v>
      </c>
      <c r="D35" s="397"/>
      <c r="E35" s="398"/>
      <c r="F35" s="398">
        <v>1</v>
      </c>
      <c r="G35" s="399">
        <v>1</v>
      </c>
      <c r="H35" s="399"/>
      <c r="I35" s="400">
        <v>1</v>
      </c>
      <c r="J35" s="400">
        <v>3</v>
      </c>
      <c r="K35" s="400">
        <v>2</v>
      </c>
      <c r="L35" s="400"/>
      <c r="M35" s="400"/>
      <c r="N35" s="400"/>
      <c r="O35" s="400">
        <v>1</v>
      </c>
      <c r="P35" s="401">
        <f t="shared" si="0"/>
        <v>9</v>
      </c>
    </row>
    <row r="36" spans="1:18" s="269" customFormat="1" ht="18" customHeight="1" x14ac:dyDescent="0.3">
      <c r="C36" s="396" t="s">
        <v>118</v>
      </c>
      <c r="D36" s="397"/>
      <c r="E36" s="398"/>
      <c r="F36" s="398">
        <v>1</v>
      </c>
      <c r="G36" s="399"/>
      <c r="H36" s="399"/>
      <c r="I36" s="400">
        <v>1</v>
      </c>
      <c r="J36" s="400"/>
      <c r="K36" s="400"/>
      <c r="L36" s="400"/>
      <c r="M36" s="400">
        <v>3</v>
      </c>
      <c r="N36" s="400"/>
      <c r="O36" s="400"/>
      <c r="P36" s="401">
        <f t="shared" si="0"/>
        <v>5</v>
      </c>
    </row>
    <row r="37" spans="1:18" s="269" customFormat="1" ht="18" customHeight="1" x14ac:dyDescent="0.3">
      <c r="C37" s="396" t="s">
        <v>454</v>
      </c>
      <c r="D37" s="397"/>
      <c r="E37" s="398"/>
      <c r="F37" s="398"/>
      <c r="G37" s="399"/>
      <c r="H37" s="399"/>
      <c r="I37" s="400"/>
      <c r="J37" s="400"/>
      <c r="K37" s="400"/>
      <c r="L37" s="400">
        <v>1</v>
      </c>
      <c r="M37" s="400"/>
      <c r="N37" s="400"/>
      <c r="O37" s="400">
        <v>1</v>
      </c>
      <c r="P37" s="401">
        <f t="shared" si="0"/>
        <v>2</v>
      </c>
    </row>
    <row r="38" spans="1:18" s="269" customFormat="1" ht="18" customHeight="1" x14ac:dyDescent="0.3">
      <c r="C38" s="396" t="s">
        <v>196</v>
      </c>
      <c r="D38" s="397"/>
      <c r="E38" s="398"/>
      <c r="F38" s="398"/>
      <c r="G38" s="399"/>
      <c r="H38" s="399"/>
      <c r="I38" s="400"/>
      <c r="J38" s="400"/>
      <c r="K38" s="400"/>
      <c r="L38" s="400">
        <v>1</v>
      </c>
      <c r="M38" s="400"/>
      <c r="N38" s="400"/>
      <c r="O38" s="400"/>
      <c r="P38" s="401">
        <f t="shared" si="0"/>
        <v>1</v>
      </c>
    </row>
    <row r="39" spans="1:18" s="269" customFormat="1" ht="18" customHeight="1" x14ac:dyDescent="0.3">
      <c r="C39" s="396" t="s">
        <v>433</v>
      </c>
      <c r="D39" s="397"/>
      <c r="E39" s="398"/>
      <c r="F39" s="398"/>
      <c r="G39" s="399"/>
      <c r="H39" s="399"/>
      <c r="I39" s="400"/>
      <c r="J39" s="400">
        <v>1</v>
      </c>
      <c r="K39" s="400">
        <v>1</v>
      </c>
      <c r="L39" s="400"/>
      <c r="M39" s="400"/>
      <c r="N39" s="400"/>
      <c r="O39" s="400"/>
      <c r="P39" s="401">
        <f t="shared" si="0"/>
        <v>2</v>
      </c>
    </row>
    <row r="40" spans="1:18" s="269" customFormat="1" ht="18" customHeight="1" x14ac:dyDescent="0.3">
      <c r="C40" s="396" t="s">
        <v>342</v>
      </c>
      <c r="D40" s="397">
        <v>2</v>
      </c>
      <c r="E40" s="398"/>
      <c r="F40" s="398"/>
      <c r="G40" s="399"/>
      <c r="H40" s="399"/>
      <c r="I40" s="400"/>
      <c r="J40" s="400"/>
      <c r="K40" s="400"/>
      <c r="L40" s="400"/>
      <c r="M40" s="400"/>
      <c r="N40" s="400"/>
      <c r="O40" s="400">
        <v>2</v>
      </c>
      <c r="P40" s="401">
        <f t="shared" si="0"/>
        <v>4</v>
      </c>
    </row>
    <row r="41" spans="1:18" s="269" customFormat="1" ht="18" customHeight="1" x14ac:dyDescent="0.3">
      <c r="C41" s="396" t="s">
        <v>484</v>
      </c>
      <c r="D41" s="397"/>
      <c r="E41" s="398"/>
      <c r="F41" s="398"/>
      <c r="G41" s="399"/>
      <c r="H41" s="399"/>
      <c r="I41" s="400"/>
      <c r="J41" s="400"/>
      <c r="K41" s="400"/>
      <c r="L41" s="400"/>
      <c r="M41" s="400"/>
      <c r="N41" s="400">
        <v>1</v>
      </c>
      <c r="O41" s="400"/>
      <c r="P41" s="401">
        <f t="shared" si="0"/>
        <v>1</v>
      </c>
    </row>
    <row r="42" spans="1:18" s="269" customFormat="1" ht="18" customHeight="1" x14ac:dyDescent="0.3">
      <c r="C42" s="396" t="s">
        <v>405</v>
      </c>
      <c r="D42" s="397"/>
      <c r="E42" s="398"/>
      <c r="F42" s="398"/>
      <c r="G42" s="399">
        <v>1</v>
      </c>
      <c r="H42" s="399">
        <v>1</v>
      </c>
      <c r="I42" s="400"/>
      <c r="J42" s="400"/>
      <c r="K42" s="400"/>
      <c r="L42" s="400"/>
      <c r="M42" s="400"/>
      <c r="N42" s="400"/>
      <c r="O42" s="400"/>
      <c r="P42" s="401">
        <f t="shared" si="0"/>
        <v>2</v>
      </c>
    </row>
    <row r="43" spans="1:18" s="269" customFormat="1" ht="18" customHeight="1" x14ac:dyDescent="0.3">
      <c r="C43" s="396" t="s">
        <v>313</v>
      </c>
      <c r="D43" s="397"/>
      <c r="E43" s="398"/>
      <c r="F43" s="398"/>
      <c r="G43" s="399">
        <v>1</v>
      </c>
      <c r="H43" s="399"/>
      <c r="I43" s="400"/>
      <c r="J43" s="400"/>
      <c r="K43" s="400"/>
      <c r="L43" s="400"/>
      <c r="M43" s="400"/>
      <c r="N43" s="400"/>
      <c r="O43" s="400"/>
      <c r="P43" s="401">
        <f t="shared" si="0"/>
        <v>1</v>
      </c>
    </row>
    <row r="44" spans="1:18" s="269" customFormat="1" ht="18" customHeight="1" thickBot="1" x14ac:dyDescent="0.35">
      <c r="C44" s="474" t="s">
        <v>195</v>
      </c>
      <c r="D44" s="475"/>
      <c r="E44" s="476"/>
      <c r="F44" s="476">
        <v>3</v>
      </c>
      <c r="G44" s="477">
        <v>1</v>
      </c>
      <c r="H44" s="477">
        <v>2</v>
      </c>
      <c r="I44" s="478">
        <v>3</v>
      </c>
      <c r="J44" s="478"/>
      <c r="K44" s="478"/>
      <c r="L44" s="478">
        <v>2</v>
      </c>
      <c r="M44" s="478">
        <v>1</v>
      </c>
      <c r="N44" s="478">
        <v>1</v>
      </c>
      <c r="O44" s="478"/>
      <c r="P44" s="479">
        <f t="shared" si="0"/>
        <v>13</v>
      </c>
    </row>
    <row r="45" spans="1:18" s="269" customFormat="1" ht="18" customHeight="1" x14ac:dyDescent="0.3">
      <c r="A45" s="268"/>
      <c r="B45" s="268"/>
      <c r="C45" s="465"/>
      <c r="D45" s="480"/>
      <c r="E45" s="481"/>
      <c r="F45" s="481"/>
      <c r="G45" s="466"/>
      <c r="H45" s="466"/>
      <c r="I45" s="467"/>
      <c r="J45" s="467"/>
      <c r="K45" s="467"/>
      <c r="L45" s="467"/>
      <c r="M45" s="467"/>
      <c r="N45" s="467"/>
      <c r="O45" s="467"/>
      <c r="P45" s="482"/>
      <c r="Q45" s="268"/>
      <c r="R45" s="268"/>
    </row>
    <row r="46" spans="1:18" s="269" customFormat="1" ht="18" customHeight="1" thickBot="1" x14ac:dyDescent="0.35">
      <c r="A46" s="268"/>
      <c r="B46" s="483"/>
      <c r="C46" s="298"/>
      <c r="D46" s="484"/>
      <c r="E46" s="485"/>
      <c r="F46" s="485"/>
      <c r="G46" s="462"/>
      <c r="H46" s="462"/>
      <c r="I46" s="366"/>
      <c r="J46" s="366"/>
      <c r="K46" s="366"/>
      <c r="L46" s="366"/>
      <c r="M46" s="366"/>
      <c r="N46" s="366"/>
      <c r="O46" s="366"/>
      <c r="P46" s="486"/>
      <c r="Q46" s="268"/>
      <c r="R46" s="268"/>
    </row>
    <row r="47" spans="1:18" s="269" customFormat="1" ht="18" customHeight="1" x14ac:dyDescent="0.3">
      <c r="C47" s="487" t="s">
        <v>158</v>
      </c>
      <c r="D47" s="488">
        <v>2</v>
      </c>
      <c r="E47" s="489">
        <v>1</v>
      </c>
      <c r="F47" s="489">
        <v>1</v>
      </c>
      <c r="G47" s="490"/>
      <c r="H47" s="490"/>
      <c r="I47" s="491"/>
      <c r="J47" s="491"/>
      <c r="K47" s="491">
        <v>1</v>
      </c>
      <c r="L47" s="491">
        <v>1</v>
      </c>
      <c r="M47" s="491"/>
      <c r="N47" s="491">
        <v>1</v>
      </c>
      <c r="O47" s="491">
        <v>2</v>
      </c>
      <c r="P47" s="492">
        <f t="shared" si="0"/>
        <v>9</v>
      </c>
    </row>
    <row r="48" spans="1:18" s="269" customFormat="1" ht="18" customHeight="1" x14ac:dyDescent="0.3">
      <c r="C48" s="414" t="s">
        <v>384</v>
      </c>
      <c r="D48" s="415">
        <v>1</v>
      </c>
      <c r="E48" s="416"/>
      <c r="F48" s="416"/>
      <c r="G48" s="417"/>
      <c r="H48" s="417"/>
      <c r="I48" s="418"/>
      <c r="J48" s="418"/>
      <c r="K48" s="418"/>
      <c r="L48" s="418"/>
      <c r="M48" s="418">
        <v>1</v>
      </c>
      <c r="N48" s="418"/>
      <c r="O48" s="418"/>
      <c r="P48" s="419">
        <f t="shared" si="0"/>
        <v>2</v>
      </c>
    </row>
    <row r="49" spans="3:16" s="269" customFormat="1" ht="18" customHeight="1" x14ac:dyDescent="0.3">
      <c r="C49" s="408" t="s">
        <v>235</v>
      </c>
      <c r="D49" s="409"/>
      <c r="E49" s="410"/>
      <c r="F49" s="410"/>
      <c r="G49" s="411"/>
      <c r="H49" s="411">
        <v>1</v>
      </c>
      <c r="I49" s="412"/>
      <c r="J49" s="412"/>
      <c r="K49" s="412"/>
      <c r="L49" s="412"/>
      <c r="M49" s="412"/>
      <c r="N49" s="412"/>
      <c r="O49" s="412"/>
      <c r="P49" s="413">
        <f t="shared" si="0"/>
        <v>1</v>
      </c>
    </row>
    <row r="50" spans="3:16" s="269" customFormat="1" ht="18" customHeight="1" x14ac:dyDescent="0.3">
      <c r="C50" s="414" t="s">
        <v>416</v>
      </c>
      <c r="D50" s="415"/>
      <c r="E50" s="416"/>
      <c r="F50" s="416"/>
      <c r="G50" s="417"/>
      <c r="H50" s="417">
        <v>1</v>
      </c>
      <c r="I50" s="418"/>
      <c r="J50" s="418"/>
      <c r="K50" s="418"/>
      <c r="L50" s="418"/>
      <c r="M50" s="418"/>
      <c r="N50" s="418"/>
      <c r="O50" s="418"/>
      <c r="P50" s="419">
        <f t="shared" si="0"/>
        <v>1</v>
      </c>
    </row>
    <row r="51" spans="3:16" s="269" customFormat="1" ht="18" customHeight="1" x14ac:dyDescent="0.3">
      <c r="C51" s="414" t="s">
        <v>473</v>
      </c>
      <c r="D51" s="415"/>
      <c r="E51" s="416"/>
      <c r="F51" s="416"/>
      <c r="G51" s="417"/>
      <c r="H51" s="417"/>
      <c r="I51" s="418"/>
      <c r="J51" s="418"/>
      <c r="K51" s="418"/>
      <c r="L51" s="418"/>
      <c r="M51" s="418">
        <v>1</v>
      </c>
      <c r="N51" s="418"/>
      <c r="O51" s="418"/>
      <c r="P51" s="419">
        <f t="shared" si="0"/>
        <v>1</v>
      </c>
    </row>
    <row r="52" spans="3:16" s="269" customFormat="1" ht="18" customHeight="1" x14ac:dyDescent="0.3">
      <c r="C52" s="414" t="s">
        <v>475</v>
      </c>
      <c r="D52" s="415"/>
      <c r="E52" s="416"/>
      <c r="F52" s="416"/>
      <c r="G52" s="417"/>
      <c r="H52" s="417"/>
      <c r="I52" s="418"/>
      <c r="J52" s="418"/>
      <c r="K52" s="418"/>
      <c r="L52" s="418"/>
      <c r="M52" s="418">
        <v>1</v>
      </c>
      <c r="N52" s="418"/>
      <c r="O52" s="418"/>
      <c r="P52" s="419">
        <f t="shared" si="0"/>
        <v>1</v>
      </c>
    </row>
    <row r="53" spans="3:16" s="267" customFormat="1" ht="18" customHeight="1" x14ac:dyDescent="0.3">
      <c r="C53" s="396" t="s">
        <v>358</v>
      </c>
      <c r="D53" s="397"/>
      <c r="E53" s="398"/>
      <c r="F53" s="398"/>
      <c r="G53" s="399"/>
      <c r="H53" s="399"/>
      <c r="I53" s="400">
        <v>1</v>
      </c>
      <c r="J53" s="400"/>
      <c r="K53" s="400"/>
      <c r="L53" s="400">
        <v>1</v>
      </c>
      <c r="M53" s="400"/>
      <c r="N53" s="400"/>
      <c r="O53" s="400">
        <v>1</v>
      </c>
      <c r="P53" s="401">
        <f t="shared" si="0"/>
        <v>3</v>
      </c>
    </row>
    <row r="54" spans="3:16" s="267" customFormat="1" ht="18" customHeight="1" x14ac:dyDescent="0.3">
      <c r="C54" s="396" t="s">
        <v>305</v>
      </c>
      <c r="D54" s="397"/>
      <c r="E54" s="398">
        <v>1</v>
      </c>
      <c r="F54" s="398"/>
      <c r="G54" s="399">
        <v>1</v>
      </c>
      <c r="H54" s="399"/>
      <c r="I54" s="400"/>
      <c r="J54" s="400"/>
      <c r="K54" s="400">
        <v>1</v>
      </c>
      <c r="L54" s="400"/>
      <c r="M54" s="400"/>
      <c r="N54" s="400"/>
      <c r="O54" s="400"/>
      <c r="P54" s="401">
        <f t="shared" si="0"/>
        <v>3</v>
      </c>
    </row>
    <row r="55" spans="3:16" s="267" customFormat="1" ht="18" customHeight="1" x14ac:dyDescent="0.3">
      <c r="C55" s="396" t="s">
        <v>470</v>
      </c>
      <c r="D55" s="397"/>
      <c r="E55" s="398">
        <v>4</v>
      </c>
      <c r="F55" s="398">
        <v>1</v>
      </c>
      <c r="G55" s="399">
        <v>1</v>
      </c>
      <c r="H55" s="399"/>
      <c r="I55" s="400">
        <v>1</v>
      </c>
      <c r="J55" s="400">
        <v>3</v>
      </c>
      <c r="K55" s="400"/>
      <c r="L55" s="400">
        <v>1</v>
      </c>
      <c r="M55" s="400">
        <v>1</v>
      </c>
      <c r="N55" s="400"/>
      <c r="O55" s="400"/>
      <c r="P55" s="401">
        <f t="shared" si="0"/>
        <v>12</v>
      </c>
    </row>
    <row r="56" spans="3:16" s="267" customFormat="1" ht="18" customHeight="1" x14ac:dyDescent="0.3">
      <c r="C56" s="396" t="s">
        <v>105</v>
      </c>
      <c r="D56" s="397"/>
      <c r="E56" s="398"/>
      <c r="F56" s="398"/>
      <c r="G56" s="399"/>
      <c r="H56" s="399">
        <v>1</v>
      </c>
      <c r="I56" s="400"/>
      <c r="J56" s="400"/>
      <c r="K56" s="400"/>
      <c r="L56" s="400"/>
      <c r="M56" s="400"/>
      <c r="N56" s="400">
        <v>1</v>
      </c>
      <c r="O56" s="400">
        <v>2</v>
      </c>
      <c r="P56" s="401">
        <f t="shared" si="0"/>
        <v>4</v>
      </c>
    </row>
    <row r="57" spans="3:16" s="267" customFormat="1" ht="18" customHeight="1" x14ac:dyDescent="0.3">
      <c r="C57" s="396" t="s">
        <v>442</v>
      </c>
      <c r="D57" s="397"/>
      <c r="E57" s="398"/>
      <c r="F57" s="398"/>
      <c r="G57" s="399"/>
      <c r="H57" s="399"/>
      <c r="I57" s="400"/>
      <c r="J57" s="400"/>
      <c r="K57" s="400">
        <v>1</v>
      </c>
      <c r="L57" s="400"/>
      <c r="M57" s="400"/>
      <c r="N57" s="400"/>
      <c r="O57" s="400"/>
      <c r="P57" s="401">
        <f t="shared" si="0"/>
        <v>1</v>
      </c>
    </row>
    <row r="58" spans="3:16" s="267" customFormat="1" ht="18" customHeight="1" x14ac:dyDescent="0.3">
      <c r="C58" s="396" t="s">
        <v>106</v>
      </c>
      <c r="D58" s="397">
        <v>1</v>
      </c>
      <c r="E58" s="398"/>
      <c r="F58" s="398">
        <v>7</v>
      </c>
      <c r="G58" s="399">
        <v>1</v>
      </c>
      <c r="H58" s="399">
        <v>2</v>
      </c>
      <c r="I58" s="400"/>
      <c r="J58" s="400">
        <v>2</v>
      </c>
      <c r="K58" s="400"/>
      <c r="L58" s="400"/>
      <c r="M58" s="400"/>
      <c r="N58" s="400"/>
      <c r="O58" s="400">
        <v>2</v>
      </c>
      <c r="P58" s="401">
        <f t="shared" si="0"/>
        <v>15</v>
      </c>
    </row>
    <row r="59" spans="3:16" s="267" customFormat="1" ht="18" customHeight="1" x14ac:dyDescent="0.3">
      <c r="C59" s="396" t="s">
        <v>80</v>
      </c>
      <c r="D59" s="397">
        <v>2</v>
      </c>
      <c r="E59" s="398">
        <v>1</v>
      </c>
      <c r="F59" s="398">
        <v>1</v>
      </c>
      <c r="G59" s="399">
        <v>1</v>
      </c>
      <c r="H59" s="399"/>
      <c r="I59" s="400">
        <v>1</v>
      </c>
      <c r="J59" s="400">
        <v>1</v>
      </c>
      <c r="K59" s="400"/>
      <c r="L59" s="400"/>
      <c r="M59" s="400">
        <v>1</v>
      </c>
      <c r="N59" s="400"/>
      <c r="O59" s="400"/>
      <c r="P59" s="401">
        <f t="shared" si="0"/>
        <v>8</v>
      </c>
    </row>
    <row r="60" spans="3:16" s="267" customFormat="1" ht="18" customHeight="1" x14ac:dyDescent="0.3">
      <c r="C60" s="396" t="s">
        <v>423</v>
      </c>
      <c r="D60" s="397"/>
      <c r="E60" s="398"/>
      <c r="F60" s="398"/>
      <c r="G60" s="399"/>
      <c r="H60" s="399"/>
      <c r="I60" s="400">
        <v>1</v>
      </c>
      <c r="J60" s="400"/>
      <c r="K60" s="400"/>
      <c r="L60" s="400"/>
      <c r="M60" s="400"/>
      <c r="N60" s="400"/>
      <c r="O60" s="400"/>
      <c r="P60" s="401">
        <f t="shared" si="0"/>
        <v>1</v>
      </c>
    </row>
    <row r="61" spans="3:16" s="267" customFormat="1" ht="18" customHeight="1" x14ac:dyDescent="0.3">
      <c r="C61" s="396" t="s">
        <v>455</v>
      </c>
      <c r="D61" s="397"/>
      <c r="E61" s="398"/>
      <c r="F61" s="398"/>
      <c r="G61" s="399"/>
      <c r="H61" s="399"/>
      <c r="I61" s="400"/>
      <c r="J61" s="400"/>
      <c r="K61" s="400"/>
      <c r="L61" s="400">
        <v>1</v>
      </c>
      <c r="M61" s="400"/>
      <c r="N61" s="400"/>
      <c r="O61" s="400"/>
      <c r="P61" s="401">
        <f t="shared" si="0"/>
        <v>1</v>
      </c>
    </row>
    <row r="62" spans="3:16" s="267" customFormat="1" ht="18" customHeight="1" x14ac:dyDescent="0.3">
      <c r="C62" s="396" t="s">
        <v>206</v>
      </c>
      <c r="D62" s="397"/>
      <c r="E62" s="398"/>
      <c r="F62" s="398"/>
      <c r="G62" s="399"/>
      <c r="H62" s="399">
        <v>1</v>
      </c>
      <c r="I62" s="400"/>
      <c r="J62" s="400"/>
      <c r="K62" s="400"/>
      <c r="L62" s="400">
        <v>1</v>
      </c>
      <c r="M62" s="400"/>
      <c r="N62" s="400"/>
      <c r="O62" s="400"/>
      <c r="P62" s="401">
        <f t="shared" si="0"/>
        <v>2</v>
      </c>
    </row>
    <row r="63" spans="3:16" s="267" customFormat="1" ht="18" customHeight="1" x14ac:dyDescent="0.3">
      <c r="C63" s="396" t="s">
        <v>422</v>
      </c>
      <c r="D63" s="397"/>
      <c r="E63" s="398"/>
      <c r="F63" s="398"/>
      <c r="G63" s="399"/>
      <c r="H63" s="399"/>
      <c r="I63" s="400">
        <v>1</v>
      </c>
      <c r="J63" s="400"/>
      <c r="K63" s="400"/>
      <c r="L63" s="400"/>
      <c r="M63" s="400"/>
      <c r="N63" s="400"/>
      <c r="O63" s="400"/>
      <c r="P63" s="401">
        <f t="shared" si="0"/>
        <v>1</v>
      </c>
    </row>
    <row r="64" spans="3:16" s="267" customFormat="1" ht="18" customHeight="1" x14ac:dyDescent="0.3">
      <c r="C64" s="396" t="s">
        <v>485</v>
      </c>
      <c r="D64" s="397"/>
      <c r="E64" s="398"/>
      <c r="F64" s="398"/>
      <c r="G64" s="399"/>
      <c r="H64" s="399"/>
      <c r="I64" s="400"/>
      <c r="J64" s="400"/>
      <c r="K64" s="400"/>
      <c r="L64" s="400"/>
      <c r="M64" s="400"/>
      <c r="N64" s="400">
        <v>1</v>
      </c>
      <c r="O64" s="400"/>
      <c r="P64" s="401">
        <f t="shared" si="0"/>
        <v>1</v>
      </c>
    </row>
    <row r="65" spans="3:16" s="269" customFormat="1" ht="18" customHeight="1" x14ac:dyDescent="0.3">
      <c r="C65" s="396" t="s">
        <v>185</v>
      </c>
      <c r="D65" s="397">
        <v>2</v>
      </c>
      <c r="E65" s="398"/>
      <c r="F65" s="398">
        <v>1</v>
      </c>
      <c r="G65" s="399"/>
      <c r="H65" s="399"/>
      <c r="I65" s="400">
        <v>1</v>
      </c>
      <c r="J65" s="400"/>
      <c r="K65" s="400">
        <v>2</v>
      </c>
      <c r="L65" s="400"/>
      <c r="M65" s="400">
        <v>1</v>
      </c>
      <c r="N65" s="400">
        <v>3</v>
      </c>
      <c r="O65" s="400">
        <v>2</v>
      </c>
      <c r="P65" s="401">
        <f t="shared" si="0"/>
        <v>12</v>
      </c>
    </row>
    <row r="66" spans="3:16" s="269" customFormat="1" ht="18" customHeight="1" x14ac:dyDescent="0.3">
      <c r="C66" s="396" t="s">
        <v>486</v>
      </c>
      <c r="D66" s="397"/>
      <c r="E66" s="398"/>
      <c r="F66" s="398"/>
      <c r="G66" s="399"/>
      <c r="H66" s="399"/>
      <c r="I66" s="400"/>
      <c r="J66" s="400"/>
      <c r="K66" s="400"/>
      <c r="L66" s="400"/>
      <c r="M66" s="400"/>
      <c r="N66" s="400">
        <v>2</v>
      </c>
      <c r="O66" s="400">
        <v>1</v>
      </c>
      <c r="P66" s="401">
        <f t="shared" si="0"/>
        <v>3</v>
      </c>
    </row>
    <row r="67" spans="3:16" s="269" customFormat="1" ht="18" customHeight="1" x14ac:dyDescent="0.3">
      <c r="C67" s="396" t="s">
        <v>302</v>
      </c>
      <c r="D67" s="397"/>
      <c r="E67" s="398">
        <v>1</v>
      </c>
      <c r="F67" s="398"/>
      <c r="G67" s="399"/>
      <c r="H67" s="399">
        <v>1</v>
      </c>
      <c r="I67" s="400"/>
      <c r="J67" s="400">
        <v>2</v>
      </c>
      <c r="K67" s="400"/>
      <c r="L67" s="400"/>
      <c r="M67" s="400"/>
      <c r="N67" s="400"/>
      <c r="O67" s="400">
        <v>1</v>
      </c>
      <c r="P67" s="401">
        <f t="shared" si="0"/>
        <v>5</v>
      </c>
    </row>
    <row r="68" spans="3:16" s="269" customFormat="1" ht="18" customHeight="1" x14ac:dyDescent="0.3">
      <c r="C68" s="396" t="s">
        <v>434</v>
      </c>
      <c r="D68" s="397"/>
      <c r="E68" s="398"/>
      <c r="F68" s="398"/>
      <c r="G68" s="399"/>
      <c r="H68" s="399"/>
      <c r="I68" s="400"/>
      <c r="J68" s="400">
        <v>1</v>
      </c>
      <c r="K68" s="400"/>
      <c r="L68" s="400"/>
      <c r="M68" s="400"/>
      <c r="N68" s="400"/>
      <c r="O68" s="400"/>
      <c r="P68" s="401">
        <f t="shared" si="0"/>
        <v>1</v>
      </c>
    </row>
    <row r="69" spans="3:16" s="269" customFormat="1" ht="18" customHeight="1" x14ac:dyDescent="0.3">
      <c r="C69" s="396" t="s">
        <v>193</v>
      </c>
      <c r="D69" s="397">
        <v>1</v>
      </c>
      <c r="E69" s="398"/>
      <c r="F69" s="398"/>
      <c r="G69" s="399"/>
      <c r="H69" s="399">
        <v>1</v>
      </c>
      <c r="I69" s="400">
        <v>1</v>
      </c>
      <c r="J69" s="400"/>
      <c r="K69" s="400"/>
      <c r="L69" s="400"/>
      <c r="M69" s="400"/>
      <c r="N69" s="400"/>
      <c r="O69" s="400"/>
      <c r="P69" s="401">
        <f t="shared" si="0"/>
        <v>3</v>
      </c>
    </row>
    <row r="70" spans="3:16" s="269" customFormat="1" ht="18" customHeight="1" x14ac:dyDescent="0.3">
      <c r="C70" s="396" t="s">
        <v>123</v>
      </c>
      <c r="D70" s="397"/>
      <c r="E70" s="398"/>
      <c r="F70" s="398"/>
      <c r="G70" s="399"/>
      <c r="H70" s="399">
        <v>1</v>
      </c>
      <c r="I70" s="400"/>
      <c r="J70" s="400"/>
      <c r="K70" s="400"/>
      <c r="L70" s="400"/>
      <c r="M70" s="400"/>
      <c r="N70" s="400"/>
      <c r="O70" s="400"/>
      <c r="P70" s="401">
        <f t="shared" si="0"/>
        <v>1</v>
      </c>
    </row>
    <row r="71" spans="3:16" s="269" customFormat="1" ht="18" customHeight="1" x14ac:dyDescent="0.3">
      <c r="C71" s="396" t="s">
        <v>107</v>
      </c>
      <c r="D71" s="397"/>
      <c r="E71" s="398"/>
      <c r="F71" s="398"/>
      <c r="G71" s="399">
        <v>1</v>
      </c>
      <c r="H71" s="399">
        <v>1</v>
      </c>
      <c r="I71" s="400">
        <v>2</v>
      </c>
      <c r="J71" s="400">
        <v>1</v>
      </c>
      <c r="K71" s="400"/>
      <c r="L71" s="400"/>
      <c r="M71" s="400"/>
      <c r="N71" s="400">
        <v>1</v>
      </c>
      <c r="O71" s="400">
        <v>1</v>
      </c>
      <c r="P71" s="401">
        <f t="shared" si="0"/>
        <v>7</v>
      </c>
    </row>
    <row r="72" spans="3:16" s="269" customFormat="1" ht="18" customHeight="1" x14ac:dyDescent="0.3">
      <c r="C72" s="396" t="s">
        <v>487</v>
      </c>
      <c r="D72" s="397"/>
      <c r="E72" s="398"/>
      <c r="F72" s="398"/>
      <c r="G72" s="399"/>
      <c r="H72" s="399"/>
      <c r="I72" s="400"/>
      <c r="J72" s="400"/>
      <c r="K72" s="400"/>
      <c r="L72" s="400"/>
      <c r="M72" s="400"/>
      <c r="N72" s="400">
        <v>1</v>
      </c>
      <c r="O72" s="400"/>
      <c r="P72" s="401">
        <f t="shared" si="0"/>
        <v>1</v>
      </c>
    </row>
    <row r="73" spans="3:16" s="269" customFormat="1" ht="18" customHeight="1" x14ac:dyDescent="0.3">
      <c r="C73" s="396" t="s">
        <v>341</v>
      </c>
      <c r="D73" s="397"/>
      <c r="E73" s="398"/>
      <c r="F73" s="398"/>
      <c r="G73" s="399"/>
      <c r="H73" s="399">
        <v>1</v>
      </c>
      <c r="I73" s="400"/>
      <c r="J73" s="400"/>
      <c r="K73" s="400"/>
      <c r="L73" s="400"/>
      <c r="M73" s="400"/>
      <c r="N73" s="400"/>
      <c r="O73" s="400"/>
      <c r="P73" s="401">
        <f t="shared" si="0"/>
        <v>1</v>
      </c>
    </row>
    <row r="74" spans="3:16" s="269" customFormat="1" ht="18" customHeight="1" x14ac:dyDescent="0.3">
      <c r="C74" s="396" t="s">
        <v>117</v>
      </c>
      <c r="D74" s="397"/>
      <c r="E74" s="398"/>
      <c r="F74" s="398"/>
      <c r="G74" s="399"/>
      <c r="H74" s="399"/>
      <c r="I74" s="400"/>
      <c r="J74" s="400"/>
      <c r="K74" s="400"/>
      <c r="L74" s="400">
        <v>1</v>
      </c>
      <c r="M74" s="400">
        <v>1</v>
      </c>
      <c r="N74" s="400"/>
      <c r="O74" s="400"/>
      <c r="P74" s="401">
        <f t="shared" si="0"/>
        <v>2</v>
      </c>
    </row>
    <row r="75" spans="3:16" s="269" customFormat="1" ht="18" customHeight="1" x14ac:dyDescent="0.3">
      <c r="C75" s="396" t="s">
        <v>471</v>
      </c>
      <c r="D75" s="397"/>
      <c r="E75" s="398"/>
      <c r="F75" s="398"/>
      <c r="G75" s="399"/>
      <c r="H75" s="399"/>
      <c r="I75" s="400"/>
      <c r="J75" s="400"/>
      <c r="K75" s="400"/>
      <c r="L75" s="400"/>
      <c r="M75" s="400">
        <v>1</v>
      </c>
      <c r="N75" s="400"/>
      <c r="O75" s="400"/>
      <c r="P75" s="401">
        <f t="shared" si="0"/>
        <v>1</v>
      </c>
    </row>
    <row r="76" spans="3:16" s="269" customFormat="1" ht="18" customHeight="1" x14ac:dyDescent="0.3">
      <c r="C76" s="396" t="s">
        <v>443</v>
      </c>
      <c r="D76" s="397"/>
      <c r="E76" s="398"/>
      <c r="F76" s="398"/>
      <c r="G76" s="399"/>
      <c r="H76" s="399"/>
      <c r="I76" s="400"/>
      <c r="J76" s="400"/>
      <c r="K76" s="400">
        <v>1</v>
      </c>
      <c r="L76" s="400"/>
      <c r="M76" s="400"/>
      <c r="N76" s="400"/>
      <c r="O76" s="400"/>
      <c r="P76" s="401">
        <f t="shared" si="0"/>
        <v>1</v>
      </c>
    </row>
    <row r="77" spans="3:16" s="269" customFormat="1" ht="18" customHeight="1" x14ac:dyDescent="0.3">
      <c r="C77" s="396" t="s">
        <v>108</v>
      </c>
      <c r="D77" s="397">
        <v>1</v>
      </c>
      <c r="E77" s="398">
        <v>2</v>
      </c>
      <c r="F77" s="398"/>
      <c r="G77" s="399"/>
      <c r="H77" s="399"/>
      <c r="I77" s="400">
        <v>1</v>
      </c>
      <c r="J77" s="400"/>
      <c r="K77" s="400"/>
      <c r="L77" s="400"/>
      <c r="M77" s="400"/>
      <c r="N77" s="400"/>
      <c r="O77" s="400"/>
      <c r="P77" s="401">
        <f t="shared" si="0"/>
        <v>4</v>
      </c>
    </row>
    <row r="78" spans="3:16" s="269" customFormat="1" ht="18" customHeight="1" x14ac:dyDescent="0.3">
      <c r="C78" s="396" t="s">
        <v>131</v>
      </c>
      <c r="D78" s="397">
        <v>1</v>
      </c>
      <c r="E78" s="398"/>
      <c r="F78" s="398"/>
      <c r="G78" s="399"/>
      <c r="H78" s="399"/>
      <c r="I78" s="400"/>
      <c r="J78" s="400"/>
      <c r="K78" s="400">
        <v>5</v>
      </c>
      <c r="L78" s="400"/>
      <c r="M78" s="400"/>
      <c r="N78" s="400"/>
      <c r="O78" s="400">
        <v>1</v>
      </c>
      <c r="P78" s="401">
        <f t="shared" si="0"/>
        <v>7</v>
      </c>
    </row>
    <row r="79" spans="3:16" s="269" customFormat="1" ht="18" customHeight="1" x14ac:dyDescent="0.3">
      <c r="C79" s="396" t="s">
        <v>125</v>
      </c>
      <c r="D79" s="397"/>
      <c r="E79" s="398">
        <v>1</v>
      </c>
      <c r="F79" s="398">
        <v>5</v>
      </c>
      <c r="G79" s="399"/>
      <c r="H79" s="399">
        <v>2</v>
      </c>
      <c r="I79" s="400"/>
      <c r="J79" s="400">
        <v>2</v>
      </c>
      <c r="K79" s="400">
        <v>1</v>
      </c>
      <c r="L79" s="400">
        <v>2</v>
      </c>
      <c r="M79" s="400">
        <v>1</v>
      </c>
      <c r="N79" s="400">
        <v>1</v>
      </c>
      <c r="O79" s="400">
        <v>1</v>
      </c>
      <c r="P79" s="401">
        <f t="shared" si="0"/>
        <v>16</v>
      </c>
    </row>
    <row r="80" spans="3:16" s="269" customFormat="1" ht="18" customHeight="1" x14ac:dyDescent="0.3">
      <c r="C80" s="396" t="s">
        <v>456</v>
      </c>
      <c r="D80" s="397"/>
      <c r="E80" s="398"/>
      <c r="F80" s="398"/>
      <c r="G80" s="399"/>
      <c r="H80" s="399"/>
      <c r="I80" s="400"/>
      <c r="J80" s="400"/>
      <c r="K80" s="400"/>
      <c r="L80" s="400">
        <v>1</v>
      </c>
      <c r="M80" s="400"/>
      <c r="N80" s="400"/>
      <c r="O80" s="400"/>
      <c r="P80" s="401">
        <f t="shared" si="0"/>
        <v>1</v>
      </c>
    </row>
    <row r="81" spans="3:17" s="269" customFormat="1" ht="18" customHeight="1" x14ac:dyDescent="0.3">
      <c r="C81" s="396" t="s">
        <v>72</v>
      </c>
      <c r="D81" s="397"/>
      <c r="E81" s="398">
        <v>2</v>
      </c>
      <c r="F81" s="398"/>
      <c r="G81" s="399"/>
      <c r="H81" s="399">
        <v>1</v>
      </c>
      <c r="I81" s="400"/>
      <c r="J81" s="400"/>
      <c r="K81" s="400"/>
      <c r="L81" s="400">
        <v>4</v>
      </c>
      <c r="M81" s="400"/>
      <c r="N81" s="400"/>
      <c r="O81" s="400">
        <v>3</v>
      </c>
      <c r="P81" s="401">
        <f t="shared" si="0"/>
        <v>10</v>
      </c>
    </row>
    <row r="82" spans="3:17" s="269" customFormat="1" ht="18" customHeight="1" x14ac:dyDescent="0.3">
      <c r="C82" s="396" t="s">
        <v>109</v>
      </c>
      <c r="D82" s="397">
        <v>1</v>
      </c>
      <c r="E82" s="398"/>
      <c r="F82" s="398">
        <v>4</v>
      </c>
      <c r="G82" s="399">
        <v>3</v>
      </c>
      <c r="H82" s="399"/>
      <c r="I82" s="400"/>
      <c r="J82" s="400"/>
      <c r="K82" s="400"/>
      <c r="L82" s="400"/>
      <c r="M82" s="400">
        <v>1</v>
      </c>
      <c r="N82" s="400"/>
      <c r="O82" s="400">
        <v>1</v>
      </c>
      <c r="P82" s="401">
        <f t="shared" si="0"/>
        <v>10</v>
      </c>
    </row>
    <row r="83" spans="3:17" s="269" customFormat="1" ht="18" customHeight="1" x14ac:dyDescent="0.3">
      <c r="C83" s="396" t="s">
        <v>133</v>
      </c>
      <c r="D83" s="397">
        <v>2</v>
      </c>
      <c r="E83" s="398"/>
      <c r="F83" s="398">
        <v>1</v>
      </c>
      <c r="G83" s="399">
        <v>3</v>
      </c>
      <c r="H83" s="399">
        <v>1</v>
      </c>
      <c r="I83" s="400"/>
      <c r="J83" s="400"/>
      <c r="K83" s="400"/>
      <c r="L83" s="400">
        <v>1</v>
      </c>
      <c r="M83" s="400">
        <v>1</v>
      </c>
      <c r="N83" s="400">
        <v>2</v>
      </c>
      <c r="O83" s="400">
        <v>3</v>
      </c>
      <c r="P83" s="401">
        <f t="shared" si="0"/>
        <v>14</v>
      </c>
    </row>
    <row r="84" spans="3:17" s="269" customFormat="1" ht="18" customHeight="1" x14ac:dyDescent="0.3">
      <c r="C84" s="396" t="s">
        <v>132</v>
      </c>
      <c r="D84" s="397"/>
      <c r="E84" s="398"/>
      <c r="F84" s="398">
        <v>1</v>
      </c>
      <c r="G84" s="399"/>
      <c r="H84" s="399">
        <v>2</v>
      </c>
      <c r="I84" s="400">
        <v>2</v>
      </c>
      <c r="J84" s="400"/>
      <c r="K84" s="400">
        <v>1</v>
      </c>
      <c r="L84" s="400">
        <v>2</v>
      </c>
      <c r="M84" s="400">
        <v>1</v>
      </c>
      <c r="N84" s="400"/>
      <c r="O84" s="400">
        <v>1</v>
      </c>
      <c r="P84" s="401">
        <f t="shared" si="0"/>
        <v>10</v>
      </c>
    </row>
    <row r="85" spans="3:17" s="269" customFormat="1" ht="18" customHeight="1" thickBot="1" x14ac:dyDescent="0.35">
      <c r="C85" s="402" t="s">
        <v>314</v>
      </c>
      <c r="D85" s="403">
        <v>1</v>
      </c>
      <c r="E85" s="404"/>
      <c r="F85" s="404">
        <v>1</v>
      </c>
      <c r="G85" s="405"/>
      <c r="H85" s="405"/>
      <c r="I85" s="406"/>
      <c r="J85" s="406">
        <v>1</v>
      </c>
      <c r="K85" s="406"/>
      <c r="L85" s="406"/>
      <c r="M85" s="406"/>
      <c r="N85" s="406"/>
      <c r="O85" s="406"/>
      <c r="P85" s="407">
        <f t="shared" si="0"/>
        <v>3</v>
      </c>
    </row>
    <row r="86" spans="3:17" s="269" customFormat="1" ht="18" hidden="1" customHeight="1" x14ac:dyDescent="0.3">
      <c r="C86" s="359" t="s">
        <v>167</v>
      </c>
      <c r="D86" s="360"/>
      <c r="E86" s="361"/>
      <c r="F86" s="361"/>
      <c r="G86" s="362"/>
      <c r="H86" s="362"/>
      <c r="I86" s="363"/>
      <c r="J86" s="363"/>
      <c r="K86" s="363"/>
      <c r="L86" s="363"/>
      <c r="M86" s="363"/>
      <c r="N86" s="363"/>
      <c r="O86" s="363"/>
      <c r="P86" s="389">
        <f t="shared" ref="P86" si="1">SUM(D86:O86)</f>
        <v>0</v>
      </c>
    </row>
    <row r="87" spans="3:17" ht="18" customHeight="1" thickBot="1" x14ac:dyDescent="0.25">
      <c r="C87" s="311" t="s">
        <v>1</v>
      </c>
      <c r="D87" s="312">
        <f t="shared" ref="D87:P87" si="2">SUM(D15:D86)</f>
        <v>24</v>
      </c>
      <c r="E87" s="312">
        <f t="shared" si="2"/>
        <v>20</v>
      </c>
      <c r="F87" s="312">
        <f t="shared" si="2"/>
        <v>40</v>
      </c>
      <c r="G87" s="312">
        <f t="shared" si="2"/>
        <v>28</v>
      </c>
      <c r="H87" s="312">
        <f t="shared" si="2"/>
        <v>27</v>
      </c>
      <c r="I87" s="312">
        <f t="shared" si="2"/>
        <v>22</v>
      </c>
      <c r="J87" s="312">
        <f t="shared" si="2"/>
        <v>23</v>
      </c>
      <c r="K87" s="312">
        <f t="shared" si="2"/>
        <v>23</v>
      </c>
      <c r="L87" s="312">
        <f t="shared" si="2"/>
        <v>32</v>
      </c>
      <c r="M87" s="312">
        <f t="shared" si="2"/>
        <v>30</v>
      </c>
      <c r="N87" s="313">
        <f t="shared" si="2"/>
        <v>21</v>
      </c>
      <c r="O87" s="313">
        <f t="shared" si="2"/>
        <v>39</v>
      </c>
      <c r="P87" s="312">
        <f t="shared" si="2"/>
        <v>329</v>
      </c>
      <c r="Q87" s="266"/>
    </row>
  </sheetData>
  <mergeCells count="7">
    <mergeCell ref="A12:Q12"/>
    <mergeCell ref="A4:Q4"/>
    <mergeCell ref="A5:Q5"/>
    <mergeCell ref="A6:Q6"/>
    <mergeCell ref="A9:Q9"/>
    <mergeCell ref="A10:Q10"/>
    <mergeCell ref="A11:Q11"/>
  </mergeCells>
  <pageMargins left="0.59055118110236227" right="0.39370078740157483" top="0.39370078740157483" bottom="0.39370078740157483" header="0.39370078740157483" footer="0.3937007874015748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7"/>
  <sheetViews>
    <sheetView workbookViewId="0">
      <selection activeCell="E19" sqref="E19"/>
    </sheetView>
  </sheetViews>
  <sheetFormatPr baseColWidth="10" defaultColWidth="11.42578125" defaultRowHeight="12.75" x14ac:dyDescent="0.2"/>
  <cols>
    <col min="1" max="1" width="11.42578125" customWidth="1"/>
    <col min="2" max="2" width="9.28515625" customWidth="1"/>
    <col min="3" max="3" width="14.42578125" customWidth="1"/>
    <col min="4" max="4" width="20.28515625" customWidth="1"/>
    <col min="5" max="5" width="17.42578125" customWidth="1"/>
    <col min="6" max="6" width="11.42578125" customWidth="1"/>
    <col min="7" max="7" width="5.5703125" customWidth="1"/>
    <col min="8" max="8" width="6.140625" customWidth="1"/>
  </cols>
  <sheetData>
    <row r="5" spans="1:7" ht="15" customHeight="1" x14ac:dyDescent="0.25">
      <c r="A5" s="588" t="s">
        <v>25</v>
      </c>
      <c r="B5" s="588"/>
      <c r="C5" s="588"/>
      <c r="D5" s="588"/>
      <c r="E5" s="588"/>
      <c r="F5" s="588"/>
      <c r="G5" s="588"/>
    </row>
    <row r="6" spans="1:7" ht="15" customHeight="1" x14ac:dyDescent="0.3">
      <c r="A6" s="589" t="s">
        <v>30</v>
      </c>
      <c r="B6" s="589"/>
      <c r="C6" s="589"/>
      <c r="D6" s="589"/>
      <c r="E6" s="589"/>
      <c r="F6" s="589"/>
      <c r="G6" s="589"/>
    </row>
    <row r="7" spans="1:7" ht="15" customHeight="1" x14ac:dyDescent="0.25">
      <c r="A7" s="594" t="s">
        <v>362</v>
      </c>
      <c r="B7" s="594"/>
      <c r="C7" s="594"/>
      <c r="D7" s="594"/>
      <c r="E7" s="594"/>
      <c r="F7" s="594"/>
      <c r="G7" s="594"/>
    </row>
    <row r="8" spans="1:7" ht="15.75" x14ac:dyDescent="0.25">
      <c r="D8" s="1"/>
    </row>
    <row r="9" spans="1:7" ht="15" x14ac:dyDescent="0.25">
      <c r="C9" s="593"/>
      <c r="D9" s="593"/>
      <c r="E9" s="593"/>
    </row>
    <row r="10" spans="1:7" ht="15" x14ac:dyDescent="0.3">
      <c r="C10" s="97"/>
      <c r="D10" s="85" t="s">
        <v>90</v>
      </c>
      <c r="E10" s="98"/>
    </row>
    <row r="11" spans="1:7" ht="15" x14ac:dyDescent="0.3">
      <c r="C11" s="99"/>
      <c r="D11" s="353" t="s">
        <v>437</v>
      </c>
      <c r="E11" s="98"/>
    </row>
    <row r="12" spans="1:7" ht="15" x14ac:dyDescent="0.3">
      <c r="C12" s="100"/>
      <c r="D12" s="501" t="s">
        <v>499</v>
      </c>
      <c r="E12" s="100"/>
    </row>
    <row r="13" spans="1:7" ht="15" x14ac:dyDescent="0.2">
      <c r="C13" s="587" t="s">
        <v>236</v>
      </c>
      <c r="D13" s="587"/>
      <c r="E13" s="587"/>
    </row>
    <row r="14" spans="1:7" ht="15" x14ac:dyDescent="0.3">
      <c r="C14" s="590" t="s">
        <v>25</v>
      </c>
      <c r="D14" s="590"/>
      <c r="E14" s="590"/>
      <c r="F14" s="2"/>
    </row>
    <row r="15" spans="1:7" ht="15.75" thickBot="1" x14ac:dyDescent="0.35">
      <c r="C15" s="20"/>
      <c r="D15" s="20"/>
      <c r="E15" s="20"/>
      <c r="F15" s="2"/>
    </row>
    <row r="16" spans="1:7" ht="17.100000000000001" customHeight="1" thickBot="1" x14ac:dyDescent="0.25">
      <c r="C16" s="604" t="s">
        <v>21</v>
      </c>
      <c r="D16" s="604" t="s">
        <v>237</v>
      </c>
      <c r="E16" s="604"/>
    </row>
    <row r="17" spans="1:13" ht="17.100000000000001" customHeight="1" thickBot="1" x14ac:dyDescent="0.35">
      <c r="C17" s="604"/>
      <c r="D17" s="101">
        <v>2010</v>
      </c>
      <c r="E17" s="102">
        <v>2011</v>
      </c>
      <c r="F17" s="10"/>
      <c r="G17" s="272"/>
      <c r="H17" s="272"/>
      <c r="I17" s="273"/>
      <c r="J17" s="273"/>
      <c r="K17" s="38"/>
      <c r="L17" s="13"/>
      <c r="M17" s="13"/>
    </row>
    <row r="18" spans="1:13" ht="17.100000000000001" customHeight="1" x14ac:dyDescent="0.2">
      <c r="C18" s="103" t="s">
        <v>13</v>
      </c>
      <c r="D18" s="54">
        <v>2262</v>
      </c>
      <c r="E18" s="104">
        <v>2283</v>
      </c>
      <c r="F18" s="10"/>
      <c r="I18" s="10"/>
      <c r="J18" s="105"/>
      <c r="K18" s="38"/>
    </row>
    <row r="19" spans="1:13" ht="17.100000000000001" customHeight="1" thickBot="1" x14ac:dyDescent="0.35">
      <c r="C19" s="106" t="s">
        <v>14</v>
      </c>
      <c r="D19" s="64">
        <v>210</v>
      </c>
      <c r="E19" s="107">
        <v>230</v>
      </c>
      <c r="F19" s="10"/>
      <c r="I19" s="10"/>
      <c r="J19" s="105"/>
    </row>
    <row r="20" spans="1:13" ht="17.100000000000001" customHeight="1" thickBot="1" x14ac:dyDescent="0.35">
      <c r="C20" s="108" t="s">
        <v>15</v>
      </c>
      <c r="D20" s="101">
        <f>SUM(D18:D19)</f>
        <v>2472</v>
      </c>
      <c r="E20" s="101">
        <f>SUM(E18:E19)</f>
        <v>2513</v>
      </c>
      <c r="F20" s="10"/>
      <c r="I20" s="10"/>
    </row>
    <row r="24" spans="1:13" x14ac:dyDescent="0.2">
      <c r="A24" s="7"/>
    </row>
    <row r="30" spans="1:13" x14ac:dyDescent="0.2">
      <c r="A30" s="7"/>
    </row>
    <row r="31" spans="1:13" x14ac:dyDescent="0.2">
      <c r="A31" s="8"/>
    </row>
    <row r="32" spans="1:13" x14ac:dyDescent="0.2">
      <c r="A32" s="8"/>
    </row>
    <row r="57" spans="1:1" ht="14.25" x14ac:dyDescent="0.3">
      <c r="A57" s="22"/>
    </row>
  </sheetData>
  <mergeCells count="8">
    <mergeCell ref="A6:G6"/>
    <mergeCell ref="A5:G5"/>
    <mergeCell ref="A7:G7"/>
    <mergeCell ref="D16:E16"/>
    <mergeCell ref="C16:C17"/>
    <mergeCell ref="C9:E9"/>
    <mergeCell ref="C14:E14"/>
    <mergeCell ref="C13:E13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ignoredErrors>
    <ignoredError sqref="D20:E20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3"/>
  <sheetViews>
    <sheetView topLeftCell="A44" zoomScale="115" zoomScaleNormal="115" workbookViewId="0">
      <selection activeCell="X49" sqref="X49"/>
    </sheetView>
  </sheetViews>
  <sheetFormatPr baseColWidth="10" defaultRowHeight="12.75" x14ac:dyDescent="0.2"/>
  <cols>
    <col min="1" max="1" width="0.5703125" style="264" customWidth="1"/>
    <col min="2" max="2" width="6.42578125" style="264" customWidth="1"/>
    <col min="3" max="3" width="22.85546875" style="264" customWidth="1"/>
    <col min="4" max="4" width="3.7109375" style="265" customWidth="1"/>
    <col min="5" max="6" width="3.7109375" style="264" customWidth="1"/>
    <col min="7" max="15" width="3.7109375" style="265" customWidth="1"/>
    <col min="16" max="16" width="8.140625" style="264" customWidth="1"/>
    <col min="17" max="17" width="3.28515625" style="264" customWidth="1"/>
    <col min="18" max="18" width="1.7109375" style="264" customWidth="1"/>
    <col min="19" max="19" width="1.7109375" style="264" hidden="1" customWidth="1"/>
    <col min="20" max="16384" width="11.42578125" style="264"/>
  </cols>
  <sheetData>
    <row r="3" spans="1:19" ht="19.5" customHeight="1" x14ac:dyDescent="0.2"/>
    <row r="4" spans="1:19" ht="12.75" customHeight="1" x14ac:dyDescent="0.25">
      <c r="A4" s="685" t="s">
        <v>0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</row>
    <row r="5" spans="1:19" ht="18.75" customHeight="1" x14ac:dyDescent="0.3">
      <c r="A5" s="686" t="s">
        <v>30</v>
      </c>
      <c r="B5" s="686"/>
      <c r="C5" s="686"/>
      <c r="D5" s="686"/>
      <c r="E5" s="686"/>
      <c r="F5" s="686"/>
      <c r="G5" s="686"/>
      <c r="H5" s="686"/>
      <c r="I5" s="686"/>
      <c r="J5" s="686"/>
      <c r="K5" s="686"/>
      <c r="L5" s="686"/>
      <c r="M5" s="686"/>
      <c r="N5" s="686"/>
      <c r="O5" s="686"/>
      <c r="P5" s="686"/>
      <c r="Q5" s="686"/>
      <c r="R5" s="686"/>
      <c r="S5" s="686"/>
    </row>
    <row r="6" spans="1:19" ht="12.75" customHeight="1" x14ac:dyDescent="0.25">
      <c r="A6" s="687" t="s">
        <v>362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</row>
    <row r="8" spans="1:19" ht="15.75" x14ac:dyDescent="0.25">
      <c r="A8" s="270"/>
      <c r="B8" s="690"/>
      <c r="C8" s="690"/>
      <c r="D8" s="690"/>
      <c r="E8" s="690"/>
      <c r="F8" s="464"/>
      <c r="G8" s="464"/>
      <c r="H8" s="464"/>
      <c r="I8" s="464"/>
      <c r="J8" s="464"/>
      <c r="K8" s="464"/>
      <c r="L8" s="464"/>
      <c r="M8" s="464"/>
      <c r="N8" s="464"/>
      <c r="O8" s="464"/>
    </row>
    <row r="9" spans="1:19" ht="15" x14ac:dyDescent="0.2">
      <c r="A9" s="688" t="s">
        <v>90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688"/>
      <c r="P9" s="688"/>
      <c r="Q9" s="688"/>
      <c r="R9" s="688"/>
      <c r="S9" s="688"/>
    </row>
    <row r="10" spans="1:19" ht="15" x14ac:dyDescent="0.2">
      <c r="A10" s="688" t="s">
        <v>17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688"/>
      <c r="M10" s="688"/>
      <c r="N10" s="688"/>
      <c r="O10" s="688"/>
      <c r="P10" s="688"/>
      <c r="Q10" s="688"/>
      <c r="R10" s="688"/>
      <c r="S10" s="688"/>
    </row>
    <row r="11" spans="1:19" ht="15" x14ac:dyDescent="0.2">
      <c r="A11" s="689" t="s">
        <v>510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</row>
    <row r="12" spans="1:19" ht="15" x14ac:dyDescent="0.3">
      <c r="A12" s="684" t="s">
        <v>26</v>
      </c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</row>
    <row r="13" spans="1:19" ht="12.75" customHeight="1" thickBot="1" x14ac:dyDescent="0.35">
      <c r="C13" s="463"/>
    </row>
    <row r="14" spans="1:19" ht="61.5" thickBot="1" x14ac:dyDescent="0.35">
      <c r="B14" s="266"/>
      <c r="C14" s="318" t="s">
        <v>60</v>
      </c>
      <c r="D14" s="315" t="s">
        <v>152</v>
      </c>
      <c r="E14" s="315" t="s">
        <v>150</v>
      </c>
      <c r="F14" s="315" t="s">
        <v>180</v>
      </c>
      <c r="G14" s="315" t="s">
        <v>201</v>
      </c>
      <c r="H14" s="315" t="s">
        <v>213</v>
      </c>
      <c r="I14" s="315" t="s">
        <v>254</v>
      </c>
      <c r="J14" s="315" t="s">
        <v>255</v>
      </c>
      <c r="K14" s="315" t="s">
        <v>256</v>
      </c>
      <c r="L14" s="315" t="s">
        <v>257</v>
      </c>
      <c r="M14" s="315" t="s">
        <v>258</v>
      </c>
      <c r="N14" s="315" t="s">
        <v>259</v>
      </c>
      <c r="O14" s="315" t="s">
        <v>260</v>
      </c>
      <c r="P14" s="314" t="s">
        <v>1</v>
      </c>
      <c r="Q14" s="266"/>
    </row>
    <row r="15" spans="1:19" ht="17.25" hidden="1" customHeight="1" x14ac:dyDescent="0.3">
      <c r="B15" s="266"/>
      <c r="C15" s="359" t="s">
        <v>182</v>
      </c>
      <c r="D15" s="420"/>
      <c r="E15" s="420"/>
      <c r="F15" s="420"/>
      <c r="G15" s="420"/>
      <c r="H15" s="420"/>
      <c r="I15" s="420"/>
      <c r="J15" s="420"/>
      <c r="K15" s="420"/>
      <c r="L15" s="420"/>
      <c r="M15" s="420"/>
      <c r="N15" s="420"/>
      <c r="O15" s="420"/>
      <c r="P15" s="421">
        <f t="shared" ref="P15:P78" si="0">SUM(D15:O15)</f>
        <v>0</v>
      </c>
      <c r="Q15" s="266"/>
    </row>
    <row r="16" spans="1:19" ht="17.25" customHeight="1" x14ac:dyDescent="0.3">
      <c r="B16" s="266"/>
      <c r="C16" s="422" t="s">
        <v>445</v>
      </c>
      <c r="D16" s="423"/>
      <c r="E16" s="424"/>
      <c r="F16" s="424"/>
      <c r="G16" s="425"/>
      <c r="H16" s="426"/>
      <c r="I16" s="427"/>
      <c r="J16" s="427"/>
      <c r="K16" s="427">
        <v>1</v>
      </c>
      <c r="L16" s="427"/>
      <c r="M16" s="427"/>
      <c r="N16" s="427"/>
      <c r="O16" s="427"/>
      <c r="P16" s="428">
        <f>SUM(D16:O16)</f>
        <v>1</v>
      </c>
      <c r="Q16" s="266"/>
    </row>
    <row r="17" spans="2:17" ht="17.25" customHeight="1" x14ac:dyDescent="0.3">
      <c r="B17" s="266"/>
      <c r="C17" s="429" t="s">
        <v>153</v>
      </c>
      <c r="D17" s="430"/>
      <c r="E17" s="430"/>
      <c r="F17" s="430"/>
      <c r="G17" s="430"/>
      <c r="H17" s="430"/>
      <c r="I17" s="430"/>
      <c r="J17" s="430">
        <v>2</v>
      </c>
      <c r="K17" s="430"/>
      <c r="L17" s="430"/>
      <c r="M17" s="430"/>
      <c r="N17" s="430"/>
      <c r="O17" s="430"/>
      <c r="P17" s="431">
        <f t="shared" si="0"/>
        <v>2</v>
      </c>
      <c r="Q17" s="266"/>
    </row>
    <row r="18" spans="2:17" ht="17.25" hidden="1" customHeight="1" x14ac:dyDescent="0.3">
      <c r="B18" s="266"/>
      <c r="C18" s="429" t="s">
        <v>315</v>
      </c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1">
        <f t="shared" si="0"/>
        <v>0</v>
      </c>
      <c r="Q18" s="266"/>
    </row>
    <row r="19" spans="2:17" ht="17.25" customHeight="1" x14ac:dyDescent="0.3">
      <c r="B19" s="266"/>
      <c r="C19" s="429" t="s">
        <v>374</v>
      </c>
      <c r="D19" s="430"/>
      <c r="E19" s="430">
        <v>1</v>
      </c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1">
        <f t="shared" si="0"/>
        <v>1</v>
      </c>
      <c r="Q19" s="266"/>
    </row>
    <row r="20" spans="2:17" ht="17.25" hidden="1" customHeight="1" x14ac:dyDescent="0.3">
      <c r="C20" s="429" t="s">
        <v>209</v>
      </c>
      <c r="D20" s="432"/>
      <c r="E20" s="433"/>
      <c r="F20" s="433"/>
      <c r="G20" s="434"/>
      <c r="H20" s="435"/>
      <c r="I20" s="436"/>
      <c r="J20" s="436"/>
      <c r="K20" s="436"/>
      <c r="L20" s="436"/>
      <c r="M20" s="436"/>
      <c r="N20" s="436"/>
      <c r="O20" s="436"/>
      <c r="P20" s="431">
        <f t="shared" si="0"/>
        <v>0</v>
      </c>
    </row>
    <row r="21" spans="2:17" ht="17.25" hidden="1" customHeight="1" x14ac:dyDescent="0.3">
      <c r="C21" s="429" t="s">
        <v>169</v>
      </c>
      <c r="D21" s="432"/>
      <c r="E21" s="433"/>
      <c r="F21" s="433"/>
      <c r="G21" s="434"/>
      <c r="H21" s="435"/>
      <c r="I21" s="436"/>
      <c r="J21" s="436"/>
      <c r="K21" s="436"/>
      <c r="L21" s="436"/>
      <c r="M21" s="436"/>
      <c r="N21" s="436"/>
      <c r="O21" s="436"/>
      <c r="P21" s="431">
        <f t="shared" si="0"/>
        <v>0</v>
      </c>
    </row>
    <row r="22" spans="2:17" ht="17.25" hidden="1" customHeight="1" x14ac:dyDescent="0.3">
      <c r="C22" s="429" t="s">
        <v>306</v>
      </c>
      <c r="D22" s="432"/>
      <c r="E22" s="433"/>
      <c r="F22" s="433"/>
      <c r="G22" s="434"/>
      <c r="H22" s="435"/>
      <c r="I22" s="436"/>
      <c r="J22" s="436"/>
      <c r="K22" s="436"/>
      <c r="L22" s="436"/>
      <c r="M22" s="436"/>
      <c r="N22" s="436"/>
      <c r="O22" s="436"/>
      <c r="P22" s="431">
        <f t="shared" si="0"/>
        <v>0</v>
      </c>
    </row>
    <row r="23" spans="2:17" ht="17.25" customHeight="1" x14ac:dyDescent="0.3">
      <c r="C23" s="429" t="s">
        <v>347</v>
      </c>
      <c r="D23" s="430">
        <v>1</v>
      </c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1">
        <f t="shared" si="0"/>
        <v>1</v>
      </c>
    </row>
    <row r="24" spans="2:17" ht="17.25" customHeight="1" x14ac:dyDescent="0.3">
      <c r="C24" s="429" t="s">
        <v>316</v>
      </c>
      <c r="D24" s="432"/>
      <c r="E24" s="433"/>
      <c r="F24" s="433">
        <v>1</v>
      </c>
      <c r="G24" s="434"/>
      <c r="H24" s="435"/>
      <c r="I24" s="436"/>
      <c r="J24" s="436"/>
      <c r="K24" s="436"/>
      <c r="L24" s="436"/>
      <c r="M24" s="436"/>
      <c r="N24" s="436"/>
      <c r="O24" s="436"/>
      <c r="P24" s="431">
        <f t="shared" si="0"/>
        <v>1</v>
      </c>
    </row>
    <row r="25" spans="2:17" ht="17.25" customHeight="1" x14ac:dyDescent="0.3">
      <c r="C25" s="429" t="s">
        <v>186</v>
      </c>
      <c r="D25" s="432">
        <v>1</v>
      </c>
      <c r="E25" s="433">
        <v>3</v>
      </c>
      <c r="F25" s="433"/>
      <c r="G25" s="434"/>
      <c r="H25" s="437"/>
      <c r="I25" s="436">
        <v>2</v>
      </c>
      <c r="J25" s="436"/>
      <c r="K25" s="436"/>
      <c r="L25" s="436"/>
      <c r="M25" s="436">
        <v>1</v>
      </c>
      <c r="N25" s="436">
        <v>1</v>
      </c>
      <c r="O25" s="436"/>
      <c r="P25" s="431">
        <f t="shared" si="0"/>
        <v>8</v>
      </c>
    </row>
    <row r="26" spans="2:17" ht="17.25" customHeight="1" x14ac:dyDescent="0.3">
      <c r="C26" s="429" t="s">
        <v>385</v>
      </c>
      <c r="D26" s="432">
        <v>1</v>
      </c>
      <c r="E26" s="433"/>
      <c r="F26" s="433"/>
      <c r="G26" s="434"/>
      <c r="H26" s="437"/>
      <c r="I26" s="436"/>
      <c r="J26" s="436"/>
      <c r="K26" s="436"/>
      <c r="L26" s="436"/>
      <c r="M26" s="436"/>
      <c r="N26" s="436"/>
      <c r="O26" s="436"/>
      <c r="P26" s="431">
        <f t="shared" si="0"/>
        <v>1</v>
      </c>
    </row>
    <row r="27" spans="2:17" ht="17.25" customHeight="1" x14ac:dyDescent="0.3">
      <c r="C27" s="429" t="s">
        <v>199</v>
      </c>
      <c r="D27" s="432"/>
      <c r="E27" s="433"/>
      <c r="F27" s="433"/>
      <c r="G27" s="434"/>
      <c r="H27" s="435"/>
      <c r="I27" s="436"/>
      <c r="J27" s="436"/>
      <c r="K27" s="436"/>
      <c r="L27" s="436"/>
      <c r="M27" s="436"/>
      <c r="N27" s="436"/>
      <c r="O27" s="436"/>
      <c r="P27" s="431">
        <f t="shared" si="0"/>
        <v>0</v>
      </c>
    </row>
    <row r="28" spans="2:17" ht="17.25" customHeight="1" x14ac:dyDescent="0.3">
      <c r="C28" s="429" t="s">
        <v>170</v>
      </c>
      <c r="D28" s="432"/>
      <c r="E28" s="433"/>
      <c r="F28" s="433"/>
      <c r="G28" s="434"/>
      <c r="H28" s="435"/>
      <c r="I28" s="436"/>
      <c r="J28" s="436"/>
      <c r="K28" s="436"/>
      <c r="L28" s="436"/>
      <c r="M28" s="436"/>
      <c r="N28" s="436"/>
      <c r="O28" s="436"/>
      <c r="P28" s="431">
        <f t="shared" si="0"/>
        <v>0</v>
      </c>
    </row>
    <row r="29" spans="2:17" ht="17.25" customHeight="1" x14ac:dyDescent="0.3">
      <c r="C29" s="429" t="s">
        <v>317</v>
      </c>
      <c r="D29" s="432"/>
      <c r="E29" s="433"/>
      <c r="F29" s="433"/>
      <c r="G29" s="434"/>
      <c r="H29" s="435"/>
      <c r="I29" s="436"/>
      <c r="J29" s="436"/>
      <c r="K29" s="436"/>
      <c r="L29" s="436"/>
      <c r="M29" s="436"/>
      <c r="N29" s="436"/>
      <c r="O29" s="436"/>
      <c r="P29" s="431">
        <f t="shared" si="0"/>
        <v>0</v>
      </c>
    </row>
    <row r="30" spans="2:17" ht="17.25" customHeight="1" x14ac:dyDescent="0.3">
      <c r="C30" s="429" t="s">
        <v>425</v>
      </c>
      <c r="D30" s="432"/>
      <c r="E30" s="433"/>
      <c r="F30" s="433"/>
      <c r="G30" s="434"/>
      <c r="H30" s="437"/>
      <c r="I30" s="436">
        <v>1</v>
      </c>
      <c r="J30" s="436">
        <v>1</v>
      </c>
      <c r="K30" s="436"/>
      <c r="L30" s="436"/>
      <c r="M30" s="436"/>
      <c r="N30" s="436"/>
      <c r="O30" s="436"/>
      <c r="P30" s="431">
        <f t="shared" si="0"/>
        <v>2</v>
      </c>
    </row>
    <row r="31" spans="2:17" ht="17.25" customHeight="1" x14ac:dyDescent="0.3">
      <c r="C31" s="429" t="s">
        <v>307</v>
      </c>
      <c r="D31" s="432"/>
      <c r="E31" s="433"/>
      <c r="F31" s="433"/>
      <c r="G31" s="434">
        <v>1</v>
      </c>
      <c r="H31" s="435"/>
      <c r="I31" s="436"/>
      <c r="J31" s="436"/>
      <c r="K31" s="436"/>
      <c r="L31" s="436">
        <v>1</v>
      </c>
      <c r="M31" s="436"/>
      <c r="N31" s="436"/>
      <c r="O31" s="436">
        <v>1</v>
      </c>
      <c r="P31" s="431">
        <f t="shared" si="0"/>
        <v>3</v>
      </c>
    </row>
    <row r="32" spans="2:17" ht="17.25" customHeight="1" x14ac:dyDescent="0.3">
      <c r="C32" s="429" t="s">
        <v>134</v>
      </c>
      <c r="D32" s="432">
        <v>3</v>
      </c>
      <c r="E32" s="433">
        <v>3</v>
      </c>
      <c r="F32" s="433"/>
      <c r="G32" s="434">
        <v>2</v>
      </c>
      <c r="H32" s="437">
        <v>3</v>
      </c>
      <c r="I32" s="436">
        <v>1</v>
      </c>
      <c r="J32" s="436">
        <v>2</v>
      </c>
      <c r="K32" s="436">
        <v>2</v>
      </c>
      <c r="L32" s="436">
        <v>2</v>
      </c>
      <c r="M32" s="436"/>
      <c r="N32" s="436">
        <v>4</v>
      </c>
      <c r="O32" s="436">
        <v>1</v>
      </c>
      <c r="P32" s="431">
        <f t="shared" si="0"/>
        <v>23</v>
      </c>
    </row>
    <row r="33" spans="3:16" ht="17.25" customHeight="1" x14ac:dyDescent="0.3">
      <c r="C33" s="429" t="s">
        <v>444</v>
      </c>
      <c r="D33" s="432"/>
      <c r="E33" s="433"/>
      <c r="F33" s="433"/>
      <c r="G33" s="434"/>
      <c r="H33" s="437"/>
      <c r="I33" s="436"/>
      <c r="J33" s="436"/>
      <c r="K33" s="436">
        <v>4</v>
      </c>
      <c r="L33" s="436"/>
      <c r="M33" s="436"/>
      <c r="N33" s="436"/>
      <c r="O33" s="436"/>
      <c r="P33" s="431">
        <f t="shared" si="0"/>
        <v>4</v>
      </c>
    </row>
    <row r="34" spans="3:16" ht="17.25" customHeight="1" x14ac:dyDescent="0.3">
      <c r="C34" s="429" t="s">
        <v>353</v>
      </c>
      <c r="D34" s="432"/>
      <c r="E34" s="433"/>
      <c r="F34" s="433"/>
      <c r="G34" s="434"/>
      <c r="H34" s="437"/>
      <c r="I34" s="436"/>
      <c r="J34" s="436"/>
      <c r="K34" s="436"/>
      <c r="L34" s="436"/>
      <c r="M34" s="436"/>
      <c r="N34" s="436"/>
      <c r="O34" s="436"/>
      <c r="P34" s="431">
        <f t="shared" si="0"/>
        <v>0</v>
      </c>
    </row>
    <row r="35" spans="3:16" ht="17.25" customHeight="1" x14ac:dyDescent="0.3">
      <c r="C35" s="429" t="s">
        <v>481</v>
      </c>
      <c r="D35" s="432"/>
      <c r="E35" s="433"/>
      <c r="F35" s="433"/>
      <c r="G35" s="434"/>
      <c r="H35" s="437"/>
      <c r="I35" s="436"/>
      <c r="J35" s="436"/>
      <c r="K35" s="436"/>
      <c r="L35" s="436"/>
      <c r="M35" s="436"/>
      <c r="N35" s="436">
        <v>1</v>
      </c>
      <c r="O35" s="436"/>
      <c r="P35" s="431">
        <f t="shared" si="0"/>
        <v>1</v>
      </c>
    </row>
    <row r="36" spans="3:16" ht="17.25" customHeight="1" x14ac:dyDescent="0.3">
      <c r="C36" s="429" t="s">
        <v>477</v>
      </c>
      <c r="D36" s="432"/>
      <c r="E36" s="433"/>
      <c r="F36" s="433"/>
      <c r="G36" s="434"/>
      <c r="H36" s="437"/>
      <c r="I36" s="436"/>
      <c r="J36" s="436"/>
      <c r="K36" s="436"/>
      <c r="L36" s="436"/>
      <c r="M36" s="436">
        <v>1</v>
      </c>
      <c r="N36" s="436"/>
      <c r="O36" s="436"/>
      <c r="P36" s="431">
        <f t="shared" si="0"/>
        <v>1</v>
      </c>
    </row>
    <row r="37" spans="3:16" ht="17.25" customHeight="1" x14ac:dyDescent="0.3">
      <c r="C37" s="429" t="s">
        <v>462</v>
      </c>
      <c r="D37" s="432">
        <v>3</v>
      </c>
      <c r="E37" s="433">
        <v>1</v>
      </c>
      <c r="F37" s="433"/>
      <c r="G37" s="434">
        <v>2</v>
      </c>
      <c r="H37" s="437"/>
      <c r="I37" s="436"/>
      <c r="J37" s="436">
        <v>2</v>
      </c>
      <c r="K37" s="436"/>
      <c r="L37" s="436">
        <v>1</v>
      </c>
      <c r="M37" s="436">
        <v>2</v>
      </c>
      <c r="N37" s="436"/>
      <c r="O37" s="436"/>
      <c r="P37" s="431">
        <f t="shared" si="0"/>
        <v>11</v>
      </c>
    </row>
    <row r="38" spans="3:16" ht="17.25" customHeight="1" x14ac:dyDescent="0.3">
      <c r="C38" s="429" t="s">
        <v>12</v>
      </c>
      <c r="D38" s="432">
        <v>1</v>
      </c>
      <c r="E38" s="433"/>
      <c r="F38" s="433"/>
      <c r="G38" s="434"/>
      <c r="H38" s="435"/>
      <c r="I38" s="436"/>
      <c r="J38" s="436"/>
      <c r="K38" s="436"/>
      <c r="L38" s="436"/>
      <c r="M38" s="436"/>
      <c r="N38" s="436"/>
      <c r="O38" s="436"/>
      <c r="P38" s="431">
        <f t="shared" si="0"/>
        <v>1</v>
      </c>
    </row>
    <row r="39" spans="3:16" ht="17.25" customHeight="1" x14ac:dyDescent="0.3">
      <c r="C39" s="429" t="s">
        <v>355</v>
      </c>
      <c r="D39" s="432"/>
      <c r="E39" s="433"/>
      <c r="F39" s="433"/>
      <c r="G39" s="434"/>
      <c r="H39" s="435"/>
      <c r="I39" s="436"/>
      <c r="J39" s="436"/>
      <c r="K39" s="436"/>
      <c r="L39" s="436"/>
      <c r="M39" s="436"/>
      <c r="N39" s="436"/>
      <c r="O39" s="436"/>
      <c r="P39" s="431">
        <f t="shared" si="0"/>
        <v>0</v>
      </c>
    </row>
    <row r="40" spans="3:16" ht="17.25" customHeight="1" x14ac:dyDescent="0.3">
      <c r="C40" s="429" t="s">
        <v>354</v>
      </c>
      <c r="D40" s="432"/>
      <c r="E40" s="433"/>
      <c r="F40" s="433"/>
      <c r="G40" s="434"/>
      <c r="H40" s="435"/>
      <c r="I40" s="436"/>
      <c r="J40" s="436"/>
      <c r="K40" s="436"/>
      <c r="L40" s="436"/>
      <c r="M40" s="436"/>
      <c r="N40" s="436"/>
      <c r="O40" s="436"/>
      <c r="P40" s="431">
        <f t="shared" si="0"/>
        <v>0</v>
      </c>
    </row>
    <row r="41" spans="3:16" ht="17.25" customHeight="1" x14ac:dyDescent="0.3">
      <c r="C41" s="429" t="s">
        <v>346</v>
      </c>
      <c r="D41" s="432"/>
      <c r="E41" s="433"/>
      <c r="F41" s="433"/>
      <c r="G41" s="434"/>
      <c r="H41" s="435"/>
      <c r="I41" s="436"/>
      <c r="J41" s="436"/>
      <c r="K41" s="436"/>
      <c r="L41" s="436"/>
      <c r="M41" s="436"/>
      <c r="N41" s="436"/>
      <c r="O41" s="436"/>
      <c r="P41" s="431">
        <f t="shared" si="0"/>
        <v>0</v>
      </c>
    </row>
    <row r="42" spans="3:16" ht="17.25" customHeight="1" x14ac:dyDescent="0.3">
      <c r="C42" s="429" t="s">
        <v>220</v>
      </c>
      <c r="D42" s="432"/>
      <c r="E42" s="433"/>
      <c r="F42" s="433"/>
      <c r="G42" s="434"/>
      <c r="H42" s="437"/>
      <c r="I42" s="436"/>
      <c r="J42" s="436"/>
      <c r="K42" s="436"/>
      <c r="L42" s="436"/>
      <c r="M42" s="436"/>
      <c r="N42" s="436"/>
      <c r="O42" s="436"/>
      <c r="P42" s="431">
        <f t="shared" si="0"/>
        <v>0</v>
      </c>
    </row>
    <row r="43" spans="3:16" ht="17.25" customHeight="1" x14ac:dyDescent="0.3">
      <c r="C43" s="429" t="s">
        <v>210</v>
      </c>
      <c r="D43" s="432"/>
      <c r="E43" s="433"/>
      <c r="F43" s="433"/>
      <c r="G43" s="434"/>
      <c r="H43" s="435"/>
      <c r="I43" s="436"/>
      <c r="J43" s="436"/>
      <c r="K43" s="436"/>
      <c r="L43" s="436"/>
      <c r="M43" s="436"/>
      <c r="N43" s="436"/>
      <c r="O43" s="436"/>
      <c r="P43" s="431">
        <f t="shared" si="0"/>
        <v>0</v>
      </c>
    </row>
    <row r="44" spans="3:16" ht="17.25" customHeight="1" x14ac:dyDescent="0.3">
      <c r="C44" s="429" t="s">
        <v>208</v>
      </c>
      <c r="D44" s="432"/>
      <c r="E44" s="433"/>
      <c r="F44" s="433"/>
      <c r="G44" s="434"/>
      <c r="H44" s="435"/>
      <c r="I44" s="436"/>
      <c r="J44" s="436"/>
      <c r="K44" s="436"/>
      <c r="L44" s="436"/>
      <c r="M44" s="436"/>
      <c r="N44" s="436"/>
      <c r="O44" s="436"/>
      <c r="P44" s="431">
        <f t="shared" si="0"/>
        <v>0</v>
      </c>
    </row>
    <row r="45" spans="3:16" ht="17.25" customHeight="1" x14ac:dyDescent="0.3">
      <c r="C45" s="429" t="s">
        <v>171</v>
      </c>
      <c r="D45" s="432"/>
      <c r="E45" s="433"/>
      <c r="F45" s="433"/>
      <c r="G45" s="434"/>
      <c r="H45" s="435"/>
      <c r="I45" s="436"/>
      <c r="J45" s="436"/>
      <c r="K45" s="436"/>
      <c r="L45" s="436"/>
      <c r="M45" s="436"/>
      <c r="N45" s="436"/>
      <c r="O45" s="436"/>
      <c r="P45" s="431">
        <f t="shared" si="0"/>
        <v>0</v>
      </c>
    </row>
    <row r="46" spans="3:16" ht="17.25" customHeight="1" x14ac:dyDescent="0.3">
      <c r="C46" s="429" t="s">
        <v>172</v>
      </c>
      <c r="D46" s="432"/>
      <c r="E46" s="433"/>
      <c r="F46" s="433"/>
      <c r="G46" s="434"/>
      <c r="H46" s="435"/>
      <c r="I46" s="436"/>
      <c r="J46" s="436"/>
      <c r="K46" s="436"/>
      <c r="L46" s="436"/>
      <c r="M46" s="436"/>
      <c r="N46" s="436"/>
      <c r="O46" s="436"/>
      <c r="P46" s="431">
        <f t="shared" si="0"/>
        <v>0</v>
      </c>
    </row>
    <row r="47" spans="3:16" ht="17.25" customHeight="1" x14ac:dyDescent="0.3">
      <c r="C47" s="429" t="s">
        <v>137</v>
      </c>
      <c r="D47" s="432"/>
      <c r="E47" s="433"/>
      <c r="F47" s="433"/>
      <c r="G47" s="434"/>
      <c r="H47" s="435"/>
      <c r="I47" s="436"/>
      <c r="J47" s="436"/>
      <c r="K47" s="436"/>
      <c r="L47" s="436"/>
      <c r="M47" s="436"/>
      <c r="N47" s="436"/>
      <c r="O47" s="436"/>
      <c r="P47" s="431">
        <f t="shared" si="0"/>
        <v>0</v>
      </c>
    </row>
    <row r="48" spans="3:16" ht="17.25" customHeight="1" x14ac:dyDescent="0.3">
      <c r="C48" s="429" t="s">
        <v>184</v>
      </c>
      <c r="D48" s="432"/>
      <c r="E48" s="433"/>
      <c r="F48" s="433"/>
      <c r="G48" s="434"/>
      <c r="H48" s="435"/>
      <c r="I48" s="436"/>
      <c r="J48" s="436"/>
      <c r="K48" s="436"/>
      <c r="L48" s="436"/>
      <c r="M48" s="436"/>
      <c r="N48" s="436"/>
      <c r="O48" s="436">
        <v>1</v>
      </c>
      <c r="P48" s="431">
        <f t="shared" si="0"/>
        <v>1</v>
      </c>
    </row>
    <row r="49" spans="3:16" ht="17.25" customHeight="1" x14ac:dyDescent="0.3">
      <c r="C49" s="429" t="s">
        <v>350</v>
      </c>
      <c r="D49" s="432"/>
      <c r="E49" s="433"/>
      <c r="F49" s="433"/>
      <c r="G49" s="434"/>
      <c r="H49" s="435"/>
      <c r="I49" s="436"/>
      <c r="J49" s="436"/>
      <c r="K49" s="436"/>
      <c r="L49" s="436"/>
      <c r="M49" s="436"/>
      <c r="N49" s="436"/>
      <c r="O49" s="436"/>
      <c r="P49" s="431">
        <f t="shared" si="0"/>
        <v>0</v>
      </c>
    </row>
    <row r="50" spans="3:16" ht="17.25" customHeight="1" thickBot="1" x14ac:dyDescent="0.35">
      <c r="C50" s="445" t="s">
        <v>219</v>
      </c>
      <c r="D50" s="446"/>
      <c r="E50" s="447"/>
      <c r="F50" s="447"/>
      <c r="G50" s="448"/>
      <c r="H50" s="460"/>
      <c r="I50" s="450"/>
      <c r="J50" s="450"/>
      <c r="K50" s="450"/>
      <c r="L50" s="450"/>
      <c r="M50" s="450"/>
      <c r="N50" s="450"/>
      <c r="O50" s="450"/>
      <c r="P50" s="451">
        <f t="shared" si="0"/>
        <v>0</v>
      </c>
    </row>
    <row r="51" spans="3:16" ht="17.25" customHeight="1" x14ac:dyDescent="0.3">
      <c r="C51" s="554"/>
      <c r="D51" s="555"/>
      <c r="E51" s="556"/>
      <c r="F51" s="556"/>
      <c r="G51" s="557"/>
      <c r="H51" s="558"/>
      <c r="I51" s="559"/>
      <c r="J51" s="559"/>
      <c r="K51" s="559"/>
      <c r="L51" s="559"/>
      <c r="M51" s="559"/>
      <c r="N51" s="559"/>
      <c r="O51" s="559"/>
      <c r="P51" s="560"/>
    </row>
    <row r="52" spans="3:16" ht="17.25" customHeight="1" thickBot="1" x14ac:dyDescent="0.35">
      <c r="C52" s="298"/>
      <c r="D52" s="345"/>
      <c r="E52" s="364"/>
      <c r="F52" s="364"/>
      <c r="G52" s="365"/>
      <c r="H52" s="462"/>
      <c r="I52" s="366"/>
      <c r="J52" s="366"/>
      <c r="K52" s="366"/>
      <c r="L52" s="366"/>
      <c r="M52" s="366"/>
      <c r="N52" s="366"/>
      <c r="O52" s="366"/>
      <c r="P52" s="346"/>
    </row>
    <row r="53" spans="3:16" ht="17.25" customHeight="1" x14ac:dyDescent="0.3">
      <c r="C53" s="452" t="s">
        <v>221</v>
      </c>
      <c r="D53" s="453"/>
      <c r="E53" s="454"/>
      <c r="F53" s="454"/>
      <c r="G53" s="455"/>
      <c r="H53" s="461"/>
      <c r="I53" s="457"/>
      <c r="J53" s="457"/>
      <c r="K53" s="457"/>
      <c r="L53" s="457"/>
      <c r="M53" s="457"/>
      <c r="N53" s="457">
        <v>1</v>
      </c>
      <c r="O53" s="457"/>
      <c r="P53" s="458">
        <f t="shared" si="0"/>
        <v>1</v>
      </c>
    </row>
    <row r="54" spans="3:16" ht="17.25" customHeight="1" x14ac:dyDescent="0.3">
      <c r="C54" s="429" t="s">
        <v>460</v>
      </c>
      <c r="D54" s="432"/>
      <c r="E54" s="433"/>
      <c r="F54" s="433"/>
      <c r="G54" s="434"/>
      <c r="H54" s="435"/>
      <c r="I54" s="436"/>
      <c r="J54" s="436"/>
      <c r="K54" s="436"/>
      <c r="L54" s="436">
        <v>1</v>
      </c>
      <c r="M54" s="436"/>
      <c r="N54" s="436"/>
      <c r="O54" s="436"/>
      <c r="P54" s="431">
        <f t="shared" si="0"/>
        <v>1</v>
      </c>
    </row>
    <row r="55" spans="3:16" ht="17.25" customHeight="1" x14ac:dyDescent="0.3">
      <c r="C55" s="429" t="s">
        <v>448</v>
      </c>
      <c r="D55" s="432"/>
      <c r="E55" s="433"/>
      <c r="F55" s="433"/>
      <c r="G55" s="434"/>
      <c r="H55" s="435"/>
      <c r="I55" s="436"/>
      <c r="J55" s="436"/>
      <c r="K55" s="436">
        <v>1</v>
      </c>
      <c r="L55" s="436"/>
      <c r="M55" s="436"/>
      <c r="N55" s="436"/>
      <c r="O55" s="436"/>
      <c r="P55" s="431">
        <f t="shared" si="0"/>
        <v>1</v>
      </c>
    </row>
    <row r="56" spans="3:16" ht="17.25" customHeight="1" x14ac:dyDescent="0.3">
      <c r="C56" s="429" t="s">
        <v>478</v>
      </c>
      <c r="D56" s="432"/>
      <c r="E56" s="433"/>
      <c r="F56" s="433"/>
      <c r="G56" s="434"/>
      <c r="H56" s="435"/>
      <c r="I56" s="436"/>
      <c r="J56" s="436"/>
      <c r="K56" s="436"/>
      <c r="L56" s="436"/>
      <c r="M56" s="436">
        <v>1</v>
      </c>
      <c r="N56" s="436"/>
      <c r="O56" s="436"/>
      <c r="P56" s="431">
        <f t="shared" si="0"/>
        <v>1</v>
      </c>
    </row>
    <row r="57" spans="3:16" ht="17.25" customHeight="1" x14ac:dyDescent="0.3">
      <c r="C57" s="429" t="s">
        <v>407</v>
      </c>
      <c r="D57" s="432"/>
      <c r="E57" s="433"/>
      <c r="F57" s="433"/>
      <c r="G57" s="434">
        <v>1</v>
      </c>
      <c r="H57" s="435"/>
      <c r="I57" s="436"/>
      <c r="J57" s="436"/>
      <c r="K57" s="436"/>
      <c r="L57" s="436"/>
      <c r="M57" s="436"/>
      <c r="N57" s="436"/>
      <c r="O57" s="436">
        <v>1</v>
      </c>
      <c r="P57" s="431">
        <f t="shared" si="0"/>
        <v>2</v>
      </c>
    </row>
    <row r="58" spans="3:16" s="269" customFormat="1" ht="17.25" customHeight="1" x14ac:dyDescent="0.3">
      <c r="C58" s="429" t="s">
        <v>233</v>
      </c>
      <c r="D58" s="432"/>
      <c r="E58" s="433"/>
      <c r="F58" s="433"/>
      <c r="G58" s="434"/>
      <c r="H58" s="437"/>
      <c r="I58" s="436"/>
      <c r="J58" s="436"/>
      <c r="K58" s="436"/>
      <c r="L58" s="436"/>
      <c r="M58" s="436"/>
      <c r="N58" s="436"/>
      <c r="O58" s="436">
        <v>1</v>
      </c>
      <c r="P58" s="431">
        <f t="shared" si="0"/>
        <v>1</v>
      </c>
    </row>
    <row r="59" spans="3:16" ht="17.25" customHeight="1" x14ac:dyDescent="0.3">
      <c r="C59" s="429" t="s">
        <v>235</v>
      </c>
      <c r="D59" s="432"/>
      <c r="E59" s="433"/>
      <c r="F59" s="433"/>
      <c r="G59" s="434"/>
      <c r="H59" s="435"/>
      <c r="I59" s="436"/>
      <c r="J59" s="436"/>
      <c r="K59" s="436"/>
      <c r="L59" s="436"/>
      <c r="M59" s="436"/>
      <c r="N59" s="436"/>
      <c r="O59" s="436"/>
      <c r="P59" s="431">
        <f t="shared" si="0"/>
        <v>0</v>
      </c>
    </row>
    <row r="60" spans="3:16" ht="17.25" customHeight="1" x14ac:dyDescent="0.3">
      <c r="C60" s="429" t="s">
        <v>222</v>
      </c>
      <c r="D60" s="432"/>
      <c r="E60" s="433"/>
      <c r="F60" s="433"/>
      <c r="G60" s="434"/>
      <c r="H60" s="437"/>
      <c r="I60" s="436"/>
      <c r="J60" s="436"/>
      <c r="K60" s="436"/>
      <c r="L60" s="436"/>
      <c r="M60" s="436"/>
      <c r="N60" s="436"/>
      <c r="O60" s="436"/>
      <c r="P60" s="431">
        <f t="shared" si="0"/>
        <v>0</v>
      </c>
    </row>
    <row r="61" spans="3:16" ht="17.25" customHeight="1" x14ac:dyDescent="0.3">
      <c r="C61" s="429" t="s">
        <v>136</v>
      </c>
      <c r="D61" s="432">
        <v>2</v>
      </c>
      <c r="E61" s="433"/>
      <c r="F61" s="433"/>
      <c r="G61" s="434"/>
      <c r="H61" s="435"/>
      <c r="I61" s="436"/>
      <c r="J61" s="436"/>
      <c r="K61" s="436"/>
      <c r="L61" s="436"/>
      <c r="M61" s="436"/>
      <c r="N61" s="436"/>
      <c r="O61" s="436"/>
      <c r="P61" s="431">
        <f t="shared" si="0"/>
        <v>2</v>
      </c>
    </row>
    <row r="62" spans="3:16" ht="17.25" customHeight="1" x14ac:dyDescent="0.3">
      <c r="C62" s="429" t="s">
        <v>334</v>
      </c>
      <c r="D62" s="432"/>
      <c r="E62" s="433"/>
      <c r="F62" s="433"/>
      <c r="G62" s="434"/>
      <c r="H62" s="437"/>
      <c r="I62" s="436"/>
      <c r="J62" s="436"/>
      <c r="K62" s="436"/>
      <c r="L62" s="436"/>
      <c r="M62" s="436"/>
      <c r="N62" s="436"/>
      <c r="O62" s="436"/>
      <c r="P62" s="431">
        <f t="shared" si="0"/>
        <v>0</v>
      </c>
    </row>
    <row r="63" spans="3:16" ht="17.25" customHeight="1" x14ac:dyDescent="0.3">
      <c r="C63" s="429" t="s">
        <v>335</v>
      </c>
      <c r="D63" s="432"/>
      <c r="E63" s="433"/>
      <c r="F63" s="433"/>
      <c r="G63" s="434"/>
      <c r="H63" s="437"/>
      <c r="I63" s="436"/>
      <c r="J63" s="436"/>
      <c r="K63" s="436"/>
      <c r="L63" s="436"/>
      <c r="M63" s="436"/>
      <c r="N63" s="436"/>
      <c r="O63" s="436"/>
      <c r="P63" s="431">
        <f t="shared" si="0"/>
        <v>0</v>
      </c>
    </row>
    <row r="64" spans="3:16" ht="17.25" customHeight="1" x14ac:dyDescent="0.3">
      <c r="C64" s="429" t="s">
        <v>138</v>
      </c>
      <c r="D64" s="432"/>
      <c r="E64" s="433"/>
      <c r="F64" s="433"/>
      <c r="G64" s="434"/>
      <c r="H64" s="435"/>
      <c r="I64" s="436"/>
      <c r="J64" s="436"/>
      <c r="K64" s="436"/>
      <c r="L64" s="436"/>
      <c r="M64" s="436"/>
      <c r="N64" s="436"/>
      <c r="O64" s="436"/>
      <c r="P64" s="431">
        <f t="shared" si="0"/>
        <v>0</v>
      </c>
    </row>
    <row r="65" spans="3:20" ht="17.25" customHeight="1" x14ac:dyDescent="0.3">
      <c r="C65" s="429" t="s">
        <v>432</v>
      </c>
      <c r="D65" s="432"/>
      <c r="E65" s="433"/>
      <c r="F65" s="433"/>
      <c r="G65" s="434"/>
      <c r="H65" s="435"/>
      <c r="I65" s="436">
        <v>1</v>
      </c>
      <c r="J65" s="436"/>
      <c r="K65" s="436"/>
      <c r="L65" s="436"/>
      <c r="M65" s="436"/>
      <c r="N65" s="436"/>
      <c r="O65" s="436"/>
      <c r="P65" s="431">
        <f t="shared" si="0"/>
        <v>1</v>
      </c>
    </row>
    <row r="66" spans="3:20" ht="17.25" customHeight="1" x14ac:dyDescent="0.3">
      <c r="C66" s="429" t="s">
        <v>232</v>
      </c>
      <c r="D66" s="432"/>
      <c r="E66" s="433"/>
      <c r="F66" s="433"/>
      <c r="G66" s="434"/>
      <c r="H66" s="435"/>
      <c r="I66" s="436"/>
      <c r="J66" s="436"/>
      <c r="K66" s="436"/>
      <c r="L66" s="436"/>
      <c r="M66" s="436"/>
      <c r="N66" s="436"/>
      <c r="O66" s="436"/>
      <c r="P66" s="431">
        <f t="shared" si="0"/>
        <v>0</v>
      </c>
    </row>
    <row r="67" spans="3:20" ht="17.25" customHeight="1" x14ac:dyDescent="0.3">
      <c r="C67" s="429" t="s">
        <v>361</v>
      </c>
      <c r="D67" s="432"/>
      <c r="E67" s="433"/>
      <c r="F67" s="433"/>
      <c r="G67" s="434"/>
      <c r="H67" s="435"/>
      <c r="I67" s="436"/>
      <c r="J67" s="436"/>
      <c r="K67" s="436"/>
      <c r="L67" s="436"/>
      <c r="M67" s="436"/>
      <c r="N67" s="436"/>
      <c r="O67" s="436"/>
      <c r="P67" s="431">
        <f t="shared" si="0"/>
        <v>0</v>
      </c>
    </row>
    <row r="68" spans="3:20" ht="17.25" customHeight="1" x14ac:dyDescent="0.3">
      <c r="C68" s="429" t="s">
        <v>187</v>
      </c>
      <c r="D68" s="432"/>
      <c r="E68" s="433"/>
      <c r="F68" s="433"/>
      <c r="G68" s="434"/>
      <c r="H68" s="435"/>
      <c r="I68" s="436"/>
      <c r="J68" s="436"/>
      <c r="K68" s="436"/>
      <c r="L68" s="436"/>
      <c r="M68" s="436"/>
      <c r="N68" s="436"/>
      <c r="O68" s="436"/>
      <c r="P68" s="431">
        <f t="shared" si="0"/>
        <v>0</v>
      </c>
    </row>
    <row r="69" spans="3:20" ht="17.25" customHeight="1" x14ac:dyDescent="0.3">
      <c r="C69" s="429" t="s">
        <v>135</v>
      </c>
      <c r="D69" s="432"/>
      <c r="E69" s="433">
        <v>1</v>
      </c>
      <c r="F69" s="433"/>
      <c r="G69" s="434"/>
      <c r="H69" s="435"/>
      <c r="I69" s="436">
        <v>1</v>
      </c>
      <c r="J69" s="436"/>
      <c r="K69" s="436">
        <v>1</v>
      </c>
      <c r="L69" s="436"/>
      <c r="M69" s="436"/>
      <c r="N69" s="436"/>
      <c r="O69" s="436">
        <v>1</v>
      </c>
      <c r="P69" s="431">
        <f t="shared" si="0"/>
        <v>4</v>
      </c>
    </row>
    <row r="70" spans="3:20" ht="17.25" customHeight="1" x14ac:dyDescent="0.3">
      <c r="C70" s="429" t="s">
        <v>324</v>
      </c>
      <c r="D70" s="432">
        <v>3</v>
      </c>
      <c r="E70" s="433"/>
      <c r="F70" s="433">
        <v>1</v>
      </c>
      <c r="G70" s="434"/>
      <c r="H70" s="437">
        <v>1</v>
      </c>
      <c r="I70" s="436"/>
      <c r="J70" s="436"/>
      <c r="K70" s="436"/>
      <c r="L70" s="436"/>
      <c r="M70" s="436"/>
      <c r="N70" s="436"/>
      <c r="O70" s="436"/>
      <c r="P70" s="431">
        <f t="shared" si="0"/>
        <v>5</v>
      </c>
    </row>
    <row r="71" spans="3:20" ht="17.25" customHeight="1" x14ac:dyDescent="0.3">
      <c r="C71" s="429" t="s">
        <v>33</v>
      </c>
      <c r="D71" s="432"/>
      <c r="E71" s="433"/>
      <c r="F71" s="433"/>
      <c r="G71" s="434"/>
      <c r="H71" s="435"/>
      <c r="I71" s="436"/>
      <c r="J71" s="436"/>
      <c r="K71" s="436">
        <v>1</v>
      </c>
      <c r="L71" s="436">
        <v>1</v>
      </c>
      <c r="M71" s="436">
        <v>1</v>
      </c>
      <c r="N71" s="436"/>
      <c r="O71" s="436">
        <v>1</v>
      </c>
      <c r="P71" s="431">
        <f t="shared" si="0"/>
        <v>4</v>
      </c>
    </row>
    <row r="72" spans="3:20" ht="17.25" customHeight="1" x14ac:dyDescent="0.3">
      <c r="C72" s="429" t="s">
        <v>212</v>
      </c>
      <c r="D72" s="432"/>
      <c r="E72" s="433"/>
      <c r="F72" s="433"/>
      <c r="G72" s="434"/>
      <c r="H72" s="435"/>
      <c r="I72" s="436"/>
      <c r="J72" s="436">
        <v>1</v>
      </c>
      <c r="K72" s="436"/>
      <c r="L72" s="436"/>
      <c r="M72" s="436"/>
      <c r="N72" s="436"/>
      <c r="O72" s="436"/>
      <c r="P72" s="431">
        <f t="shared" si="0"/>
        <v>1</v>
      </c>
    </row>
    <row r="73" spans="3:20" ht="17.25" customHeight="1" x14ac:dyDescent="0.3">
      <c r="C73" s="429" t="s">
        <v>334</v>
      </c>
      <c r="D73" s="432"/>
      <c r="E73" s="433"/>
      <c r="F73" s="433"/>
      <c r="G73" s="434"/>
      <c r="H73" s="435"/>
      <c r="I73" s="436"/>
      <c r="J73" s="436"/>
      <c r="K73" s="436"/>
      <c r="L73" s="436"/>
      <c r="M73" s="436">
        <v>1</v>
      </c>
      <c r="N73" s="436"/>
      <c r="O73" s="436"/>
      <c r="P73" s="431">
        <f t="shared" si="0"/>
        <v>1</v>
      </c>
    </row>
    <row r="74" spans="3:20" ht="17.25" customHeight="1" x14ac:dyDescent="0.3">
      <c r="C74" s="429" t="s">
        <v>459</v>
      </c>
      <c r="D74" s="432"/>
      <c r="E74" s="433"/>
      <c r="F74" s="433"/>
      <c r="G74" s="434"/>
      <c r="H74" s="437"/>
      <c r="I74" s="436"/>
      <c r="J74" s="436"/>
      <c r="K74" s="436"/>
      <c r="L74" s="436">
        <v>1</v>
      </c>
      <c r="M74" s="436"/>
      <c r="N74" s="436"/>
      <c r="O74" s="436">
        <v>1</v>
      </c>
      <c r="P74" s="431">
        <f t="shared" si="0"/>
        <v>2</v>
      </c>
    </row>
    <row r="75" spans="3:20" ht="17.25" customHeight="1" x14ac:dyDescent="0.3">
      <c r="C75" s="429" t="s">
        <v>139</v>
      </c>
      <c r="D75" s="432"/>
      <c r="E75" s="433"/>
      <c r="F75" s="433">
        <v>1</v>
      </c>
      <c r="G75" s="434"/>
      <c r="H75" s="435"/>
      <c r="I75" s="436"/>
      <c r="J75" s="436">
        <v>3</v>
      </c>
      <c r="K75" s="436"/>
      <c r="L75" s="436"/>
      <c r="M75" s="436">
        <v>1</v>
      </c>
      <c r="N75" s="436"/>
      <c r="O75" s="436"/>
      <c r="P75" s="431">
        <f t="shared" si="0"/>
        <v>5</v>
      </c>
    </row>
    <row r="76" spans="3:20" ht="17.25" customHeight="1" x14ac:dyDescent="0.3">
      <c r="C76" s="429" t="s">
        <v>232</v>
      </c>
      <c r="D76" s="432"/>
      <c r="E76" s="433"/>
      <c r="F76" s="433"/>
      <c r="G76" s="434"/>
      <c r="H76" s="435"/>
      <c r="I76" s="436"/>
      <c r="J76" s="436"/>
      <c r="K76" s="436"/>
      <c r="L76" s="436"/>
      <c r="M76" s="436">
        <v>1</v>
      </c>
      <c r="N76" s="436"/>
      <c r="O76" s="436"/>
      <c r="P76" s="431">
        <f t="shared" si="0"/>
        <v>1</v>
      </c>
    </row>
    <row r="77" spans="3:20" ht="17.25" customHeight="1" x14ac:dyDescent="0.3">
      <c r="C77" s="561" t="s">
        <v>457</v>
      </c>
      <c r="D77" s="562"/>
      <c r="E77" s="563"/>
      <c r="F77" s="563"/>
      <c r="G77" s="564"/>
      <c r="H77" s="565"/>
      <c r="I77" s="566"/>
      <c r="J77" s="566"/>
      <c r="K77" s="566"/>
      <c r="L77" s="566">
        <v>1</v>
      </c>
      <c r="M77" s="566"/>
      <c r="N77" s="566"/>
      <c r="O77" s="566"/>
      <c r="P77" s="567">
        <f t="shared" si="0"/>
        <v>1</v>
      </c>
    </row>
    <row r="78" spans="3:20" ht="17.25" customHeight="1" x14ac:dyDescent="0.3">
      <c r="C78" s="452" t="s">
        <v>417</v>
      </c>
      <c r="D78" s="453"/>
      <c r="E78" s="454"/>
      <c r="F78" s="454"/>
      <c r="G78" s="455"/>
      <c r="H78" s="461">
        <v>1</v>
      </c>
      <c r="I78" s="457"/>
      <c r="J78" s="457"/>
      <c r="K78" s="457"/>
      <c r="L78" s="457"/>
      <c r="M78" s="457"/>
      <c r="N78" s="457"/>
      <c r="O78" s="457"/>
      <c r="P78" s="458">
        <f t="shared" si="0"/>
        <v>1</v>
      </c>
    </row>
    <row r="79" spans="3:20" ht="17.25" customHeight="1" x14ac:dyDescent="0.3">
      <c r="C79" s="445" t="s">
        <v>429</v>
      </c>
      <c r="D79" s="446"/>
      <c r="E79" s="447"/>
      <c r="F79" s="447"/>
      <c r="G79" s="448"/>
      <c r="H79" s="460"/>
      <c r="I79" s="450">
        <v>1</v>
      </c>
      <c r="J79" s="450"/>
      <c r="K79" s="450"/>
      <c r="L79" s="450"/>
      <c r="M79" s="450"/>
      <c r="N79" s="450"/>
      <c r="O79" s="450"/>
      <c r="P79" s="451">
        <f t="shared" ref="P79:P148" si="1">SUM(D79:O79)</f>
        <v>1</v>
      </c>
    </row>
    <row r="80" spans="3:20" ht="17.25" customHeight="1" x14ac:dyDescent="0.3">
      <c r="C80" s="452" t="s">
        <v>428</v>
      </c>
      <c r="D80" s="453"/>
      <c r="E80" s="454"/>
      <c r="F80" s="454"/>
      <c r="G80" s="455"/>
      <c r="H80" s="461"/>
      <c r="I80" s="457">
        <v>1</v>
      </c>
      <c r="J80" s="457"/>
      <c r="K80" s="457"/>
      <c r="L80" s="457"/>
      <c r="M80" s="457"/>
      <c r="N80" s="457"/>
      <c r="O80" s="457"/>
      <c r="P80" s="458">
        <f t="shared" si="1"/>
        <v>1</v>
      </c>
      <c r="T80" s="266"/>
    </row>
    <row r="81" spans="3:18" ht="17.25" customHeight="1" x14ac:dyDescent="0.3">
      <c r="C81" s="429" t="s">
        <v>400</v>
      </c>
      <c r="D81" s="432"/>
      <c r="E81" s="433"/>
      <c r="F81" s="433">
        <v>1</v>
      </c>
      <c r="G81" s="434"/>
      <c r="H81" s="435"/>
      <c r="I81" s="436"/>
      <c r="J81" s="436"/>
      <c r="K81" s="436"/>
      <c r="L81" s="436"/>
      <c r="M81" s="436"/>
      <c r="N81" s="436"/>
      <c r="O81" s="436"/>
      <c r="P81" s="431">
        <f t="shared" si="1"/>
        <v>1</v>
      </c>
    </row>
    <row r="82" spans="3:18" ht="17.25" customHeight="1" x14ac:dyDescent="0.3">
      <c r="C82" s="429" t="s">
        <v>386</v>
      </c>
      <c r="D82" s="432">
        <v>1</v>
      </c>
      <c r="E82" s="433"/>
      <c r="F82" s="433"/>
      <c r="G82" s="434"/>
      <c r="H82" s="435"/>
      <c r="I82" s="436"/>
      <c r="J82" s="436"/>
      <c r="K82" s="436"/>
      <c r="L82" s="436"/>
      <c r="M82" s="436"/>
      <c r="N82" s="436"/>
      <c r="O82" s="436"/>
      <c r="P82" s="431">
        <f t="shared" si="1"/>
        <v>1</v>
      </c>
    </row>
    <row r="83" spans="3:18" ht="17.25" customHeight="1" x14ac:dyDescent="0.3">
      <c r="C83" s="445" t="s">
        <v>352</v>
      </c>
      <c r="D83" s="446">
        <v>1</v>
      </c>
      <c r="E83" s="447"/>
      <c r="F83" s="447"/>
      <c r="G83" s="448">
        <v>1</v>
      </c>
      <c r="H83" s="449"/>
      <c r="I83" s="450"/>
      <c r="J83" s="450"/>
      <c r="K83" s="450">
        <v>2</v>
      </c>
      <c r="L83" s="450"/>
      <c r="M83" s="450">
        <v>1</v>
      </c>
      <c r="N83" s="450"/>
      <c r="O83" s="450">
        <v>2</v>
      </c>
      <c r="P83" s="451">
        <f t="shared" si="1"/>
        <v>7</v>
      </c>
    </row>
    <row r="84" spans="3:18" ht="17.25" customHeight="1" x14ac:dyDescent="0.3">
      <c r="C84" s="468" t="s">
        <v>482</v>
      </c>
      <c r="D84" s="469"/>
      <c r="E84" s="470"/>
      <c r="F84" s="470"/>
      <c r="G84" s="471"/>
      <c r="H84" s="472"/>
      <c r="I84" s="473"/>
      <c r="J84" s="473"/>
      <c r="K84" s="473"/>
      <c r="L84" s="473"/>
      <c r="M84" s="473"/>
      <c r="N84" s="473">
        <v>1</v>
      </c>
      <c r="O84" s="473"/>
      <c r="P84" s="451">
        <f t="shared" si="1"/>
        <v>1</v>
      </c>
    </row>
    <row r="85" spans="3:18" ht="17.25" customHeight="1" x14ac:dyDescent="0.3">
      <c r="C85" s="452" t="s">
        <v>435</v>
      </c>
      <c r="D85" s="453"/>
      <c r="E85" s="454"/>
      <c r="F85" s="454"/>
      <c r="G85" s="455"/>
      <c r="H85" s="456"/>
      <c r="I85" s="457"/>
      <c r="J85" s="457">
        <v>2</v>
      </c>
      <c r="K85" s="457"/>
      <c r="L85" s="457"/>
      <c r="M85" s="457"/>
      <c r="N85" s="457"/>
      <c r="O85" s="457"/>
      <c r="P85" s="458">
        <f t="shared" si="1"/>
        <v>2</v>
      </c>
    </row>
    <row r="86" spans="3:18" ht="17.25" customHeight="1" x14ac:dyDescent="0.3">
      <c r="C86" s="429" t="s">
        <v>225</v>
      </c>
      <c r="D86" s="432"/>
      <c r="E86" s="433"/>
      <c r="F86" s="433">
        <v>1</v>
      </c>
      <c r="G86" s="434"/>
      <c r="H86" s="437"/>
      <c r="I86" s="436"/>
      <c r="J86" s="436"/>
      <c r="K86" s="436"/>
      <c r="L86" s="436">
        <v>1</v>
      </c>
      <c r="M86" s="436"/>
      <c r="N86" s="436"/>
      <c r="O86" s="436"/>
      <c r="P86" s="431">
        <f t="shared" si="1"/>
        <v>2</v>
      </c>
    </row>
    <row r="87" spans="3:18" ht="17.25" customHeight="1" x14ac:dyDescent="0.3">
      <c r="C87" s="429" t="s">
        <v>327</v>
      </c>
      <c r="D87" s="432"/>
      <c r="E87" s="433"/>
      <c r="F87" s="433"/>
      <c r="G87" s="434"/>
      <c r="H87" s="437"/>
      <c r="I87" s="436"/>
      <c r="J87" s="436"/>
      <c r="K87" s="436"/>
      <c r="L87" s="436"/>
      <c r="M87" s="436">
        <v>1</v>
      </c>
      <c r="N87" s="436"/>
      <c r="O87" s="436"/>
      <c r="P87" s="431">
        <f t="shared" si="1"/>
        <v>1</v>
      </c>
    </row>
    <row r="88" spans="3:18" ht="17.25" customHeight="1" x14ac:dyDescent="0.3">
      <c r="C88" s="429" t="s">
        <v>430</v>
      </c>
      <c r="D88" s="432"/>
      <c r="E88" s="433"/>
      <c r="F88" s="433"/>
      <c r="G88" s="434"/>
      <c r="H88" s="435"/>
      <c r="I88" s="436">
        <v>1</v>
      </c>
      <c r="J88" s="436"/>
      <c r="K88" s="436"/>
      <c r="L88" s="436"/>
      <c r="M88" s="436"/>
      <c r="N88" s="436"/>
      <c r="O88" s="436"/>
      <c r="P88" s="431">
        <f t="shared" si="1"/>
        <v>1</v>
      </c>
    </row>
    <row r="89" spans="3:18" ht="17.25" customHeight="1" x14ac:dyDescent="0.3">
      <c r="C89" s="429" t="s">
        <v>348</v>
      </c>
      <c r="D89" s="432"/>
      <c r="E89" s="433"/>
      <c r="F89" s="433"/>
      <c r="G89" s="434"/>
      <c r="H89" s="435"/>
      <c r="I89" s="436"/>
      <c r="J89" s="436"/>
      <c r="K89" s="436"/>
      <c r="L89" s="436"/>
      <c r="M89" s="436"/>
      <c r="N89" s="436"/>
      <c r="O89" s="436"/>
      <c r="P89" s="431">
        <f t="shared" si="1"/>
        <v>0</v>
      </c>
    </row>
    <row r="90" spans="3:18" ht="17.25" customHeight="1" x14ac:dyDescent="0.3">
      <c r="C90" s="429" t="s">
        <v>124</v>
      </c>
      <c r="D90" s="432"/>
      <c r="E90" s="433"/>
      <c r="F90" s="433"/>
      <c r="G90" s="434"/>
      <c r="H90" s="435"/>
      <c r="I90" s="436"/>
      <c r="J90" s="436"/>
      <c r="K90" s="436"/>
      <c r="L90" s="436"/>
      <c r="M90" s="436"/>
      <c r="N90" s="436"/>
      <c r="O90" s="436"/>
      <c r="P90" s="431">
        <f t="shared" si="1"/>
        <v>0</v>
      </c>
    </row>
    <row r="91" spans="3:18" ht="17.25" customHeight="1" x14ac:dyDescent="0.3">
      <c r="C91" s="429" t="s">
        <v>327</v>
      </c>
      <c r="D91" s="432"/>
      <c r="E91" s="433"/>
      <c r="F91" s="433"/>
      <c r="G91" s="434"/>
      <c r="H91" s="435"/>
      <c r="I91" s="436"/>
      <c r="J91" s="436"/>
      <c r="K91" s="436"/>
      <c r="L91" s="436"/>
      <c r="M91" s="436"/>
      <c r="N91" s="436"/>
      <c r="O91" s="436"/>
      <c r="P91" s="431">
        <f t="shared" si="1"/>
        <v>0</v>
      </c>
      <c r="R91" s="266"/>
    </row>
    <row r="92" spans="3:18" ht="17.25" customHeight="1" x14ac:dyDescent="0.3">
      <c r="C92" s="429" t="s">
        <v>129</v>
      </c>
      <c r="D92" s="432"/>
      <c r="E92" s="433"/>
      <c r="F92" s="433"/>
      <c r="G92" s="434">
        <v>1</v>
      </c>
      <c r="H92" s="435"/>
      <c r="I92" s="436"/>
      <c r="J92" s="436"/>
      <c r="K92" s="436"/>
      <c r="L92" s="436"/>
      <c r="M92" s="436"/>
      <c r="N92" s="436"/>
      <c r="O92" s="436"/>
      <c r="P92" s="431">
        <f t="shared" si="1"/>
        <v>1</v>
      </c>
    </row>
    <row r="93" spans="3:18" ht="17.25" customHeight="1" x14ac:dyDescent="0.3">
      <c r="C93" s="429" t="s">
        <v>323</v>
      </c>
      <c r="D93" s="432"/>
      <c r="E93" s="433"/>
      <c r="F93" s="433"/>
      <c r="G93" s="434"/>
      <c r="H93" s="437"/>
      <c r="I93" s="436"/>
      <c r="J93" s="436"/>
      <c r="K93" s="436"/>
      <c r="L93" s="436"/>
      <c r="M93" s="436"/>
      <c r="N93" s="436"/>
      <c r="O93" s="436"/>
      <c r="P93" s="431">
        <f t="shared" si="1"/>
        <v>0</v>
      </c>
    </row>
    <row r="94" spans="3:18" ht="17.25" customHeight="1" x14ac:dyDescent="0.3">
      <c r="C94" s="429" t="s">
        <v>325</v>
      </c>
      <c r="D94" s="432"/>
      <c r="E94" s="433"/>
      <c r="F94" s="433"/>
      <c r="G94" s="434"/>
      <c r="H94" s="435"/>
      <c r="I94" s="436"/>
      <c r="J94" s="436"/>
      <c r="K94" s="436"/>
      <c r="L94" s="436"/>
      <c r="M94" s="436"/>
      <c r="N94" s="436"/>
      <c r="O94" s="436"/>
      <c r="P94" s="431">
        <f t="shared" si="1"/>
        <v>0</v>
      </c>
    </row>
    <row r="95" spans="3:18" ht="17.25" customHeight="1" x14ac:dyDescent="0.3">
      <c r="C95" s="429" t="s">
        <v>446</v>
      </c>
      <c r="D95" s="432"/>
      <c r="E95" s="433"/>
      <c r="F95" s="433"/>
      <c r="G95" s="434"/>
      <c r="H95" s="437"/>
      <c r="I95" s="436"/>
      <c r="J95" s="436"/>
      <c r="K95" s="436">
        <v>1</v>
      </c>
      <c r="L95" s="436"/>
      <c r="M95" s="436"/>
      <c r="N95" s="436">
        <v>1</v>
      </c>
      <c r="O95" s="436"/>
      <c r="P95" s="431">
        <f t="shared" si="1"/>
        <v>2</v>
      </c>
    </row>
    <row r="96" spans="3:18" ht="17.25" customHeight="1" x14ac:dyDescent="0.3">
      <c r="C96" s="429" t="s">
        <v>197</v>
      </c>
      <c r="D96" s="432"/>
      <c r="E96" s="433">
        <v>1</v>
      </c>
      <c r="F96" s="433">
        <v>1</v>
      </c>
      <c r="G96" s="434">
        <v>3</v>
      </c>
      <c r="H96" s="435"/>
      <c r="I96" s="436"/>
      <c r="J96" s="436"/>
      <c r="K96" s="436"/>
      <c r="L96" s="436">
        <v>1</v>
      </c>
      <c r="M96" s="436"/>
      <c r="N96" s="436">
        <v>1</v>
      </c>
      <c r="O96" s="436"/>
      <c r="P96" s="431">
        <f t="shared" si="1"/>
        <v>7</v>
      </c>
    </row>
    <row r="97" spans="3:16" ht="17.25" customHeight="1" thickBot="1" x14ac:dyDescent="0.35">
      <c r="C97" s="445" t="s">
        <v>479</v>
      </c>
      <c r="D97" s="446"/>
      <c r="E97" s="447"/>
      <c r="F97" s="447"/>
      <c r="G97" s="448"/>
      <c r="H97" s="460">
        <v>1</v>
      </c>
      <c r="I97" s="450"/>
      <c r="J97" s="450"/>
      <c r="K97" s="450"/>
      <c r="L97" s="450"/>
      <c r="M97" s="450"/>
      <c r="N97" s="450"/>
      <c r="O97" s="450"/>
      <c r="P97" s="451">
        <f t="shared" si="1"/>
        <v>1</v>
      </c>
    </row>
    <row r="98" spans="3:16" ht="17.25" customHeight="1" x14ac:dyDescent="0.3">
      <c r="C98" s="570"/>
      <c r="D98" s="571"/>
      <c r="E98" s="572"/>
      <c r="F98" s="572"/>
      <c r="G98" s="573"/>
      <c r="H98" s="574"/>
      <c r="I98" s="575"/>
      <c r="J98" s="575"/>
      <c r="K98" s="575"/>
      <c r="L98" s="575"/>
      <c r="M98" s="575"/>
      <c r="N98" s="575"/>
      <c r="O98" s="575"/>
      <c r="P98" s="576"/>
    </row>
    <row r="99" spans="3:16" ht="17.25" customHeight="1" thickBot="1" x14ac:dyDescent="0.35">
      <c r="C99" s="577"/>
      <c r="D99" s="578"/>
      <c r="E99" s="579"/>
      <c r="F99" s="579"/>
      <c r="G99" s="580"/>
      <c r="H99" s="581"/>
      <c r="I99" s="582"/>
      <c r="J99" s="582"/>
      <c r="K99" s="582"/>
      <c r="L99" s="582"/>
      <c r="M99" s="582"/>
      <c r="N99" s="582"/>
      <c r="O99" s="582"/>
      <c r="P99" s="583"/>
    </row>
    <row r="100" spans="3:16" ht="17.25" customHeight="1" x14ac:dyDescent="0.3">
      <c r="C100" s="452" t="s">
        <v>375</v>
      </c>
      <c r="D100" s="453"/>
      <c r="E100" s="454">
        <v>1</v>
      </c>
      <c r="F100" s="454"/>
      <c r="G100" s="455"/>
      <c r="H100" s="456"/>
      <c r="I100" s="457"/>
      <c r="J100" s="457"/>
      <c r="K100" s="457"/>
      <c r="L100" s="457"/>
      <c r="M100" s="457"/>
      <c r="N100" s="457"/>
      <c r="O100" s="457"/>
      <c r="P100" s="458">
        <f t="shared" si="1"/>
        <v>1</v>
      </c>
    </row>
    <row r="101" spans="3:16" ht="17.25" customHeight="1" x14ac:dyDescent="0.3">
      <c r="C101" s="429" t="s">
        <v>427</v>
      </c>
      <c r="D101" s="432"/>
      <c r="E101" s="433"/>
      <c r="F101" s="433"/>
      <c r="G101" s="434"/>
      <c r="H101" s="435"/>
      <c r="I101" s="436">
        <v>1</v>
      </c>
      <c r="J101" s="436"/>
      <c r="K101" s="436"/>
      <c r="L101" s="436"/>
      <c r="M101" s="436"/>
      <c r="N101" s="436"/>
      <c r="O101" s="436"/>
      <c r="P101" s="431">
        <f t="shared" si="1"/>
        <v>1</v>
      </c>
    </row>
    <row r="102" spans="3:16" ht="17.25" customHeight="1" x14ac:dyDescent="0.3">
      <c r="C102" s="429" t="s">
        <v>106</v>
      </c>
      <c r="D102" s="432"/>
      <c r="E102" s="433"/>
      <c r="F102" s="433"/>
      <c r="G102" s="434"/>
      <c r="H102" s="435"/>
      <c r="I102" s="436"/>
      <c r="J102" s="436"/>
      <c r="K102" s="436"/>
      <c r="L102" s="436"/>
      <c r="M102" s="436"/>
      <c r="N102" s="436"/>
      <c r="O102" s="436">
        <v>1</v>
      </c>
      <c r="P102" s="431">
        <f t="shared" si="1"/>
        <v>1</v>
      </c>
    </row>
    <row r="103" spans="3:16" ht="17.25" customHeight="1" x14ac:dyDescent="0.3">
      <c r="C103" s="429" t="s">
        <v>175</v>
      </c>
      <c r="D103" s="432"/>
      <c r="E103" s="433"/>
      <c r="F103" s="433"/>
      <c r="G103" s="434"/>
      <c r="H103" s="437"/>
      <c r="I103" s="436">
        <v>1</v>
      </c>
      <c r="J103" s="436"/>
      <c r="K103" s="436"/>
      <c r="L103" s="436"/>
      <c r="M103" s="436"/>
      <c r="N103" s="436"/>
      <c r="O103" s="436"/>
      <c r="P103" s="431">
        <f t="shared" si="1"/>
        <v>1</v>
      </c>
    </row>
    <row r="104" spans="3:16" ht="17.25" customHeight="1" x14ac:dyDescent="0.3">
      <c r="C104" s="429" t="s">
        <v>483</v>
      </c>
      <c r="D104" s="432"/>
      <c r="E104" s="433"/>
      <c r="F104" s="433"/>
      <c r="G104" s="434"/>
      <c r="H104" s="437"/>
      <c r="I104" s="436"/>
      <c r="J104" s="436"/>
      <c r="K104" s="436"/>
      <c r="L104" s="436"/>
      <c r="M104" s="436"/>
      <c r="N104" s="436">
        <v>1</v>
      </c>
      <c r="O104" s="436"/>
      <c r="P104" s="431">
        <f t="shared" si="1"/>
        <v>1</v>
      </c>
    </row>
    <row r="105" spans="3:16" ht="17.25" customHeight="1" x14ac:dyDescent="0.3">
      <c r="C105" s="429" t="s">
        <v>426</v>
      </c>
      <c r="D105" s="432"/>
      <c r="E105" s="433"/>
      <c r="F105" s="433"/>
      <c r="G105" s="434"/>
      <c r="H105" s="437"/>
      <c r="I105" s="436">
        <v>1</v>
      </c>
      <c r="J105" s="436"/>
      <c r="K105" s="436"/>
      <c r="L105" s="436"/>
      <c r="M105" s="436"/>
      <c r="N105" s="436"/>
      <c r="O105" s="436"/>
      <c r="P105" s="431">
        <f t="shared" si="1"/>
        <v>1</v>
      </c>
    </row>
    <row r="106" spans="3:16" ht="17.25" customHeight="1" x14ac:dyDescent="0.3">
      <c r="C106" s="429" t="s">
        <v>328</v>
      </c>
      <c r="D106" s="432"/>
      <c r="E106" s="433">
        <v>3</v>
      </c>
      <c r="F106" s="433"/>
      <c r="G106" s="434"/>
      <c r="H106" s="437">
        <v>1</v>
      </c>
      <c r="I106" s="436"/>
      <c r="J106" s="436"/>
      <c r="K106" s="436"/>
      <c r="L106" s="436">
        <v>1</v>
      </c>
      <c r="M106" s="436"/>
      <c r="N106" s="436"/>
      <c r="O106" s="436"/>
      <c r="P106" s="431">
        <f t="shared" si="1"/>
        <v>5</v>
      </c>
    </row>
    <row r="107" spans="3:16" ht="17.25" customHeight="1" x14ac:dyDescent="0.3">
      <c r="C107" s="429" t="s">
        <v>447</v>
      </c>
      <c r="D107" s="432"/>
      <c r="E107" s="433"/>
      <c r="F107" s="433"/>
      <c r="G107" s="434"/>
      <c r="H107" s="435"/>
      <c r="I107" s="436"/>
      <c r="J107" s="436"/>
      <c r="K107" s="436">
        <v>1</v>
      </c>
      <c r="L107" s="436"/>
      <c r="M107" s="436"/>
      <c r="N107" s="436"/>
      <c r="O107" s="436"/>
      <c r="P107" s="431">
        <f t="shared" si="1"/>
        <v>1</v>
      </c>
    </row>
    <row r="108" spans="3:16" ht="17.25" customHeight="1" x14ac:dyDescent="0.3">
      <c r="C108" s="429" t="s">
        <v>409</v>
      </c>
      <c r="D108" s="432"/>
      <c r="E108" s="433"/>
      <c r="F108" s="433"/>
      <c r="G108" s="434">
        <v>1</v>
      </c>
      <c r="H108" s="435"/>
      <c r="I108" s="436">
        <v>1</v>
      </c>
      <c r="J108" s="436"/>
      <c r="K108" s="436"/>
      <c r="L108" s="436"/>
      <c r="M108" s="436"/>
      <c r="N108" s="436"/>
      <c r="O108" s="436"/>
      <c r="P108" s="431">
        <f t="shared" si="1"/>
        <v>2</v>
      </c>
    </row>
    <row r="109" spans="3:16" ht="17.25" customHeight="1" x14ac:dyDescent="0.3">
      <c r="C109" s="429" t="s">
        <v>458</v>
      </c>
      <c r="D109" s="432"/>
      <c r="E109" s="433"/>
      <c r="F109" s="433"/>
      <c r="G109" s="434"/>
      <c r="H109" s="435"/>
      <c r="I109" s="436"/>
      <c r="J109" s="436"/>
      <c r="K109" s="436"/>
      <c r="L109" s="436">
        <v>1</v>
      </c>
      <c r="M109" s="436"/>
      <c r="N109" s="436"/>
      <c r="O109" s="436"/>
      <c r="P109" s="431">
        <f t="shared" si="1"/>
        <v>1</v>
      </c>
    </row>
    <row r="110" spans="3:16" ht="17.25" customHeight="1" x14ac:dyDescent="0.3">
      <c r="C110" s="429" t="s">
        <v>211</v>
      </c>
      <c r="D110" s="432"/>
      <c r="E110" s="433"/>
      <c r="F110" s="433"/>
      <c r="G110" s="434"/>
      <c r="H110" s="435"/>
      <c r="I110" s="436"/>
      <c r="J110" s="436"/>
      <c r="K110" s="436"/>
      <c r="L110" s="436"/>
      <c r="M110" s="436"/>
      <c r="N110" s="436"/>
      <c r="O110" s="436"/>
      <c r="P110" s="431">
        <f t="shared" si="1"/>
        <v>0</v>
      </c>
    </row>
    <row r="111" spans="3:16" ht="17.25" customHeight="1" x14ac:dyDescent="0.3">
      <c r="C111" s="429" t="s">
        <v>360</v>
      </c>
      <c r="D111" s="432"/>
      <c r="E111" s="433"/>
      <c r="F111" s="433"/>
      <c r="G111" s="434"/>
      <c r="H111" s="435"/>
      <c r="I111" s="436"/>
      <c r="J111" s="436"/>
      <c r="K111" s="436"/>
      <c r="L111" s="436"/>
      <c r="M111" s="436"/>
      <c r="N111" s="436"/>
      <c r="O111" s="436"/>
      <c r="P111" s="431">
        <f t="shared" si="1"/>
        <v>0</v>
      </c>
    </row>
    <row r="112" spans="3:16" ht="17.25" customHeight="1" x14ac:dyDescent="0.3">
      <c r="C112" s="429" t="s">
        <v>80</v>
      </c>
      <c r="D112" s="432"/>
      <c r="E112" s="433"/>
      <c r="F112" s="433"/>
      <c r="G112" s="434"/>
      <c r="H112" s="435"/>
      <c r="I112" s="436"/>
      <c r="J112" s="436"/>
      <c r="K112" s="436"/>
      <c r="L112" s="436"/>
      <c r="M112" s="436"/>
      <c r="N112" s="436"/>
      <c r="O112" s="436"/>
      <c r="P112" s="431">
        <f t="shared" si="1"/>
        <v>0</v>
      </c>
    </row>
    <row r="113" spans="3:16" ht="17.25" customHeight="1" x14ac:dyDescent="0.3">
      <c r="C113" s="429" t="s">
        <v>175</v>
      </c>
      <c r="D113" s="432"/>
      <c r="E113" s="433"/>
      <c r="F113" s="433"/>
      <c r="G113" s="434"/>
      <c r="H113" s="435"/>
      <c r="I113" s="436"/>
      <c r="J113" s="436"/>
      <c r="K113" s="436"/>
      <c r="L113" s="436"/>
      <c r="M113" s="436"/>
      <c r="N113" s="436"/>
      <c r="O113" s="436"/>
      <c r="P113" s="431">
        <f t="shared" si="1"/>
        <v>0</v>
      </c>
    </row>
    <row r="114" spans="3:16" ht="17.25" customHeight="1" x14ac:dyDescent="0.3">
      <c r="C114" s="429" t="s">
        <v>308</v>
      </c>
      <c r="D114" s="432"/>
      <c r="E114" s="433"/>
      <c r="F114" s="433"/>
      <c r="G114" s="434"/>
      <c r="H114" s="435"/>
      <c r="I114" s="436"/>
      <c r="J114" s="436"/>
      <c r="K114" s="436"/>
      <c r="L114" s="436"/>
      <c r="M114" s="436"/>
      <c r="N114" s="436"/>
      <c r="O114" s="436"/>
      <c r="P114" s="431">
        <f t="shared" si="1"/>
        <v>0</v>
      </c>
    </row>
    <row r="115" spans="3:16" ht="17.25" customHeight="1" x14ac:dyDescent="0.3">
      <c r="C115" s="429" t="s">
        <v>373</v>
      </c>
      <c r="D115" s="432"/>
      <c r="E115" s="433">
        <v>1</v>
      </c>
      <c r="F115" s="433"/>
      <c r="G115" s="434"/>
      <c r="H115" s="437"/>
      <c r="I115" s="436"/>
      <c r="J115" s="436"/>
      <c r="K115" s="436"/>
      <c r="L115" s="436"/>
      <c r="M115" s="436"/>
      <c r="N115" s="436"/>
      <c r="O115" s="436"/>
      <c r="P115" s="431">
        <f t="shared" si="1"/>
        <v>1</v>
      </c>
    </row>
    <row r="116" spans="3:16" ht="17.25" customHeight="1" x14ac:dyDescent="0.3">
      <c r="C116" s="429" t="s">
        <v>226</v>
      </c>
      <c r="D116" s="432"/>
      <c r="E116" s="433"/>
      <c r="F116" s="433"/>
      <c r="G116" s="434"/>
      <c r="H116" s="437"/>
      <c r="I116" s="436"/>
      <c r="J116" s="436"/>
      <c r="K116" s="436"/>
      <c r="L116" s="436"/>
      <c r="M116" s="436"/>
      <c r="N116" s="436"/>
      <c r="O116" s="436"/>
      <c r="P116" s="431">
        <f t="shared" si="1"/>
        <v>0</v>
      </c>
    </row>
    <row r="117" spans="3:16" ht="17.25" customHeight="1" x14ac:dyDescent="0.3">
      <c r="C117" s="429" t="s">
        <v>356</v>
      </c>
      <c r="D117" s="432"/>
      <c r="E117" s="433"/>
      <c r="F117" s="433"/>
      <c r="G117" s="434"/>
      <c r="H117" s="437"/>
      <c r="I117" s="436"/>
      <c r="J117" s="436"/>
      <c r="K117" s="436"/>
      <c r="L117" s="436"/>
      <c r="M117" s="436"/>
      <c r="N117" s="436"/>
      <c r="O117" s="436"/>
      <c r="P117" s="431">
        <f t="shared" si="1"/>
        <v>0</v>
      </c>
    </row>
    <row r="118" spans="3:16" ht="17.25" customHeight="1" x14ac:dyDescent="0.3">
      <c r="C118" s="429" t="s">
        <v>333</v>
      </c>
      <c r="D118" s="432"/>
      <c r="E118" s="433"/>
      <c r="F118" s="433"/>
      <c r="G118" s="434"/>
      <c r="H118" s="437"/>
      <c r="I118" s="436"/>
      <c r="J118" s="436"/>
      <c r="K118" s="436"/>
      <c r="L118" s="436"/>
      <c r="M118" s="436"/>
      <c r="N118" s="436"/>
      <c r="O118" s="436"/>
      <c r="P118" s="431">
        <f t="shared" si="1"/>
        <v>0</v>
      </c>
    </row>
    <row r="119" spans="3:16" ht="17.25" customHeight="1" x14ac:dyDescent="0.3">
      <c r="C119" s="429" t="s">
        <v>476</v>
      </c>
      <c r="D119" s="432"/>
      <c r="E119" s="433"/>
      <c r="F119" s="433"/>
      <c r="G119" s="434"/>
      <c r="H119" s="437"/>
      <c r="I119" s="436"/>
      <c r="J119" s="436"/>
      <c r="K119" s="436"/>
      <c r="L119" s="436"/>
      <c r="M119" s="436">
        <v>1</v>
      </c>
      <c r="N119" s="436"/>
      <c r="O119" s="436"/>
      <c r="P119" s="431">
        <f t="shared" si="1"/>
        <v>1</v>
      </c>
    </row>
    <row r="120" spans="3:16" ht="17.25" customHeight="1" x14ac:dyDescent="0.3">
      <c r="C120" s="429" t="s">
        <v>397</v>
      </c>
      <c r="D120" s="432"/>
      <c r="E120" s="433"/>
      <c r="F120" s="433">
        <v>1</v>
      </c>
      <c r="G120" s="434"/>
      <c r="H120" s="435"/>
      <c r="I120" s="436"/>
      <c r="J120" s="436"/>
      <c r="K120" s="436"/>
      <c r="L120" s="436"/>
      <c r="M120" s="436"/>
      <c r="N120" s="436"/>
      <c r="O120" s="436">
        <v>1</v>
      </c>
      <c r="P120" s="431">
        <f t="shared" si="1"/>
        <v>2</v>
      </c>
    </row>
    <row r="121" spans="3:16" ht="17.25" customHeight="1" x14ac:dyDescent="0.3">
      <c r="C121" s="429" t="s">
        <v>318</v>
      </c>
      <c r="D121" s="432"/>
      <c r="E121" s="433"/>
      <c r="F121" s="433"/>
      <c r="G121" s="434"/>
      <c r="H121" s="435"/>
      <c r="I121" s="436"/>
      <c r="J121" s="436"/>
      <c r="K121" s="436"/>
      <c r="L121" s="436"/>
      <c r="M121" s="436"/>
      <c r="N121" s="436"/>
      <c r="O121" s="436"/>
      <c r="P121" s="431">
        <f t="shared" si="1"/>
        <v>0</v>
      </c>
    </row>
    <row r="122" spans="3:16" ht="17.25" customHeight="1" x14ac:dyDescent="0.3">
      <c r="C122" s="429" t="s">
        <v>200</v>
      </c>
      <c r="D122" s="432"/>
      <c r="E122" s="433"/>
      <c r="F122" s="433">
        <v>1</v>
      </c>
      <c r="G122" s="434"/>
      <c r="H122" s="437">
        <v>2</v>
      </c>
      <c r="I122" s="436"/>
      <c r="J122" s="436">
        <v>2</v>
      </c>
      <c r="K122" s="436">
        <v>3</v>
      </c>
      <c r="L122" s="436"/>
      <c r="M122" s="436">
        <v>1</v>
      </c>
      <c r="N122" s="436"/>
      <c r="O122" s="436"/>
      <c r="P122" s="431">
        <f t="shared" si="1"/>
        <v>9</v>
      </c>
    </row>
    <row r="123" spans="3:16" ht="17.25" customHeight="1" x14ac:dyDescent="0.3">
      <c r="C123" s="429" t="s">
        <v>387</v>
      </c>
      <c r="D123" s="432">
        <v>1</v>
      </c>
      <c r="E123" s="433"/>
      <c r="F123" s="433"/>
      <c r="G123" s="434"/>
      <c r="H123" s="435"/>
      <c r="I123" s="436"/>
      <c r="J123" s="436"/>
      <c r="K123" s="436"/>
      <c r="L123" s="436"/>
      <c r="M123" s="436"/>
      <c r="N123" s="436"/>
      <c r="O123" s="436"/>
      <c r="P123" s="431">
        <f t="shared" si="1"/>
        <v>1</v>
      </c>
    </row>
    <row r="124" spans="3:16" ht="17.25" customHeight="1" x14ac:dyDescent="0.3">
      <c r="C124" s="429" t="s">
        <v>173</v>
      </c>
      <c r="D124" s="432"/>
      <c r="E124" s="433"/>
      <c r="F124" s="433"/>
      <c r="G124" s="434"/>
      <c r="H124" s="435"/>
      <c r="I124" s="436"/>
      <c r="J124" s="436"/>
      <c r="K124" s="436"/>
      <c r="L124" s="436"/>
      <c r="M124" s="436"/>
      <c r="N124" s="436"/>
      <c r="O124" s="436"/>
      <c r="P124" s="431">
        <f t="shared" si="1"/>
        <v>0</v>
      </c>
    </row>
    <row r="125" spans="3:16" ht="17.25" customHeight="1" x14ac:dyDescent="0.3">
      <c r="C125" s="429" t="s">
        <v>224</v>
      </c>
      <c r="D125" s="432"/>
      <c r="E125" s="433"/>
      <c r="F125" s="433"/>
      <c r="G125" s="434"/>
      <c r="H125" s="437"/>
      <c r="I125" s="436"/>
      <c r="J125" s="436"/>
      <c r="K125" s="436"/>
      <c r="L125" s="436"/>
      <c r="M125" s="436"/>
      <c r="N125" s="436"/>
      <c r="O125" s="436">
        <v>1</v>
      </c>
      <c r="P125" s="431">
        <f t="shared" si="1"/>
        <v>1</v>
      </c>
    </row>
    <row r="126" spans="3:16" ht="17.25" customHeight="1" x14ac:dyDescent="0.3">
      <c r="C126" s="429" t="s">
        <v>207</v>
      </c>
      <c r="D126" s="432"/>
      <c r="E126" s="433"/>
      <c r="F126" s="433"/>
      <c r="G126" s="434"/>
      <c r="H126" s="435"/>
      <c r="I126" s="436"/>
      <c r="J126" s="436"/>
      <c r="K126" s="436"/>
      <c r="L126" s="436"/>
      <c r="M126" s="436"/>
      <c r="N126" s="436"/>
      <c r="O126" s="436"/>
      <c r="P126" s="431">
        <f t="shared" si="1"/>
        <v>0</v>
      </c>
    </row>
    <row r="127" spans="3:16" ht="17.25" customHeight="1" x14ac:dyDescent="0.3">
      <c r="C127" s="429" t="s">
        <v>461</v>
      </c>
      <c r="D127" s="432"/>
      <c r="E127" s="433"/>
      <c r="F127" s="433"/>
      <c r="G127" s="434"/>
      <c r="H127" s="435"/>
      <c r="I127" s="436"/>
      <c r="J127" s="436"/>
      <c r="K127" s="436"/>
      <c r="L127" s="436">
        <v>1</v>
      </c>
      <c r="M127" s="436"/>
      <c r="N127" s="436"/>
      <c r="O127" s="436"/>
      <c r="P127" s="431">
        <f t="shared" si="1"/>
        <v>1</v>
      </c>
    </row>
    <row r="128" spans="3:16" ht="17.25" customHeight="1" x14ac:dyDescent="0.3">
      <c r="C128" s="429" t="s">
        <v>234</v>
      </c>
      <c r="D128" s="432"/>
      <c r="E128" s="433"/>
      <c r="F128" s="433"/>
      <c r="G128" s="434"/>
      <c r="H128" s="435"/>
      <c r="I128" s="436"/>
      <c r="J128" s="436"/>
      <c r="K128" s="436"/>
      <c r="L128" s="436"/>
      <c r="M128" s="436"/>
      <c r="N128" s="436"/>
      <c r="O128" s="436"/>
      <c r="P128" s="431">
        <f t="shared" si="1"/>
        <v>0</v>
      </c>
    </row>
    <row r="129" spans="3:16" ht="17.25" customHeight="1" x14ac:dyDescent="0.3">
      <c r="C129" s="429" t="s">
        <v>372</v>
      </c>
      <c r="D129" s="432"/>
      <c r="E129" s="433">
        <v>2</v>
      </c>
      <c r="F129" s="433"/>
      <c r="G129" s="434"/>
      <c r="H129" s="435"/>
      <c r="I129" s="436"/>
      <c r="J129" s="436"/>
      <c r="K129" s="436"/>
      <c r="L129" s="436"/>
      <c r="M129" s="436"/>
      <c r="N129" s="436"/>
      <c r="O129" s="436"/>
      <c r="P129" s="431">
        <f t="shared" si="1"/>
        <v>2</v>
      </c>
    </row>
    <row r="130" spans="3:16" ht="17.25" customHeight="1" x14ac:dyDescent="0.3">
      <c r="C130" s="429" t="s">
        <v>223</v>
      </c>
      <c r="D130" s="432"/>
      <c r="E130" s="433"/>
      <c r="F130" s="433"/>
      <c r="G130" s="434"/>
      <c r="H130" s="437"/>
      <c r="I130" s="436"/>
      <c r="J130" s="436"/>
      <c r="K130" s="436"/>
      <c r="L130" s="436"/>
      <c r="M130" s="436"/>
      <c r="N130" s="436"/>
      <c r="O130" s="436"/>
      <c r="P130" s="431">
        <f t="shared" si="1"/>
        <v>0</v>
      </c>
    </row>
    <row r="131" spans="3:16" ht="17.25" customHeight="1" x14ac:dyDescent="0.3">
      <c r="C131" s="429" t="s">
        <v>140</v>
      </c>
      <c r="D131" s="432"/>
      <c r="E131" s="433"/>
      <c r="F131" s="433"/>
      <c r="G131" s="434"/>
      <c r="H131" s="435"/>
      <c r="I131" s="436"/>
      <c r="J131" s="436"/>
      <c r="K131" s="436"/>
      <c r="L131" s="436"/>
      <c r="M131" s="436"/>
      <c r="N131" s="436"/>
      <c r="O131" s="436"/>
      <c r="P131" s="431">
        <f t="shared" si="1"/>
        <v>0</v>
      </c>
    </row>
    <row r="132" spans="3:16" ht="17.25" customHeight="1" x14ac:dyDescent="0.3">
      <c r="C132" s="429" t="s">
        <v>345</v>
      </c>
      <c r="D132" s="432"/>
      <c r="E132" s="433"/>
      <c r="F132" s="433"/>
      <c r="G132" s="434"/>
      <c r="H132" s="435"/>
      <c r="I132" s="436"/>
      <c r="J132" s="436"/>
      <c r="K132" s="436"/>
      <c r="L132" s="436"/>
      <c r="M132" s="436"/>
      <c r="N132" s="436"/>
      <c r="O132" s="436"/>
      <c r="P132" s="431">
        <f t="shared" si="1"/>
        <v>0</v>
      </c>
    </row>
    <row r="133" spans="3:16" ht="17.25" customHeight="1" x14ac:dyDescent="0.3">
      <c r="C133" s="429" t="s">
        <v>351</v>
      </c>
      <c r="D133" s="432"/>
      <c r="E133" s="433"/>
      <c r="F133" s="433"/>
      <c r="G133" s="434"/>
      <c r="H133" s="435"/>
      <c r="I133" s="436"/>
      <c r="J133" s="436"/>
      <c r="K133" s="436"/>
      <c r="L133" s="436"/>
      <c r="M133" s="436"/>
      <c r="N133" s="436"/>
      <c r="O133" s="436"/>
      <c r="P133" s="431">
        <f t="shared" si="1"/>
        <v>0</v>
      </c>
    </row>
    <row r="134" spans="3:16" ht="17.25" customHeight="1" x14ac:dyDescent="0.3">
      <c r="C134" s="429" t="s">
        <v>388</v>
      </c>
      <c r="D134" s="432">
        <v>1</v>
      </c>
      <c r="E134" s="433"/>
      <c r="F134" s="433"/>
      <c r="G134" s="434"/>
      <c r="H134" s="435"/>
      <c r="I134" s="436"/>
      <c r="J134" s="436"/>
      <c r="K134" s="436"/>
      <c r="L134" s="436"/>
      <c r="M134" s="436"/>
      <c r="N134" s="436"/>
      <c r="O134" s="436"/>
      <c r="P134" s="431">
        <f t="shared" si="1"/>
        <v>1</v>
      </c>
    </row>
    <row r="135" spans="3:16" ht="17.25" customHeight="1" x14ac:dyDescent="0.3">
      <c r="C135" s="429" t="s">
        <v>188</v>
      </c>
      <c r="D135" s="432"/>
      <c r="E135" s="433"/>
      <c r="F135" s="433">
        <v>1</v>
      </c>
      <c r="G135" s="434"/>
      <c r="H135" s="437">
        <v>1</v>
      </c>
      <c r="I135" s="436"/>
      <c r="J135" s="436">
        <v>2</v>
      </c>
      <c r="K135" s="436">
        <v>1</v>
      </c>
      <c r="L135" s="436"/>
      <c r="M135" s="436"/>
      <c r="N135" s="436"/>
      <c r="O135" s="436"/>
      <c r="P135" s="431">
        <f t="shared" si="1"/>
        <v>5</v>
      </c>
    </row>
    <row r="136" spans="3:16" ht="17.25" customHeight="1" x14ac:dyDescent="0.3">
      <c r="C136" s="429" t="s">
        <v>349</v>
      </c>
      <c r="D136" s="432"/>
      <c r="E136" s="433"/>
      <c r="F136" s="433">
        <v>1</v>
      </c>
      <c r="G136" s="434"/>
      <c r="H136" s="435"/>
      <c r="I136" s="436"/>
      <c r="J136" s="436">
        <v>1</v>
      </c>
      <c r="K136" s="436"/>
      <c r="L136" s="436"/>
      <c r="M136" s="436"/>
      <c r="N136" s="436"/>
      <c r="O136" s="436"/>
      <c r="P136" s="431">
        <f t="shared" si="1"/>
        <v>2</v>
      </c>
    </row>
    <row r="137" spans="3:16" ht="17.25" customHeight="1" x14ac:dyDescent="0.3">
      <c r="C137" s="429" t="s">
        <v>189</v>
      </c>
      <c r="D137" s="432"/>
      <c r="E137" s="433"/>
      <c r="F137" s="433"/>
      <c r="G137" s="434"/>
      <c r="H137" s="435"/>
      <c r="I137" s="436"/>
      <c r="J137" s="436">
        <v>2</v>
      </c>
      <c r="K137" s="436">
        <v>1</v>
      </c>
      <c r="L137" s="436"/>
      <c r="M137" s="436"/>
      <c r="N137" s="436"/>
      <c r="O137" s="436"/>
      <c r="P137" s="431">
        <f t="shared" si="1"/>
        <v>3</v>
      </c>
    </row>
    <row r="138" spans="3:16" ht="17.25" customHeight="1" x14ac:dyDescent="0.3">
      <c r="C138" s="429" t="s">
        <v>141</v>
      </c>
      <c r="D138" s="432"/>
      <c r="E138" s="433"/>
      <c r="F138" s="433"/>
      <c r="G138" s="434"/>
      <c r="H138" s="435"/>
      <c r="I138" s="436"/>
      <c r="J138" s="436"/>
      <c r="K138" s="436"/>
      <c r="L138" s="436"/>
      <c r="M138" s="436"/>
      <c r="N138" s="436">
        <v>1</v>
      </c>
      <c r="O138" s="436">
        <v>1</v>
      </c>
      <c r="P138" s="431">
        <f t="shared" si="1"/>
        <v>2</v>
      </c>
    </row>
    <row r="139" spans="3:16" ht="17.25" customHeight="1" x14ac:dyDescent="0.3">
      <c r="C139" s="429" t="s">
        <v>398</v>
      </c>
      <c r="D139" s="432"/>
      <c r="E139" s="433"/>
      <c r="F139" s="433">
        <v>1</v>
      </c>
      <c r="G139" s="434"/>
      <c r="H139" s="435"/>
      <c r="I139" s="436"/>
      <c r="J139" s="436"/>
      <c r="K139" s="436"/>
      <c r="L139" s="436"/>
      <c r="M139" s="436"/>
      <c r="N139" s="436"/>
      <c r="O139" s="436"/>
      <c r="P139" s="431">
        <f t="shared" si="1"/>
        <v>1</v>
      </c>
    </row>
    <row r="140" spans="3:16" ht="17.25" customHeight="1" x14ac:dyDescent="0.3">
      <c r="C140" s="429" t="s">
        <v>389</v>
      </c>
      <c r="D140" s="432">
        <v>1</v>
      </c>
      <c r="E140" s="433"/>
      <c r="F140" s="433"/>
      <c r="G140" s="434"/>
      <c r="H140" s="435"/>
      <c r="I140" s="436"/>
      <c r="J140" s="436"/>
      <c r="K140" s="436">
        <v>2</v>
      </c>
      <c r="L140" s="436"/>
      <c r="M140" s="436">
        <v>1</v>
      </c>
      <c r="N140" s="436"/>
      <c r="O140" s="436"/>
      <c r="P140" s="431">
        <f t="shared" si="1"/>
        <v>4</v>
      </c>
    </row>
    <row r="141" spans="3:16" ht="17.25" customHeight="1" x14ac:dyDescent="0.3">
      <c r="C141" s="429" t="s">
        <v>326</v>
      </c>
      <c r="D141" s="432">
        <v>1</v>
      </c>
      <c r="E141" s="433"/>
      <c r="F141" s="433"/>
      <c r="G141" s="434"/>
      <c r="H141" s="435"/>
      <c r="I141" s="436"/>
      <c r="J141" s="436"/>
      <c r="K141" s="436"/>
      <c r="L141" s="436"/>
      <c r="M141" s="436">
        <v>1</v>
      </c>
      <c r="N141" s="436"/>
      <c r="O141" s="436"/>
      <c r="P141" s="431">
        <f t="shared" si="1"/>
        <v>2</v>
      </c>
    </row>
    <row r="142" spans="3:16" ht="17.25" customHeight="1" x14ac:dyDescent="0.3">
      <c r="C142" s="429" t="s">
        <v>309</v>
      </c>
      <c r="D142" s="432"/>
      <c r="E142" s="433"/>
      <c r="F142" s="433"/>
      <c r="G142" s="434"/>
      <c r="H142" s="435"/>
      <c r="I142" s="436"/>
      <c r="J142" s="436"/>
      <c r="K142" s="436"/>
      <c r="L142" s="436"/>
      <c r="M142" s="436"/>
      <c r="N142" s="436"/>
      <c r="O142" s="436"/>
      <c r="P142" s="431">
        <f t="shared" si="1"/>
        <v>0</v>
      </c>
    </row>
    <row r="143" spans="3:16" ht="17.25" customHeight="1" x14ac:dyDescent="0.3">
      <c r="C143" s="429" t="s">
        <v>408</v>
      </c>
      <c r="D143" s="432"/>
      <c r="E143" s="433"/>
      <c r="F143" s="433"/>
      <c r="G143" s="434">
        <v>1</v>
      </c>
      <c r="H143" s="435"/>
      <c r="I143" s="436"/>
      <c r="J143" s="436"/>
      <c r="K143" s="436"/>
      <c r="L143" s="436"/>
      <c r="M143" s="436"/>
      <c r="N143" s="436"/>
      <c r="O143" s="436"/>
      <c r="P143" s="431">
        <f t="shared" si="1"/>
        <v>1</v>
      </c>
    </row>
    <row r="144" spans="3:16" ht="17.25" customHeight="1" thickBot="1" x14ac:dyDescent="0.35">
      <c r="C144" s="445" t="s">
        <v>509</v>
      </c>
      <c r="D144" s="446"/>
      <c r="E144" s="447"/>
      <c r="F144" s="447"/>
      <c r="G144" s="448"/>
      <c r="H144" s="449"/>
      <c r="I144" s="450"/>
      <c r="J144" s="450"/>
      <c r="K144" s="450"/>
      <c r="L144" s="450"/>
      <c r="M144" s="450"/>
      <c r="N144" s="450"/>
      <c r="O144" s="450">
        <v>1</v>
      </c>
      <c r="P144" s="451">
        <f t="shared" si="1"/>
        <v>1</v>
      </c>
    </row>
    <row r="145" spans="3:16" ht="17.25" customHeight="1" x14ac:dyDescent="0.3">
      <c r="C145" s="554"/>
      <c r="D145" s="555"/>
      <c r="E145" s="556"/>
      <c r="F145" s="556"/>
      <c r="G145" s="557"/>
      <c r="H145" s="568"/>
      <c r="I145" s="559"/>
      <c r="J145" s="559"/>
      <c r="K145" s="559"/>
      <c r="L145" s="559"/>
      <c r="M145" s="559"/>
      <c r="N145" s="559"/>
      <c r="O145" s="559"/>
      <c r="P145" s="560"/>
    </row>
    <row r="146" spans="3:16" ht="17.25" customHeight="1" thickBot="1" x14ac:dyDescent="0.35">
      <c r="C146" s="298"/>
      <c r="D146" s="345"/>
      <c r="E146" s="364"/>
      <c r="F146" s="364"/>
      <c r="G146" s="365"/>
      <c r="H146" s="569"/>
      <c r="I146" s="366"/>
      <c r="J146" s="366"/>
      <c r="K146" s="366"/>
      <c r="L146" s="366"/>
      <c r="M146" s="366"/>
      <c r="N146" s="366"/>
      <c r="O146" s="366"/>
      <c r="P146" s="346"/>
    </row>
    <row r="147" spans="3:16" ht="17.25" customHeight="1" x14ac:dyDescent="0.3">
      <c r="C147" s="452" t="s">
        <v>142</v>
      </c>
      <c r="D147" s="453"/>
      <c r="E147" s="454"/>
      <c r="F147" s="454">
        <v>1</v>
      </c>
      <c r="G147" s="455"/>
      <c r="H147" s="461"/>
      <c r="I147" s="457"/>
      <c r="J147" s="457">
        <v>1</v>
      </c>
      <c r="K147" s="457">
        <v>1</v>
      </c>
      <c r="L147" s="457"/>
      <c r="M147" s="457">
        <v>1</v>
      </c>
      <c r="N147" s="457">
        <v>2</v>
      </c>
      <c r="O147" s="457">
        <v>2</v>
      </c>
      <c r="P147" s="458">
        <f t="shared" si="1"/>
        <v>8</v>
      </c>
    </row>
    <row r="148" spans="3:16" ht="17.25" customHeight="1" x14ac:dyDescent="0.3">
      <c r="C148" s="445" t="s">
        <v>406</v>
      </c>
      <c r="D148" s="446"/>
      <c r="E148" s="447"/>
      <c r="F148" s="447"/>
      <c r="G148" s="448">
        <v>1</v>
      </c>
      <c r="H148" s="449"/>
      <c r="I148" s="450"/>
      <c r="J148" s="450"/>
      <c r="K148" s="450"/>
      <c r="L148" s="450"/>
      <c r="M148" s="450"/>
      <c r="N148" s="450"/>
      <c r="O148" s="450"/>
      <c r="P148" s="451">
        <f t="shared" si="1"/>
        <v>1</v>
      </c>
    </row>
    <row r="149" spans="3:16" ht="17.25" customHeight="1" x14ac:dyDescent="0.3">
      <c r="C149" s="452" t="s">
        <v>410</v>
      </c>
      <c r="D149" s="453"/>
      <c r="E149" s="454"/>
      <c r="F149" s="454"/>
      <c r="G149" s="455">
        <v>1</v>
      </c>
      <c r="H149" s="456"/>
      <c r="I149" s="457"/>
      <c r="J149" s="457">
        <v>1</v>
      </c>
      <c r="K149" s="457"/>
      <c r="L149" s="457"/>
      <c r="M149" s="457"/>
      <c r="N149" s="457"/>
      <c r="O149" s="457"/>
      <c r="P149" s="458">
        <f t="shared" ref="P149:P158" si="2">SUM(D149:O149)</f>
        <v>2</v>
      </c>
    </row>
    <row r="150" spans="3:16" ht="17.25" customHeight="1" x14ac:dyDescent="0.3">
      <c r="C150" s="429" t="s">
        <v>198</v>
      </c>
      <c r="D150" s="432"/>
      <c r="E150" s="433"/>
      <c r="F150" s="433"/>
      <c r="G150" s="434"/>
      <c r="H150" s="435"/>
      <c r="I150" s="436"/>
      <c r="J150" s="436"/>
      <c r="K150" s="436"/>
      <c r="L150" s="436"/>
      <c r="M150" s="436"/>
      <c r="N150" s="436"/>
      <c r="O150" s="436"/>
      <c r="P150" s="431">
        <f t="shared" si="2"/>
        <v>0</v>
      </c>
    </row>
    <row r="151" spans="3:16" ht="17.25" customHeight="1" x14ac:dyDescent="0.3">
      <c r="C151" s="429" t="s">
        <v>174</v>
      </c>
      <c r="D151" s="432"/>
      <c r="E151" s="433"/>
      <c r="F151" s="433"/>
      <c r="G151" s="434">
        <v>1</v>
      </c>
      <c r="H151" s="437">
        <v>1</v>
      </c>
      <c r="I151" s="436"/>
      <c r="J151" s="436">
        <v>1</v>
      </c>
      <c r="K151" s="436">
        <v>1</v>
      </c>
      <c r="L151" s="436">
        <v>1</v>
      </c>
      <c r="M151" s="436"/>
      <c r="N151" s="436"/>
      <c r="O151" s="436"/>
      <c r="P151" s="431">
        <f t="shared" si="2"/>
        <v>5</v>
      </c>
    </row>
    <row r="152" spans="3:16" ht="17.25" customHeight="1" x14ac:dyDescent="0.3">
      <c r="C152" s="561" t="s">
        <v>431</v>
      </c>
      <c r="D152" s="562"/>
      <c r="E152" s="563"/>
      <c r="F152" s="563"/>
      <c r="G152" s="564"/>
      <c r="H152" s="565"/>
      <c r="I152" s="566">
        <v>1</v>
      </c>
      <c r="J152" s="566"/>
      <c r="K152" s="566"/>
      <c r="L152" s="566"/>
      <c r="M152" s="566"/>
      <c r="N152" s="566"/>
      <c r="O152" s="566"/>
      <c r="P152" s="567">
        <f t="shared" si="2"/>
        <v>1</v>
      </c>
    </row>
    <row r="153" spans="3:16" ht="17.25" customHeight="1" x14ac:dyDescent="0.3">
      <c r="C153" s="452" t="s">
        <v>344</v>
      </c>
      <c r="D153" s="453"/>
      <c r="E153" s="454"/>
      <c r="F153" s="454"/>
      <c r="G153" s="455"/>
      <c r="H153" s="456"/>
      <c r="I153" s="457"/>
      <c r="J153" s="457"/>
      <c r="K153" s="457">
        <v>1</v>
      </c>
      <c r="L153" s="457"/>
      <c r="M153" s="457"/>
      <c r="N153" s="457"/>
      <c r="O153" s="457"/>
      <c r="P153" s="458">
        <f t="shared" si="2"/>
        <v>1</v>
      </c>
    </row>
    <row r="154" spans="3:16" ht="17.25" customHeight="1" x14ac:dyDescent="0.3">
      <c r="C154" s="429" t="s">
        <v>319</v>
      </c>
      <c r="D154" s="432"/>
      <c r="E154" s="433"/>
      <c r="F154" s="433"/>
      <c r="G154" s="434"/>
      <c r="H154" s="435"/>
      <c r="I154" s="436"/>
      <c r="J154" s="436"/>
      <c r="K154" s="436"/>
      <c r="L154" s="436"/>
      <c r="M154" s="436"/>
      <c r="N154" s="436"/>
      <c r="O154" s="436"/>
      <c r="P154" s="431">
        <f t="shared" si="2"/>
        <v>0</v>
      </c>
    </row>
    <row r="155" spans="3:16" ht="17.25" customHeight="1" x14ac:dyDescent="0.3">
      <c r="C155" s="429" t="s">
        <v>343</v>
      </c>
      <c r="D155" s="432"/>
      <c r="E155" s="433"/>
      <c r="F155" s="433"/>
      <c r="G155" s="434"/>
      <c r="H155" s="435"/>
      <c r="I155" s="436"/>
      <c r="J155" s="436"/>
      <c r="K155" s="436"/>
      <c r="L155" s="436"/>
      <c r="M155" s="436"/>
      <c r="N155" s="436"/>
      <c r="O155" s="436"/>
      <c r="P155" s="431">
        <f t="shared" si="2"/>
        <v>0</v>
      </c>
    </row>
    <row r="156" spans="3:16" ht="17.25" customHeight="1" x14ac:dyDescent="0.3">
      <c r="C156" s="429" t="s">
        <v>344</v>
      </c>
      <c r="D156" s="432"/>
      <c r="E156" s="433"/>
      <c r="F156" s="433"/>
      <c r="G156" s="434"/>
      <c r="H156" s="435"/>
      <c r="I156" s="436"/>
      <c r="J156" s="436"/>
      <c r="K156" s="436"/>
      <c r="L156" s="436"/>
      <c r="M156" s="436"/>
      <c r="N156" s="436"/>
      <c r="O156" s="436"/>
      <c r="P156" s="431">
        <f t="shared" si="2"/>
        <v>0</v>
      </c>
    </row>
    <row r="157" spans="3:16" ht="17.25" customHeight="1" x14ac:dyDescent="0.3">
      <c r="C157" s="429" t="s">
        <v>401</v>
      </c>
      <c r="D157" s="432"/>
      <c r="E157" s="433"/>
      <c r="F157" s="433">
        <v>2</v>
      </c>
      <c r="G157" s="434"/>
      <c r="H157" s="435"/>
      <c r="I157" s="436"/>
      <c r="J157" s="436"/>
      <c r="K157" s="436"/>
      <c r="L157" s="436"/>
      <c r="M157" s="436"/>
      <c r="N157" s="436"/>
      <c r="O157" s="436"/>
      <c r="P157" s="431">
        <f t="shared" si="2"/>
        <v>2</v>
      </c>
    </row>
    <row r="158" spans="3:16" ht="17.25" customHeight="1" thickBot="1" x14ac:dyDescent="0.35">
      <c r="C158" s="438" t="s">
        <v>399</v>
      </c>
      <c r="D158" s="439"/>
      <c r="E158" s="440"/>
      <c r="F158" s="440">
        <v>1</v>
      </c>
      <c r="G158" s="441"/>
      <c r="H158" s="442"/>
      <c r="I158" s="443"/>
      <c r="J158" s="443">
        <v>1</v>
      </c>
      <c r="K158" s="443">
        <v>1</v>
      </c>
      <c r="L158" s="443"/>
      <c r="M158" s="443"/>
      <c r="N158" s="443"/>
      <c r="O158" s="443">
        <v>1</v>
      </c>
      <c r="P158" s="444">
        <f t="shared" si="2"/>
        <v>4</v>
      </c>
    </row>
    <row r="159" spans="3:16" ht="17.45" customHeight="1" thickBot="1" x14ac:dyDescent="0.35">
      <c r="C159" s="311" t="s">
        <v>1</v>
      </c>
      <c r="D159" s="314">
        <f t="shared" ref="D159:P159" si="3">SUM(D15:D158)</f>
        <v>21</v>
      </c>
      <c r="E159" s="314">
        <f t="shared" si="3"/>
        <v>17</v>
      </c>
      <c r="F159" s="314">
        <f t="shared" si="3"/>
        <v>15</v>
      </c>
      <c r="G159" s="314">
        <f t="shared" si="3"/>
        <v>16</v>
      </c>
      <c r="H159" s="314">
        <f t="shared" si="3"/>
        <v>11</v>
      </c>
      <c r="I159" s="314">
        <f t="shared" si="3"/>
        <v>14</v>
      </c>
      <c r="J159" s="314">
        <f t="shared" si="3"/>
        <v>24</v>
      </c>
      <c r="K159" s="314">
        <f t="shared" si="3"/>
        <v>25</v>
      </c>
      <c r="L159" s="314">
        <f t="shared" si="3"/>
        <v>14</v>
      </c>
      <c r="M159" s="314">
        <f>SUM(M15:M158)</f>
        <v>16</v>
      </c>
      <c r="N159" s="314">
        <f t="shared" si="3"/>
        <v>14</v>
      </c>
      <c r="O159" s="314">
        <f t="shared" si="3"/>
        <v>18</v>
      </c>
      <c r="P159" s="314">
        <f t="shared" si="3"/>
        <v>205</v>
      </c>
    </row>
    <row r="164" spans="1:17" x14ac:dyDescent="0.2">
      <c r="B164" s="265"/>
      <c r="C164" s="265"/>
    </row>
    <row r="165" spans="1:17" s="265" customFormat="1" x14ac:dyDescent="0.2">
      <c r="A165" s="264"/>
      <c r="E165" s="264"/>
      <c r="F165" s="264"/>
      <c r="P165" s="264"/>
      <c r="Q165" s="264"/>
    </row>
    <row r="183" spans="1:15" ht="13.5" x14ac:dyDescent="0.2">
      <c r="A183" s="271"/>
      <c r="D183" s="264"/>
      <c r="G183" s="264"/>
      <c r="H183" s="264"/>
      <c r="I183" s="264"/>
      <c r="J183" s="264"/>
      <c r="K183" s="264"/>
      <c r="L183" s="264"/>
      <c r="M183" s="264"/>
      <c r="N183" s="264"/>
      <c r="O183" s="264"/>
    </row>
  </sheetData>
  <mergeCells count="8">
    <mergeCell ref="A11:S11"/>
    <mergeCell ref="A12:S12"/>
    <mergeCell ref="A4:S4"/>
    <mergeCell ref="A5:S5"/>
    <mergeCell ref="A6:S6"/>
    <mergeCell ref="B8:E8"/>
    <mergeCell ref="A9:S9"/>
    <mergeCell ref="A10:S10"/>
  </mergeCells>
  <pageMargins left="0.59055118110236204" right="0.39370078740157499" top="0.39370078740157499" bottom="0.3" header="0.39370078740157499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6" customWidth="1"/>
    <col min="3" max="3" width="4.7109375" style="6" customWidth="1"/>
    <col min="4" max="4" width="4.85546875" style="6" customWidth="1"/>
    <col min="5" max="5" width="4.7109375" style="6" customWidth="1"/>
    <col min="6" max="6" width="3.28515625" style="6" customWidth="1"/>
    <col min="7" max="7" width="3.85546875" style="6" customWidth="1"/>
    <col min="8" max="8" width="3.7109375" style="6" customWidth="1"/>
    <col min="9" max="9" width="4.7109375" style="6" customWidth="1"/>
    <col min="10" max="11" width="4.7109375" style="6" hidden="1" customWidth="1"/>
    <col min="12" max="12" width="4" style="6" hidden="1" customWidth="1"/>
    <col min="13" max="13" width="1.85546875" style="6" hidden="1" customWidth="1"/>
    <col min="14" max="14" width="12.28515625" style="6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623" t="s">
        <v>25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</row>
    <row r="5" spans="1:18" ht="14.1" customHeight="1" x14ac:dyDescent="0.2">
      <c r="A5" s="595" t="s">
        <v>30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</row>
    <row r="6" spans="1:18" ht="14.1" customHeight="1" x14ac:dyDescent="0.2">
      <c r="A6" s="624" t="s">
        <v>126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</row>
    <row r="7" spans="1:18" ht="14.1" customHeight="1" x14ac:dyDescent="0.2"/>
    <row r="8" spans="1:18" ht="14.1" customHeight="1" x14ac:dyDescent="0.3">
      <c r="A8" s="625" t="s">
        <v>90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</row>
    <row r="9" spans="1:18" ht="14.1" customHeight="1" x14ac:dyDescent="0.3">
      <c r="A9" s="625" t="s">
        <v>16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</row>
    <row r="10" spans="1:18" ht="14.1" customHeight="1" x14ac:dyDescent="0.3">
      <c r="A10" s="626" t="s">
        <v>321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</row>
    <row r="11" spans="1:18" ht="14.1" customHeight="1" x14ac:dyDescent="0.3">
      <c r="A11" s="15"/>
      <c r="B11" s="35"/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5"/>
    </row>
    <row r="12" spans="1:18" ht="18.75" customHeight="1" thickBot="1" x14ac:dyDescent="0.25">
      <c r="A12" s="617" t="s">
        <v>65</v>
      </c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</row>
    <row r="13" spans="1:18" s="25" customFormat="1" ht="22.5" customHeight="1" thickBot="1" x14ac:dyDescent="0.35">
      <c r="A13" s="29"/>
      <c r="B13" s="109" t="s">
        <v>20</v>
      </c>
      <c r="C13" s="110" t="s">
        <v>238</v>
      </c>
      <c r="D13" s="110" t="s">
        <v>239</v>
      </c>
      <c r="E13" s="110" t="s">
        <v>240</v>
      </c>
      <c r="F13" s="110" t="s">
        <v>241</v>
      </c>
      <c r="G13" s="110" t="s">
        <v>242</v>
      </c>
      <c r="H13" s="110" t="s">
        <v>243</v>
      </c>
      <c r="I13" s="110" t="s">
        <v>245</v>
      </c>
      <c r="J13" s="110" t="s">
        <v>246</v>
      </c>
      <c r="K13" s="110" t="s">
        <v>247</v>
      </c>
      <c r="L13" s="110" t="s">
        <v>248</v>
      </c>
      <c r="M13" s="110" t="s">
        <v>249</v>
      </c>
      <c r="N13" s="111" t="s">
        <v>1</v>
      </c>
      <c r="O13" s="605" t="s">
        <v>115</v>
      </c>
      <c r="P13" s="30"/>
      <c r="Q13" s="30"/>
    </row>
    <row r="14" spans="1:18" s="25" customFormat="1" ht="17.100000000000001" customHeight="1" thickBot="1" x14ac:dyDescent="0.25">
      <c r="A14" s="29"/>
      <c r="B14" s="606" t="s">
        <v>111</v>
      </c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8"/>
      <c r="O14" s="605"/>
      <c r="P14" s="30"/>
      <c r="Q14" s="30"/>
    </row>
    <row r="15" spans="1:18" s="25" customFormat="1" ht="17.100000000000001" customHeight="1" thickBot="1" x14ac:dyDescent="0.25">
      <c r="A15" s="29"/>
      <c r="B15" s="112" t="s">
        <v>73</v>
      </c>
      <c r="C15" s="113">
        <v>0</v>
      </c>
      <c r="D15" s="75">
        <v>3</v>
      </c>
      <c r="E15" s="75">
        <v>4</v>
      </c>
      <c r="F15" s="75">
        <v>9</v>
      </c>
      <c r="G15" s="75">
        <v>1</v>
      </c>
      <c r="H15" s="75">
        <v>8</v>
      </c>
      <c r="I15" s="75"/>
      <c r="J15" s="75"/>
      <c r="K15" s="75"/>
      <c r="L15" s="75"/>
      <c r="M15" s="75"/>
      <c r="N15" s="60">
        <f>SUM(C15:M15)</f>
        <v>25</v>
      </c>
      <c r="O15" s="605"/>
      <c r="P15" s="30"/>
      <c r="Q15" s="30"/>
    </row>
    <row r="16" spans="1:18" s="25" customFormat="1" ht="17.100000000000001" customHeight="1" thickBot="1" x14ac:dyDescent="0.25">
      <c r="A16" s="29"/>
      <c r="B16" s="112" t="s">
        <v>75</v>
      </c>
      <c r="C16" s="113">
        <v>0</v>
      </c>
      <c r="D16" s="75">
        <v>0</v>
      </c>
      <c r="E16" s="75"/>
      <c r="F16" s="75">
        <v>7</v>
      </c>
      <c r="G16" s="75">
        <v>11</v>
      </c>
      <c r="H16" s="75">
        <v>4</v>
      </c>
      <c r="I16" s="75"/>
      <c r="J16" s="75"/>
      <c r="K16" s="75"/>
      <c r="L16" s="75"/>
      <c r="M16" s="75"/>
      <c r="N16" s="60">
        <f>SUM(C16:M16)</f>
        <v>22</v>
      </c>
      <c r="O16" s="605"/>
      <c r="P16" s="30"/>
      <c r="Q16" s="30"/>
    </row>
    <row r="17" spans="1:17" s="25" customFormat="1" ht="17.100000000000001" customHeight="1" thickBot="1" x14ac:dyDescent="0.25">
      <c r="A17" s="29"/>
      <c r="B17" s="112" t="s">
        <v>76</v>
      </c>
      <c r="C17" s="113">
        <v>0</v>
      </c>
      <c r="D17" s="75">
        <v>1</v>
      </c>
      <c r="E17" s="75">
        <v>2</v>
      </c>
      <c r="F17" s="75"/>
      <c r="G17" s="75">
        <v>1</v>
      </c>
      <c r="H17" s="75"/>
      <c r="I17" s="75"/>
      <c r="J17" s="75"/>
      <c r="K17" s="75"/>
      <c r="L17" s="75"/>
      <c r="M17" s="75"/>
      <c r="N17" s="60">
        <f>SUM(C17:M17)</f>
        <v>4</v>
      </c>
      <c r="O17" s="605"/>
      <c r="P17" s="30"/>
      <c r="Q17" s="30"/>
    </row>
    <row r="18" spans="1:17" s="25" customFormat="1" ht="17.100000000000001" customHeight="1" thickBot="1" x14ac:dyDescent="0.25">
      <c r="A18" s="29"/>
      <c r="B18" s="112" t="s">
        <v>74</v>
      </c>
      <c r="C18" s="113">
        <v>32</v>
      </c>
      <c r="D18" s="75">
        <v>28</v>
      </c>
      <c r="E18" s="75">
        <v>42</v>
      </c>
      <c r="F18" s="75">
        <v>34</v>
      </c>
      <c r="G18" s="75">
        <v>23</v>
      </c>
      <c r="H18" s="75">
        <v>23</v>
      </c>
      <c r="I18" s="75"/>
      <c r="J18" s="75"/>
      <c r="K18" s="75"/>
      <c r="L18" s="75"/>
      <c r="M18" s="75"/>
      <c r="N18" s="60">
        <f t="shared" ref="N18:N25" si="0">SUM(C18:M18)</f>
        <v>182</v>
      </c>
      <c r="O18" s="605"/>
      <c r="P18" s="30"/>
      <c r="Q18" s="30"/>
    </row>
    <row r="19" spans="1:17" s="25" customFormat="1" ht="17.100000000000001" customHeight="1" thickBot="1" x14ac:dyDescent="0.25">
      <c r="A19" s="29"/>
      <c r="B19" s="114" t="s">
        <v>1</v>
      </c>
      <c r="C19" s="76">
        <f t="shared" ref="C19:M19" si="1">SUM(C15:C18)</f>
        <v>32</v>
      </c>
      <c r="D19" s="76">
        <f t="shared" si="1"/>
        <v>32</v>
      </c>
      <c r="E19" s="76">
        <f t="shared" si="1"/>
        <v>48</v>
      </c>
      <c r="F19" s="76">
        <f t="shared" si="1"/>
        <v>50</v>
      </c>
      <c r="G19" s="76">
        <f t="shared" si="1"/>
        <v>36</v>
      </c>
      <c r="H19" s="76">
        <f t="shared" si="1"/>
        <v>35</v>
      </c>
      <c r="I19" s="76">
        <f t="shared" si="1"/>
        <v>0</v>
      </c>
      <c r="J19" s="76">
        <f t="shared" si="1"/>
        <v>0</v>
      </c>
      <c r="K19" s="76">
        <f t="shared" si="1"/>
        <v>0</v>
      </c>
      <c r="L19" s="76">
        <f t="shared" si="1"/>
        <v>0</v>
      </c>
      <c r="M19" s="76">
        <f t="shared" si="1"/>
        <v>0</v>
      </c>
      <c r="N19" s="60">
        <f t="shared" si="0"/>
        <v>233</v>
      </c>
      <c r="O19" s="115">
        <f>(100000/9884371)*(N19/6)*12</f>
        <v>4.7145134475425907</v>
      </c>
      <c r="P19" s="30"/>
      <c r="Q19" s="30"/>
    </row>
    <row r="20" spans="1:17" s="25" customFormat="1" ht="17.100000000000001" customHeight="1" thickBot="1" x14ac:dyDescent="0.25">
      <c r="A20" s="29"/>
      <c r="B20" s="81" t="s">
        <v>82</v>
      </c>
      <c r="C20" s="76">
        <v>24</v>
      </c>
      <c r="D20" s="31">
        <v>13</v>
      </c>
      <c r="E20" s="31">
        <v>18</v>
      </c>
      <c r="F20" s="31">
        <v>12</v>
      </c>
      <c r="G20" s="31">
        <v>5</v>
      </c>
      <c r="H20" s="31">
        <v>7</v>
      </c>
      <c r="I20" s="31"/>
      <c r="J20" s="31"/>
      <c r="K20" s="31"/>
      <c r="L20" s="31"/>
      <c r="M20" s="31"/>
      <c r="N20" s="60">
        <f>SUM(C20:M20)</f>
        <v>79</v>
      </c>
      <c r="O20" s="115">
        <f t="shared" ref="O20:O25" si="2">(100000/9884371)*(N20/6)*12</f>
        <v>1.5984831002397621</v>
      </c>
      <c r="P20" s="30"/>
      <c r="Q20" s="30"/>
    </row>
    <row r="21" spans="1:17" s="25" customFormat="1" ht="17.100000000000001" customHeight="1" thickBot="1" x14ac:dyDescent="0.25">
      <c r="A21" s="29"/>
      <c r="B21" s="81" t="s">
        <v>176</v>
      </c>
      <c r="C21" s="76">
        <v>0</v>
      </c>
      <c r="D21" s="31">
        <v>1</v>
      </c>
      <c r="E21" s="31"/>
      <c r="F21" s="31"/>
      <c r="G21" s="31"/>
      <c r="H21" s="31"/>
      <c r="I21" s="31"/>
      <c r="J21" s="31"/>
      <c r="K21" s="31"/>
      <c r="L21" s="31"/>
      <c r="M21" s="31"/>
      <c r="N21" s="60">
        <f t="shared" si="0"/>
        <v>1</v>
      </c>
      <c r="O21" s="115">
        <f t="shared" si="2"/>
        <v>2.0233963294174206E-2</v>
      </c>
      <c r="P21" s="30"/>
      <c r="Q21" s="30"/>
    </row>
    <row r="22" spans="1:17" s="25" customFormat="1" ht="17.100000000000001" customHeight="1" thickBot="1" x14ac:dyDescent="0.25">
      <c r="A22" s="29"/>
      <c r="B22" s="81" t="s">
        <v>63</v>
      </c>
      <c r="C22" s="76">
        <v>0</v>
      </c>
      <c r="D22" s="31">
        <v>0</v>
      </c>
      <c r="E22" s="31"/>
      <c r="F22" s="31"/>
      <c r="G22" s="31">
        <v>3</v>
      </c>
      <c r="H22" s="31"/>
      <c r="I22" s="31"/>
      <c r="J22" s="31"/>
      <c r="K22" s="31"/>
      <c r="L22" s="31"/>
      <c r="M22" s="31"/>
      <c r="N22" s="60">
        <f t="shared" si="0"/>
        <v>3</v>
      </c>
      <c r="O22" s="115">
        <f t="shared" si="2"/>
        <v>6.0701889882522619E-2</v>
      </c>
      <c r="P22" s="30"/>
      <c r="Q22" s="30"/>
    </row>
    <row r="23" spans="1:17" s="25" customFormat="1" ht="17.100000000000001" customHeight="1" thickBot="1" x14ac:dyDescent="0.25">
      <c r="A23" s="29"/>
      <c r="B23" s="81" t="s">
        <v>229</v>
      </c>
      <c r="C23" s="116"/>
      <c r="D23" s="62"/>
      <c r="E23" s="62">
        <v>3</v>
      </c>
      <c r="F23" s="62"/>
      <c r="G23" s="62">
        <v>6</v>
      </c>
      <c r="H23" s="62">
        <v>2</v>
      </c>
      <c r="I23" s="62"/>
      <c r="J23" s="62"/>
      <c r="K23" s="62"/>
      <c r="L23" s="62"/>
      <c r="M23" s="62"/>
      <c r="N23" s="60">
        <f t="shared" si="0"/>
        <v>11</v>
      </c>
      <c r="O23" s="115">
        <f t="shared" si="2"/>
        <v>0.22257359623591624</v>
      </c>
      <c r="P23" s="30"/>
      <c r="Q23" s="30"/>
    </row>
    <row r="24" spans="1:17" s="25" customFormat="1" ht="17.100000000000001" customHeight="1" thickBot="1" x14ac:dyDescent="0.25">
      <c r="A24" s="29"/>
      <c r="B24" s="81" t="s">
        <v>230</v>
      </c>
      <c r="C24" s="116">
        <v>1</v>
      </c>
      <c r="D24" s="62"/>
      <c r="E24" s="62">
        <v>3</v>
      </c>
      <c r="F24" s="62"/>
      <c r="G24" s="62">
        <v>3</v>
      </c>
      <c r="H24" s="62"/>
      <c r="I24" s="62"/>
      <c r="J24" s="62"/>
      <c r="K24" s="62"/>
      <c r="L24" s="62"/>
      <c r="M24" s="62"/>
      <c r="N24" s="60">
        <f t="shared" si="0"/>
        <v>7</v>
      </c>
      <c r="O24" s="115">
        <f t="shared" si="2"/>
        <v>0.14163774305921945</v>
      </c>
      <c r="P24" s="30"/>
      <c r="Q24" s="30"/>
    </row>
    <row r="25" spans="1:17" s="25" customFormat="1" ht="17.100000000000001" customHeight="1" thickBot="1" x14ac:dyDescent="0.25">
      <c r="A25" s="29"/>
      <c r="B25" s="117" t="s">
        <v>79</v>
      </c>
      <c r="C25" s="118">
        <v>10</v>
      </c>
      <c r="D25" s="58">
        <v>8</v>
      </c>
      <c r="E25" s="58">
        <v>12</v>
      </c>
      <c r="F25" s="58">
        <v>10</v>
      </c>
      <c r="G25" s="58">
        <v>8</v>
      </c>
      <c r="H25" s="58">
        <v>8</v>
      </c>
      <c r="I25" s="58"/>
      <c r="J25" s="58"/>
      <c r="K25" s="58"/>
      <c r="L25" s="58"/>
      <c r="M25" s="58"/>
      <c r="N25" s="60">
        <f t="shared" si="0"/>
        <v>56</v>
      </c>
      <c r="O25" s="115">
        <f t="shared" si="2"/>
        <v>1.1331019444737556</v>
      </c>
      <c r="P25" s="30"/>
      <c r="Q25" s="30"/>
    </row>
    <row r="26" spans="1:17" s="25" customFormat="1" ht="18" customHeight="1" thickBot="1" x14ac:dyDescent="0.25">
      <c r="A26" s="29"/>
      <c r="B26" s="119" t="s">
        <v>1</v>
      </c>
      <c r="C26" s="69">
        <f t="shared" ref="C26:N26" si="3">SUM(C19:C25)</f>
        <v>67</v>
      </c>
      <c r="D26" s="69">
        <f t="shared" si="3"/>
        <v>54</v>
      </c>
      <c r="E26" s="69">
        <f t="shared" si="3"/>
        <v>84</v>
      </c>
      <c r="F26" s="69">
        <f t="shared" si="3"/>
        <v>72</v>
      </c>
      <c r="G26" s="69">
        <f t="shared" si="3"/>
        <v>61</v>
      </c>
      <c r="H26" s="69">
        <f t="shared" si="3"/>
        <v>52</v>
      </c>
      <c r="I26" s="120">
        <f t="shared" si="3"/>
        <v>0</v>
      </c>
      <c r="J26" s="120">
        <f t="shared" si="3"/>
        <v>0</v>
      </c>
      <c r="K26" s="120">
        <f t="shared" si="3"/>
        <v>0</v>
      </c>
      <c r="L26" s="120">
        <f t="shared" si="3"/>
        <v>0</v>
      </c>
      <c r="M26" s="120">
        <f t="shared" si="3"/>
        <v>0</v>
      </c>
      <c r="N26" s="120">
        <f t="shared" si="3"/>
        <v>390</v>
      </c>
      <c r="O26" s="30"/>
      <c r="P26" s="30"/>
      <c r="Q26" s="30"/>
    </row>
    <row r="27" spans="1:17" s="25" customFormat="1" ht="15.95" customHeight="1" thickBot="1" x14ac:dyDescent="0.25">
      <c r="A27" s="29"/>
      <c r="B27" s="57"/>
      <c r="C27" s="57"/>
      <c r="D27" s="121"/>
      <c r="E27" s="122"/>
      <c r="F27" s="613" t="s">
        <v>116</v>
      </c>
      <c r="G27" s="614"/>
      <c r="H27" s="614"/>
      <c r="I27" s="614"/>
      <c r="J27" s="614"/>
      <c r="K27" s="614"/>
      <c r="L27" s="614"/>
      <c r="M27" s="614"/>
      <c r="N27" s="615"/>
      <c r="O27" s="115">
        <f>(100000/9884371)*(N26/6)*12</f>
        <v>7.8912456847279397</v>
      </c>
      <c r="P27" s="30"/>
      <c r="Q27" s="30"/>
    </row>
    <row r="28" spans="1:17" s="25" customFormat="1" ht="15.95" customHeight="1" x14ac:dyDescent="0.2">
      <c r="A28" s="34"/>
      <c r="B28" s="39"/>
      <c r="C28" s="39"/>
      <c r="D28" s="37"/>
      <c r="E28" s="36"/>
      <c r="F28" s="36"/>
      <c r="G28" s="36"/>
      <c r="H28" s="36"/>
      <c r="I28" s="42"/>
      <c r="J28" s="42"/>
      <c r="K28" s="42"/>
      <c r="L28" s="42"/>
      <c r="M28" s="42"/>
      <c r="N28" s="42"/>
      <c r="O28" s="41"/>
    </row>
    <row r="29" spans="1:17" ht="18.75" customHeight="1" thickBot="1" x14ac:dyDescent="0.35">
      <c r="A29" s="15"/>
      <c r="B29" s="617" t="s">
        <v>112</v>
      </c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</row>
    <row r="30" spans="1:17" ht="21.75" customHeight="1" thickBot="1" x14ac:dyDescent="0.35">
      <c r="B30" s="109" t="s">
        <v>20</v>
      </c>
      <c r="C30" s="110" t="s">
        <v>238</v>
      </c>
      <c r="D30" s="110" t="s">
        <v>239</v>
      </c>
      <c r="E30" s="110" t="s">
        <v>240</v>
      </c>
      <c r="F30" s="110" t="s">
        <v>241</v>
      </c>
      <c r="G30" s="110" t="s">
        <v>242</v>
      </c>
      <c r="H30" s="110" t="s">
        <v>243</v>
      </c>
      <c r="I30" s="110" t="s">
        <v>245</v>
      </c>
      <c r="J30" s="110" t="s">
        <v>246</v>
      </c>
      <c r="K30" s="110" t="s">
        <v>247</v>
      </c>
      <c r="L30" s="110" t="s">
        <v>248</v>
      </c>
      <c r="M30" s="110" t="s">
        <v>249</v>
      </c>
      <c r="N30" s="111" t="s">
        <v>1</v>
      </c>
      <c r="O30" s="88" t="s">
        <v>113</v>
      </c>
    </row>
    <row r="31" spans="1:17" ht="17.100000000000001" customHeight="1" thickBot="1" x14ac:dyDescent="0.25">
      <c r="B31" s="125" t="s">
        <v>77</v>
      </c>
      <c r="C31" s="126">
        <v>2</v>
      </c>
      <c r="D31" s="127">
        <v>2</v>
      </c>
      <c r="E31" s="127">
        <v>1</v>
      </c>
      <c r="F31" s="127"/>
      <c r="G31" s="127"/>
      <c r="H31" s="127">
        <v>2</v>
      </c>
      <c r="I31" s="127"/>
      <c r="J31" s="127"/>
      <c r="K31" s="127"/>
      <c r="L31" s="127"/>
      <c r="M31" s="127"/>
      <c r="N31" s="128">
        <f>SUM(C31:M31)</f>
        <v>7</v>
      </c>
      <c r="O31" s="115">
        <f>(100000/9884371)*(N31/6)*12</f>
        <v>0.14163774305921945</v>
      </c>
    </row>
    <row r="32" spans="1:17" ht="17.100000000000001" customHeight="1" thickBot="1" x14ac:dyDescent="0.25">
      <c r="B32" s="129" t="s">
        <v>181</v>
      </c>
      <c r="C32" s="130"/>
      <c r="D32" s="40"/>
      <c r="E32" s="40">
        <v>1</v>
      </c>
      <c r="F32" s="40">
        <v>2</v>
      </c>
      <c r="G32" s="40">
        <v>1</v>
      </c>
      <c r="H32" s="40"/>
      <c r="I32" s="40"/>
      <c r="J32" s="40"/>
      <c r="K32" s="40"/>
      <c r="L32" s="40"/>
      <c r="M32" s="40"/>
      <c r="N32" s="74">
        <f t="shared" ref="N32:N38" si="4">SUM(C32:M32)</f>
        <v>4</v>
      </c>
      <c r="O32" s="115">
        <f t="shared" ref="O32:O41" si="5">(100000/9884371)*(N32/6)*12</f>
        <v>8.0935853176696826E-2</v>
      </c>
    </row>
    <row r="33" spans="1:21" ht="17.100000000000001" customHeight="1" thickBot="1" x14ac:dyDescent="0.25">
      <c r="B33" s="81" t="s">
        <v>67</v>
      </c>
      <c r="C33" s="76">
        <v>12</v>
      </c>
      <c r="D33" s="31">
        <v>11</v>
      </c>
      <c r="E33" s="31">
        <v>8</v>
      </c>
      <c r="F33" s="31">
        <v>9</v>
      </c>
      <c r="G33" s="31">
        <v>9</v>
      </c>
      <c r="H33" s="31">
        <v>6</v>
      </c>
      <c r="I33" s="31"/>
      <c r="J33" s="31"/>
      <c r="K33" s="31"/>
      <c r="L33" s="31"/>
      <c r="M33" s="31"/>
      <c r="N33" s="74">
        <f t="shared" si="4"/>
        <v>55</v>
      </c>
      <c r="O33" s="115">
        <f t="shared" si="5"/>
        <v>1.1128679811795812</v>
      </c>
    </row>
    <row r="34" spans="1:21" ht="17.100000000000001" hidden="1" customHeight="1" thickBot="1" x14ac:dyDescent="0.25">
      <c r="B34" s="81" t="s">
        <v>66</v>
      </c>
      <c r="C34" s="76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4"/>
      <c r="O34" s="115">
        <f t="shared" si="5"/>
        <v>0</v>
      </c>
    </row>
    <row r="35" spans="1:21" ht="17.100000000000001" customHeight="1" thickBot="1" x14ac:dyDescent="0.25">
      <c r="B35" s="131" t="s">
        <v>86</v>
      </c>
      <c r="C35" s="132">
        <v>1</v>
      </c>
      <c r="D35" s="31">
        <v>1</v>
      </c>
      <c r="E35" s="31">
        <v>3</v>
      </c>
      <c r="F35" s="31">
        <v>3</v>
      </c>
      <c r="G35" s="31">
        <v>1</v>
      </c>
      <c r="H35" s="31">
        <v>2</v>
      </c>
      <c r="I35" s="31"/>
      <c r="J35" s="31"/>
      <c r="K35" s="31"/>
      <c r="L35" s="31"/>
      <c r="M35" s="31"/>
      <c r="N35" s="74">
        <f t="shared" si="4"/>
        <v>11</v>
      </c>
      <c r="O35" s="115">
        <f t="shared" si="5"/>
        <v>0.22257359623591624</v>
      </c>
    </row>
    <row r="36" spans="1:21" ht="17.100000000000001" customHeight="1" thickBot="1" x14ac:dyDescent="0.25">
      <c r="B36" s="81" t="s">
        <v>68</v>
      </c>
      <c r="C36" s="76">
        <v>49</v>
      </c>
      <c r="D36" s="31">
        <v>43</v>
      </c>
      <c r="E36" s="31">
        <v>53</v>
      </c>
      <c r="F36" s="31">
        <v>69</v>
      </c>
      <c r="G36" s="31">
        <v>48</v>
      </c>
      <c r="H36" s="31">
        <v>45</v>
      </c>
      <c r="I36" s="31"/>
      <c r="J36" s="31"/>
      <c r="K36" s="31"/>
      <c r="L36" s="31"/>
      <c r="M36" s="31"/>
      <c r="N36" s="74">
        <f t="shared" si="4"/>
        <v>307</v>
      </c>
      <c r="O36" s="115">
        <f t="shared" si="5"/>
        <v>6.211826731311481</v>
      </c>
    </row>
    <row r="37" spans="1:21" ht="17.100000000000001" customHeight="1" thickBot="1" x14ac:dyDescent="0.25">
      <c r="B37" s="81" t="s">
        <v>227</v>
      </c>
      <c r="C37" s="76">
        <v>1</v>
      </c>
      <c r="D37" s="31"/>
      <c r="E37" s="31"/>
      <c r="F37" s="31">
        <v>1</v>
      </c>
      <c r="G37" s="31">
        <v>3</v>
      </c>
      <c r="H37" s="31">
        <v>1</v>
      </c>
      <c r="I37" s="31"/>
      <c r="J37" s="31"/>
      <c r="K37" s="31"/>
      <c r="L37" s="31"/>
      <c r="M37" s="31"/>
      <c r="N37" s="74">
        <f>SUM(C37:M37)</f>
        <v>6</v>
      </c>
      <c r="O37" s="115">
        <f t="shared" si="5"/>
        <v>0.12140377976504524</v>
      </c>
    </row>
    <row r="38" spans="1:21" ht="17.100000000000001" customHeight="1" thickBot="1" x14ac:dyDescent="0.25">
      <c r="B38" s="81" t="s">
        <v>320</v>
      </c>
      <c r="C38" s="76">
        <v>12</v>
      </c>
      <c r="D38" s="31">
        <v>7</v>
      </c>
      <c r="E38" s="31">
        <v>8</v>
      </c>
      <c r="F38" s="31">
        <v>7</v>
      </c>
      <c r="G38" s="31">
        <v>19</v>
      </c>
      <c r="H38" s="31">
        <v>9</v>
      </c>
      <c r="I38" s="31"/>
      <c r="J38" s="31"/>
      <c r="K38" s="31"/>
      <c r="L38" s="31"/>
      <c r="M38" s="31"/>
      <c r="N38" s="74">
        <f t="shared" si="4"/>
        <v>62</v>
      </c>
      <c r="O38" s="115">
        <f t="shared" si="5"/>
        <v>1.2545057242388009</v>
      </c>
    </row>
    <row r="39" spans="1:21" ht="17.100000000000001" customHeight="1" thickBot="1" x14ac:dyDescent="0.25">
      <c r="B39" s="248" t="s">
        <v>228</v>
      </c>
      <c r="C39" s="249"/>
      <c r="D39" s="250"/>
      <c r="E39" s="250"/>
      <c r="F39" s="250"/>
      <c r="G39" s="250">
        <v>11</v>
      </c>
      <c r="H39" s="250"/>
      <c r="I39" s="250"/>
      <c r="J39" s="250"/>
      <c r="K39" s="250"/>
      <c r="L39" s="250"/>
      <c r="M39" s="250"/>
      <c r="N39" s="251">
        <f>SUM(C39:M39)</f>
        <v>11</v>
      </c>
      <c r="O39" s="115">
        <f t="shared" si="5"/>
        <v>0.22257359623591624</v>
      </c>
    </row>
    <row r="40" spans="1:21" ht="17.100000000000001" customHeight="1" thickBot="1" x14ac:dyDescent="0.25">
      <c r="B40" s="252" t="s">
        <v>85</v>
      </c>
      <c r="C40" s="253"/>
      <c r="D40" s="254"/>
      <c r="E40" s="254">
        <v>7</v>
      </c>
      <c r="F40" s="254"/>
      <c r="G40" s="254"/>
      <c r="H40" s="254">
        <v>1</v>
      </c>
      <c r="I40" s="254"/>
      <c r="J40" s="254"/>
      <c r="K40" s="254"/>
      <c r="L40" s="254"/>
      <c r="M40" s="254"/>
      <c r="N40" s="67">
        <f>SUM(C40:M40)</f>
        <v>8</v>
      </c>
      <c r="O40" s="115">
        <f t="shared" si="5"/>
        <v>0.16187170635339365</v>
      </c>
    </row>
    <row r="41" spans="1:21" ht="17.100000000000001" customHeight="1" thickBot="1" x14ac:dyDescent="0.25">
      <c r="B41" s="255" t="s">
        <v>231</v>
      </c>
      <c r="C41" s="256"/>
      <c r="D41" s="257"/>
      <c r="E41" s="257"/>
      <c r="F41" s="257"/>
      <c r="G41" s="257">
        <v>1</v>
      </c>
      <c r="H41" s="257"/>
      <c r="I41" s="257"/>
      <c r="J41" s="257"/>
      <c r="K41" s="257"/>
      <c r="L41" s="257"/>
      <c r="M41" s="257"/>
      <c r="N41" s="82">
        <f>SUM(C41:M41)</f>
        <v>1</v>
      </c>
      <c r="O41" s="115">
        <f t="shared" si="5"/>
        <v>2.0233963294174206E-2</v>
      </c>
    </row>
    <row r="42" spans="1:21" ht="18" customHeight="1" thickBot="1" x14ac:dyDescent="0.25">
      <c r="B42" s="133" t="s">
        <v>1</v>
      </c>
      <c r="C42" s="134">
        <f>SUM(C31:C41)</f>
        <v>77</v>
      </c>
      <c r="D42" s="134">
        <f t="shared" ref="D42:N42" si="6">SUM(D31:D41)</f>
        <v>64</v>
      </c>
      <c r="E42" s="134">
        <f t="shared" si="6"/>
        <v>81</v>
      </c>
      <c r="F42" s="134">
        <f t="shared" si="6"/>
        <v>91</v>
      </c>
      <c r="G42" s="134">
        <f t="shared" si="6"/>
        <v>93</v>
      </c>
      <c r="H42" s="134">
        <f t="shared" si="6"/>
        <v>66</v>
      </c>
      <c r="I42" s="135">
        <f t="shared" si="6"/>
        <v>0</v>
      </c>
      <c r="J42" s="135">
        <f t="shared" si="6"/>
        <v>0</v>
      </c>
      <c r="K42" s="135">
        <f t="shared" si="6"/>
        <v>0</v>
      </c>
      <c r="L42" s="135">
        <f t="shared" si="6"/>
        <v>0</v>
      </c>
      <c r="M42" s="135">
        <f t="shared" si="6"/>
        <v>0</v>
      </c>
      <c r="N42" s="135">
        <f t="shared" si="6"/>
        <v>472</v>
      </c>
      <c r="O42" s="68"/>
    </row>
    <row r="43" spans="1:21" ht="15.75" customHeight="1" thickBot="1" x14ac:dyDescent="0.25">
      <c r="B43" s="136"/>
      <c r="C43" s="136"/>
      <c r="D43" s="137"/>
      <c r="E43" s="138"/>
      <c r="F43" s="613" t="s">
        <v>116</v>
      </c>
      <c r="G43" s="614"/>
      <c r="H43" s="614"/>
      <c r="I43" s="614"/>
      <c r="J43" s="614"/>
      <c r="K43" s="614"/>
      <c r="L43" s="614"/>
      <c r="M43" s="614"/>
      <c r="N43" s="615"/>
      <c r="O43" s="115">
        <f>(100000/9884371)*(N42/6)*12</f>
        <v>9.5504306748502259</v>
      </c>
    </row>
    <row r="44" spans="1:21" ht="24.95" customHeight="1" thickBot="1" x14ac:dyDescent="0.25">
      <c r="B44" s="617" t="s">
        <v>179</v>
      </c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</row>
    <row r="45" spans="1:21" ht="24" customHeight="1" thickBot="1" x14ac:dyDescent="0.35">
      <c r="B45" s="141" t="s">
        <v>20</v>
      </c>
      <c r="C45" s="142" t="s">
        <v>238</v>
      </c>
      <c r="D45" s="142" t="s">
        <v>239</v>
      </c>
      <c r="E45" s="142" t="s">
        <v>240</v>
      </c>
      <c r="F45" s="142" t="s">
        <v>241</v>
      </c>
      <c r="G45" s="142" t="s">
        <v>242</v>
      </c>
      <c r="H45" s="142" t="s">
        <v>243</v>
      </c>
      <c r="I45" s="142" t="s">
        <v>245</v>
      </c>
      <c r="J45" s="142" t="s">
        <v>246</v>
      </c>
      <c r="K45" s="142" t="s">
        <v>247</v>
      </c>
      <c r="L45" s="142" t="s">
        <v>248</v>
      </c>
      <c r="M45" s="142" t="s">
        <v>249</v>
      </c>
      <c r="N45" s="143" t="s">
        <v>1</v>
      </c>
      <c r="O45" s="618"/>
      <c r="P45" s="618"/>
      <c r="Q45" s="618"/>
      <c r="R45" s="618"/>
      <c r="S45" s="618"/>
    </row>
    <row r="46" spans="1:21" ht="15" customHeight="1" x14ac:dyDescent="0.2">
      <c r="B46" s="144" t="s">
        <v>177</v>
      </c>
      <c r="C46" s="145">
        <v>17</v>
      </c>
      <c r="D46" s="127">
        <v>18</v>
      </c>
      <c r="E46" s="127">
        <v>10</v>
      </c>
      <c r="F46" s="127">
        <v>25</v>
      </c>
      <c r="G46" s="127">
        <v>13</v>
      </c>
      <c r="H46" s="127">
        <v>21</v>
      </c>
      <c r="I46" s="127"/>
      <c r="J46" s="127"/>
      <c r="K46" s="127"/>
      <c r="L46" s="127"/>
      <c r="M46" s="127"/>
      <c r="N46" s="128">
        <f>SUM(C46:M46)</f>
        <v>104</v>
      </c>
    </row>
    <row r="47" spans="1:21" ht="15" customHeight="1" x14ac:dyDescent="0.2">
      <c r="B47" s="131" t="s">
        <v>178</v>
      </c>
      <c r="C47" s="132"/>
      <c r="D47" s="31">
        <v>2</v>
      </c>
      <c r="E47" s="31">
        <v>1</v>
      </c>
      <c r="F47" s="31"/>
      <c r="G47" s="31">
        <v>1</v>
      </c>
      <c r="H47" s="31"/>
      <c r="I47" s="31"/>
      <c r="J47" s="31"/>
      <c r="K47" s="31"/>
      <c r="L47" s="31"/>
      <c r="M47" s="31"/>
      <c r="N47" s="72">
        <f>SUM(C47:M47)</f>
        <v>4</v>
      </c>
    </row>
    <row r="48" spans="1:21" ht="15" customHeight="1" thickBot="1" x14ac:dyDescent="0.25">
      <c r="A48" s="68"/>
      <c r="B48" s="146" t="s">
        <v>250</v>
      </c>
      <c r="C48" s="147"/>
      <c r="D48" s="58">
        <v>1</v>
      </c>
      <c r="E48" s="58">
        <v>1</v>
      </c>
      <c r="F48" s="58">
        <v>2</v>
      </c>
      <c r="G48" s="58"/>
      <c r="H48" s="58"/>
      <c r="I48" s="58"/>
      <c r="J48" s="58"/>
      <c r="K48" s="58"/>
      <c r="L48" s="58"/>
      <c r="M48" s="58"/>
      <c r="N48" s="73">
        <f>SUM(C48:M48)</f>
        <v>4</v>
      </c>
      <c r="O48" s="68"/>
      <c r="P48" s="68"/>
      <c r="Q48" s="68"/>
      <c r="R48" s="68"/>
      <c r="S48" s="68"/>
      <c r="T48" s="68"/>
      <c r="U48" s="68"/>
    </row>
    <row r="49" spans="1:21" ht="16.5" customHeight="1" thickBot="1" x14ac:dyDescent="0.25">
      <c r="A49" s="68"/>
      <c r="B49" s="148" t="s">
        <v>1</v>
      </c>
      <c r="C49" s="149">
        <f>SUM(C46:C48)</f>
        <v>17</v>
      </c>
      <c r="D49" s="149">
        <f t="shared" ref="D49:N49" si="7">SUM(D46:D48)</f>
        <v>21</v>
      </c>
      <c r="E49" s="149">
        <f t="shared" si="7"/>
        <v>12</v>
      </c>
      <c r="F49" s="149">
        <f t="shared" si="7"/>
        <v>27</v>
      </c>
      <c r="G49" s="149">
        <f t="shared" si="7"/>
        <v>14</v>
      </c>
      <c r="H49" s="149">
        <f t="shared" si="7"/>
        <v>21</v>
      </c>
      <c r="I49" s="149">
        <f t="shared" si="7"/>
        <v>0</v>
      </c>
      <c r="J49" s="149">
        <f t="shared" si="7"/>
        <v>0</v>
      </c>
      <c r="K49" s="149">
        <f t="shared" si="7"/>
        <v>0</v>
      </c>
      <c r="L49" s="149">
        <f t="shared" si="7"/>
        <v>0</v>
      </c>
      <c r="M49" s="149">
        <f t="shared" si="7"/>
        <v>0</v>
      </c>
      <c r="N49" s="149">
        <f t="shared" si="7"/>
        <v>112</v>
      </c>
      <c r="O49" s="68"/>
      <c r="P49" s="68"/>
      <c r="Q49" s="68"/>
      <c r="R49" s="68"/>
      <c r="S49" s="68"/>
      <c r="T49" s="68"/>
      <c r="U49" s="68"/>
    </row>
    <row r="50" spans="1:21" ht="15.75" customHeight="1" thickBot="1" x14ac:dyDescent="0.25">
      <c r="A50" s="68"/>
      <c r="B50" s="136"/>
      <c r="C50" s="136"/>
      <c r="D50" s="150"/>
      <c r="E50" s="138"/>
      <c r="F50" s="613" t="s">
        <v>116</v>
      </c>
      <c r="G50" s="614"/>
      <c r="H50" s="614"/>
      <c r="I50" s="614"/>
      <c r="J50" s="614"/>
      <c r="K50" s="614"/>
      <c r="L50" s="614"/>
      <c r="M50" s="614"/>
      <c r="N50" s="615"/>
      <c r="O50" s="619">
        <f>(100000/9884371)*(N46/6)*12</f>
        <v>2.1043321825941175</v>
      </c>
      <c r="P50" s="620">
        <f>(100000/9755954)*(O50/8)*12</f>
        <v>3.2354583405079365E-2</v>
      </c>
      <c r="Q50" s="620">
        <f>(100000/9755954)*(P50/8)*12</f>
        <v>4.9745903996286831E-4</v>
      </c>
      <c r="R50" s="620">
        <f>(100000/9755954)*(Q50/8)*12</f>
        <v>7.6485452877730092E-6</v>
      </c>
      <c r="S50" s="621">
        <f>(100000/9755954)*(R50/8)*12</f>
        <v>1.175981142557613E-7</v>
      </c>
      <c r="T50" s="151"/>
      <c r="U50" s="68"/>
    </row>
    <row r="51" spans="1:21" ht="15.75" customHeight="1" x14ac:dyDescent="0.2">
      <c r="A51" s="68"/>
      <c r="B51" s="136"/>
      <c r="C51" s="136"/>
      <c r="D51" s="150"/>
      <c r="E51" s="150"/>
      <c r="F51" s="150"/>
      <c r="G51" s="150"/>
      <c r="H51" s="136"/>
      <c r="I51" s="258"/>
      <c r="J51" s="258"/>
      <c r="K51" s="258"/>
      <c r="L51" s="258"/>
      <c r="M51" s="258"/>
      <c r="N51" s="258"/>
      <c r="O51" s="260"/>
      <c r="P51" s="260"/>
      <c r="Q51" s="260"/>
      <c r="R51" s="260"/>
      <c r="S51" s="260"/>
      <c r="T51" s="259"/>
      <c r="U51" s="68"/>
    </row>
    <row r="52" spans="1:21" ht="15.75" customHeight="1" x14ac:dyDescent="0.2">
      <c r="A52" s="68"/>
      <c r="B52" s="136"/>
      <c r="C52" s="136"/>
      <c r="D52" s="150"/>
      <c r="E52" s="150"/>
      <c r="F52" s="150"/>
      <c r="G52" s="150"/>
      <c r="H52" s="136"/>
      <c r="I52" s="258"/>
      <c r="J52" s="258"/>
      <c r="K52" s="258"/>
      <c r="L52" s="258"/>
      <c r="M52" s="258"/>
      <c r="N52" s="258"/>
      <c r="O52" s="260"/>
      <c r="P52" s="260"/>
      <c r="Q52" s="260"/>
      <c r="R52" s="260"/>
      <c r="S52" s="260"/>
      <c r="T52" s="259"/>
      <c r="U52" s="68"/>
    </row>
    <row r="53" spans="1:21" ht="15.75" customHeight="1" x14ac:dyDescent="0.2">
      <c r="A53" s="68"/>
      <c r="B53" s="136"/>
      <c r="C53" s="136"/>
      <c r="D53" s="150"/>
      <c r="E53" s="150"/>
      <c r="F53" s="150"/>
      <c r="G53" s="150"/>
      <c r="H53" s="136"/>
      <c r="I53" s="258"/>
      <c r="J53" s="258"/>
      <c r="K53" s="258"/>
      <c r="L53" s="258"/>
      <c r="M53" s="258"/>
      <c r="N53" s="258"/>
      <c r="O53" s="260"/>
      <c r="P53" s="260"/>
      <c r="Q53" s="260"/>
      <c r="R53" s="260"/>
      <c r="S53" s="260"/>
      <c r="T53" s="259"/>
      <c r="U53" s="68"/>
    </row>
    <row r="54" spans="1:21" ht="15.75" customHeight="1" x14ac:dyDescent="0.2">
      <c r="A54" s="68"/>
      <c r="B54" s="136"/>
      <c r="C54" s="136"/>
      <c r="D54" s="150"/>
      <c r="E54" s="150"/>
      <c r="F54" s="150"/>
      <c r="G54" s="150"/>
      <c r="H54" s="136"/>
      <c r="I54" s="258"/>
      <c r="J54" s="258"/>
      <c r="K54" s="258"/>
      <c r="L54" s="258"/>
      <c r="M54" s="258"/>
      <c r="N54" s="258"/>
      <c r="O54" s="260"/>
      <c r="P54" s="260"/>
      <c r="Q54" s="260"/>
      <c r="R54" s="260"/>
      <c r="S54" s="260"/>
      <c r="T54" s="259"/>
      <c r="U54" s="68"/>
    </row>
    <row r="55" spans="1:21" ht="15.75" customHeight="1" x14ac:dyDescent="0.2">
      <c r="A55" s="68"/>
      <c r="B55" s="136"/>
      <c r="C55" s="136"/>
      <c r="D55" s="150"/>
      <c r="E55" s="150"/>
      <c r="F55" s="150"/>
      <c r="G55" s="150"/>
      <c r="H55" s="136"/>
      <c r="I55" s="258"/>
      <c r="J55" s="258"/>
      <c r="K55" s="258"/>
      <c r="L55" s="258"/>
      <c r="M55" s="258"/>
      <c r="N55" s="258"/>
      <c r="O55" s="260"/>
      <c r="P55" s="260"/>
      <c r="Q55" s="260"/>
      <c r="R55" s="260"/>
      <c r="S55" s="260"/>
      <c r="T55" s="259"/>
      <c r="U55" s="68"/>
    </row>
    <row r="56" spans="1:21" ht="24.95" customHeight="1" thickBot="1" x14ac:dyDescent="0.4">
      <c r="A56" s="68"/>
      <c r="B56" s="622" t="s">
        <v>70</v>
      </c>
      <c r="C56" s="622"/>
      <c r="D56" s="622"/>
      <c r="E56" s="622"/>
      <c r="F56" s="622"/>
      <c r="G56" s="622"/>
      <c r="H56" s="622"/>
      <c r="I56" s="622"/>
      <c r="J56" s="622"/>
      <c r="K56" s="622"/>
      <c r="L56" s="622"/>
      <c r="M56" s="622"/>
      <c r="N56" s="622"/>
      <c r="O56" s="622"/>
      <c r="P56" s="622"/>
      <c r="Q56" s="622"/>
      <c r="R56" s="622"/>
      <c r="S56" s="622"/>
      <c r="T56" s="68"/>
      <c r="U56" s="68"/>
    </row>
    <row r="57" spans="1:21" ht="24" customHeight="1" thickBot="1" x14ac:dyDescent="0.35">
      <c r="A57" s="68"/>
      <c r="B57" s="109" t="s">
        <v>20</v>
      </c>
      <c r="C57" s="110" t="s">
        <v>238</v>
      </c>
      <c r="D57" s="110" t="s">
        <v>239</v>
      </c>
      <c r="E57" s="110" t="s">
        <v>240</v>
      </c>
      <c r="F57" s="110" t="s">
        <v>241</v>
      </c>
      <c r="G57" s="110" t="s">
        <v>242</v>
      </c>
      <c r="H57" s="110" t="s">
        <v>243</v>
      </c>
      <c r="I57" s="110" t="s">
        <v>245</v>
      </c>
      <c r="J57" s="110" t="s">
        <v>246</v>
      </c>
      <c r="K57" s="110" t="s">
        <v>247</v>
      </c>
      <c r="L57" s="110" t="s">
        <v>248</v>
      </c>
      <c r="M57" s="110" t="s">
        <v>249</v>
      </c>
      <c r="N57" s="90" t="s">
        <v>1</v>
      </c>
      <c r="O57" s="616"/>
      <c r="P57" s="616"/>
      <c r="Q57" s="616"/>
      <c r="R57" s="616"/>
      <c r="S57" s="616"/>
      <c r="T57" s="68"/>
      <c r="U57" s="68"/>
    </row>
    <row r="58" spans="1:21" ht="18" customHeight="1" thickBot="1" x14ac:dyDescent="0.25">
      <c r="A58" s="68"/>
      <c r="B58" s="152" t="s">
        <v>70</v>
      </c>
      <c r="C58" s="153">
        <v>30</v>
      </c>
      <c r="D58" s="154">
        <v>32</v>
      </c>
      <c r="E58" s="154">
        <v>30</v>
      </c>
      <c r="F58" s="155">
        <v>39</v>
      </c>
      <c r="G58" s="155">
        <v>53</v>
      </c>
      <c r="H58" s="155">
        <v>33</v>
      </c>
      <c r="I58" s="155"/>
      <c r="J58" s="155"/>
      <c r="K58" s="155"/>
      <c r="L58" s="155"/>
      <c r="M58" s="155"/>
      <c r="N58" s="63">
        <f>SUM(C58:M58)</f>
        <v>217</v>
      </c>
      <c r="O58" s="68"/>
      <c r="P58" s="68"/>
      <c r="Q58" s="68"/>
      <c r="R58" s="68"/>
      <c r="S58" s="68"/>
      <c r="T58" s="68"/>
      <c r="U58" s="68"/>
    </row>
    <row r="59" spans="1:21" ht="17.25" customHeight="1" thickBot="1" x14ac:dyDescent="0.25">
      <c r="A59" s="68"/>
      <c r="B59" s="136"/>
      <c r="C59" s="136"/>
      <c r="D59" s="137"/>
      <c r="E59" s="138"/>
      <c r="F59" s="613" t="s">
        <v>116</v>
      </c>
      <c r="G59" s="614"/>
      <c r="H59" s="614"/>
      <c r="I59" s="614"/>
      <c r="J59" s="614"/>
      <c r="K59" s="614"/>
      <c r="L59" s="614"/>
      <c r="M59" s="614"/>
      <c r="N59" s="615"/>
      <c r="O59" s="609">
        <f>(100000/9884371)*(N58/6)*12</f>
        <v>4.3907700348358025</v>
      </c>
      <c r="P59" s="610">
        <f>(100000/9755954)*(O59/8)*12</f>
        <v>6.7509082681752125E-2</v>
      </c>
      <c r="Q59" s="610">
        <f>(100000/9755954)*(P59/8)*12</f>
        <v>1.0379674199225233E-3</v>
      </c>
      <c r="R59" s="610">
        <f>(100000/9755954)*(Q59/8)*12</f>
        <v>1.5958983917757147E-5</v>
      </c>
      <c r="S59" s="611">
        <f>(100000/9755954)*(R59/8)*12</f>
        <v>2.4537298839904047E-7</v>
      </c>
      <c r="T59" s="68"/>
      <c r="U59" s="68"/>
    </row>
    <row r="60" spans="1:21" ht="14.1" customHeight="1" thickBot="1" x14ac:dyDescent="0.25">
      <c r="A60" s="68"/>
      <c r="B60" s="136"/>
      <c r="C60" s="136"/>
      <c r="D60" s="136"/>
      <c r="E60" s="150"/>
      <c r="F60" s="136"/>
      <c r="G60" s="136"/>
      <c r="H60" s="136"/>
      <c r="I60" s="136"/>
      <c r="J60" s="136"/>
      <c r="K60" s="136"/>
      <c r="L60" s="136"/>
      <c r="M60" s="136"/>
      <c r="N60" s="136"/>
      <c r="O60" s="68"/>
      <c r="P60" s="68"/>
      <c r="Q60" s="68"/>
      <c r="R60" s="68"/>
      <c r="S60" s="68"/>
      <c r="T60" s="68"/>
      <c r="U60" s="68"/>
    </row>
    <row r="61" spans="1:21" ht="18" customHeight="1" thickBot="1" x14ac:dyDescent="0.25">
      <c r="A61" s="68"/>
      <c r="B61" s="136"/>
      <c r="C61" s="136"/>
      <c r="D61" s="150"/>
      <c r="E61" s="156"/>
      <c r="F61" s="613" t="s">
        <v>251</v>
      </c>
      <c r="G61" s="614"/>
      <c r="H61" s="614"/>
      <c r="I61" s="614"/>
      <c r="J61" s="614"/>
      <c r="K61" s="614"/>
      <c r="L61" s="614"/>
      <c r="M61" s="614"/>
      <c r="N61" s="615"/>
      <c r="O61" s="612">
        <f>(100000/9884371)*(1378/6)*12</f>
        <v>27.882401419372052</v>
      </c>
      <c r="P61" s="612">
        <f>(100000/9755954)*(O61/8)*12</f>
        <v>0.42869823011730152</v>
      </c>
      <c r="Q61" s="612">
        <f>(100000/9755954)*(P61/8)*12</f>
        <v>6.5913322795080036E-3</v>
      </c>
      <c r="R61" s="612">
        <f>(100000/9755954)*(Q61/8)*12</f>
        <v>1.0134322506299238E-4</v>
      </c>
      <c r="S61" s="612">
        <f>(100000/9755954)*(R61/8)*12</f>
        <v>1.5581750138888375E-6</v>
      </c>
      <c r="T61" s="68"/>
      <c r="U61" s="68"/>
    </row>
    <row r="62" spans="1:21" x14ac:dyDescent="0.2">
      <c r="A62" s="68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68"/>
      <c r="P62" s="68"/>
      <c r="Q62" s="68"/>
      <c r="R62" s="68"/>
      <c r="S62" s="68"/>
      <c r="T62" s="68"/>
      <c r="U62" s="68"/>
    </row>
    <row r="63" spans="1:21" x14ac:dyDescent="0.2">
      <c r="A63" s="68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68"/>
      <c r="P63" s="68"/>
      <c r="Q63" s="68"/>
      <c r="R63" s="68"/>
      <c r="S63" s="68"/>
      <c r="T63" s="68"/>
      <c r="U63" s="68"/>
    </row>
    <row r="64" spans="1:21" x14ac:dyDescent="0.2">
      <c r="A64" s="68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68"/>
      <c r="P64" s="68"/>
      <c r="Q64" s="68"/>
      <c r="R64" s="68"/>
      <c r="S64" s="68"/>
      <c r="T64" s="68"/>
      <c r="U64" s="68"/>
    </row>
  </sheetData>
  <mergeCells count="22">
    <mergeCell ref="A4:Q4"/>
    <mergeCell ref="A5:Q5"/>
    <mergeCell ref="A6:Q6"/>
    <mergeCell ref="A8:Q8"/>
    <mergeCell ref="A12:R12"/>
    <mergeCell ref="A9:Q9"/>
    <mergeCell ref="A10:Q10"/>
    <mergeCell ref="O13:O18"/>
    <mergeCell ref="B14:N14"/>
    <mergeCell ref="O59:S59"/>
    <mergeCell ref="O61:S61"/>
    <mergeCell ref="F27:N27"/>
    <mergeCell ref="F43:N43"/>
    <mergeCell ref="F61:N61"/>
    <mergeCell ref="F50:N50"/>
    <mergeCell ref="O57:S57"/>
    <mergeCell ref="B29:O29"/>
    <mergeCell ref="O45:S45"/>
    <mergeCell ref="F59:N59"/>
    <mergeCell ref="B44:R44"/>
    <mergeCell ref="O50:S50"/>
    <mergeCell ref="B56:S56"/>
  </mergeCells>
  <phoneticPr fontId="53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75"/>
  <sheetViews>
    <sheetView topLeftCell="A28" workbookViewId="0">
      <selection activeCell="X42" sqref="X42"/>
    </sheetView>
  </sheetViews>
  <sheetFormatPr baseColWidth="10" defaultColWidth="11.42578125" defaultRowHeight="12.75" x14ac:dyDescent="0.2"/>
  <cols>
    <col min="1" max="1" width="2.140625" customWidth="1"/>
    <col min="2" max="2" width="24" style="6" customWidth="1"/>
    <col min="3" max="3" width="7" style="6" customWidth="1"/>
    <col min="4" max="12" width="4.7109375" style="6" customWidth="1"/>
    <col min="13" max="14" width="3.42578125" style="6" customWidth="1"/>
    <col min="15" max="15" width="5.42578125" style="6" customWidth="1"/>
    <col min="16" max="16" width="11" customWidth="1"/>
    <col min="17" max="17" width="0.5703125" hidden="1" customWidth="1"/>
    <col min="18" max="18" width="1.5703125" customWidth="1"/>
    <col min="19" max="19" width="4.140625" hidden="1" customWidth="1"/>
    <col min="20" max="21" width="1.5703125" customWidth="1"/>
  </cols>
  <sheetData>
    <row r="1" spans="1:19" ht="14.1" customHeight="1" x14ac:dyDescent="0.2"/>
    <row r="2" spans="1:19" ht="14.1" customHeight="1" x14ac:dyDescent="0.2"/>
    <row r="3" spans="1:19" ht="14.1" customHeight="1" x14ac:dyDescent="0.2"/>
    <row r="4" spans="1:19" ht="14.1" customHeight="1" x14ac:dyDescent="0.2"/>
    <row r="5" spans="1:19" ht="14.1" customHeight="1" x14ac:dyDescent="0.2">
      <c r="A5" s="623" t="s">
        <v>25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</row>
    <row r="6" spans="1:19" ht="14.1" customHeight="1" x14ac:dyDescent="0.2">
      <c r="A6" s="595" t="s">
        <v>30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</row>
    <row r="7" spans="1:19" ht="14.1" customHeight="1" x14ac:dyDescent="0.2">
      <c r="A7" s="624" t="s">
        <v>362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</row>
    <row r="8" spans="1:19" ht="14.1" customHeight="1" x14ac:dyDescent="0.2"/>
    <row r="9" spans="1:19" ht="14.1" customHeight="1" x14ac:dyDescent="0.3">
      <c r="A9" s="625" t="s">
        <v>90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  <c r="M9" s="625"/>
      <c r="N9" s="625"/>
      <c r="O9" s="625"/>
      <c r="P9" s="625"/>
      <c r="Q9" s="625"/>
      <c r="R9" s="625"/>
    </row>
    <row r="10" spans="1:19" ht="14.1" customHeight="1" x14ac:dyDescent="0.3">
      <c r="A10" s="625" t="s">
        <v>16</v>
      </c>
      <c r="B10" s="625"/>
      <c r="C10" s="625"/>
      <c r="D10" s="625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</row>
    <row r="11" spans="1:19" ht="14.1" customHeight="1" x14ac:dyDescent="0.3">
      <c r="A11" s="626" t="s">
        <v>494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</row>
    <row r="12" spans="1:19" ht="14.1" customHeight="1" x14ac:dyDescent="0.3">
      <c r="A12" s="15"/>
      <c r="B12" s="35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</row>
    <row r="13" spans="1:19" ht="18.75" customHeight="1" thickBot="1" x14ac:dyDescent="0.25">
      <c r="A13" s="617" t="s">
        <v>65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</row>
    <row r="14" spans="1:19" s="25" customFormat="1" ht="22.5" customHeight="1" thickBot="1" x14ac:dyDescent="0.35">
      <c r="A14" s="29"/>
      <c r="B14" s="109" t="s">
        <v>20</v>
      </c>
      <c r="C14" s="110" t="s">
        <v>238</v>
      </c>
      <c r="D14" s="110" t="s">
        <v>239</v>
      </c>
      <c r="E14" s="110" t="s">
        <v>240</v>
      </c>
      <c r="F14" s="110" t="s">
        <v>241</v>
      </c>
      <c r="G14" s="110" t="s">
        <v>242</v>
      </c>
      <c r="H14" s="110" t="s">
        <v>243</v>
      </c>
      <c r="I14" s="110" t="s">
        <v>244</v>
      </c>
      <c r="J14" s="110" t="s">
        <v>245</v>
      </c>
      <c r="K14" s="110" t="s">
        <v>246</v>
      </c>
      <c r="L14" s="110" t="s">
        <v>247</v>
      </c>
      <c r="M14" s="110" t="s">
        <v>248</v>
      </c>
      <c r="N14" s="110" t="s">
        <v>249</v>
      </c>
      <c r="O14" s="111" t="s">
        <v>1</v>
      </c>
      <c r="P14" s="605" t="s">
        <v>115</v>
      </c>
      <c r="Q14" s="30"/>
      <c r="R14" s="30"/>
    </row>
    <row r="15" spans="1:19" s="25" customFormat="1" ht="17.100000000000001" customHeight="1" thickBot="1" x14ac:dyDescent="0.25">
      <c r="A15" s="29"/>
      <c r="B15" s="606" t="s">
        <v>111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33"/>
      <c r="P15" s="605"/>
      <c r="Q15" s="30"/>
      <c r="R15" s="30"/>
    </row>
    <row r="16" spans="1:19" s="25" customFormat="1" ht="17.100000000000001" customHeight="1" thickBot="1" x14ac:dyDescent="0.25">
      <c r="A16" s="29"/>
      <c r="B16" s="112" t="s">
        <v>73</v>
      </c>
      <c r="C16" s="113">
        <v>4</v>
      </c>
      <c r="D16" s="75">
        <v>6</v>
      </c>
      <c r="E16" s="75">
        <v>8</v>
      </c>
      <c r="F16" s="75">
        <v>8</v>
      </c>
      <c r="G16" s="75">
        <v>5</v>
      </c>
      <c r="H16" s="75">
        <v>4</v>
      </c>
      <c r="I16" s="75">
        <v>4</v>
      </c>
      <c r="J16" s="75">
        <v>6</v>
      </c>
      <c r="K16" s="75">
        <v>6</v>
      </c>
      <c r="L16" s="75">
        <v>4</v>
      </c>
      <c r="M16" s="75">
        <v>6</v>
      </c>
      <c r="N16" s="60">
        <v>8</v>
      </c>
      <c r="O16" s="326">
        <f>SUM(C16:N16)</f>
        <v>69</v>
      </c>
      <c r="P16" s="627"/>
      <c r="Q16" s="30"/>
      <c r="R16" s="30"/>
    </row>
    <row r="17" spans="1:18" s="25" customFormat="1" ht="17.100000000000001" customHeight="1" thickBot="1" x14ac:dyDescent="0.25">
      <c r="A17" s="29"/>
      <c r="B17" s="112" t="s">
        <v>75</v>
      </c>
      <c r="C17" s="113">
        <v>3</v>
      </c>
      <c r="D17" s="75">
        <v>5</v>
      </c>
      <c r="E17" s="75">
        <v>1</v>
      </c>
      <c r="F17" s="75">
        <v>10</v>
      </c>
      <c r="G17" s="75">
        <v>9</v>
      </c>
      <c r="H17" s="75">
        <v>3</v>
      </c>
      <c r="I17" s="75">
        <v>3</v>
      </c>
      <c r="J17" s="75">
        <v>2</v>
      </c>
      <c r="K17" s="75">
        <v>4</v>
      </c>
      <c r="L17" s="75">
        <v>5</v>
      </c>
      <c r="M17" s="75">
        <v>2</v>
      </c>
      <c r="N17" s="60">
        <v>5</v>
      </c>
      <c r="O17" s="326">
        <f t="shared" ref="O17:O26" si="0">SUM(C17:N17)</f>
        <v>52</v>
      </c>
      <c r="P17" s="627"/>
      <c r="Q17" s="30"/>
      <c r="R17" s="30"/>
    </row>
    <row r="18" spans="1:18" s="25" customFormat="1" ht="17.100000000000001" customHeight="1" thickBot="1" x14ac:dyDescent="0.25">
      <c r="A18" s="29"/>
      <c r="B18" s="112" t="s">
        <v>76</v>
      </c>
      <c r="C18" s="113">
        <v>1</v>
      </c>
      <c r="D18" s="75">
        <v>2</v>
      </c>
      <c r="E18" s="75">
        <v>1</v>
      </c>
      <c r="F18" s="75">
        <v>1</v>
      </c>
      <c r="G18" s="75"/>
      <c r="H18" s="75"/>
      <c r="I18" s="75"/>
      <c r="J18" s="75"/>
      <c r="K18" s="75">
        <v>1</v>
      </c>
      <c r="L18" s="75"/>
      <c r="M18" s="75">
        <v>1</v>
      </c>
      <c r="N18" s="60">
        <v>1</v>
      </c>
      <c r="O18" s="326">
        <f>SUM(C18:N18)</f>
        <v>8</v>
      </c>
      <c r="P18" s="627"/>
      <c r="Q18" s="30"/>
      <c r="R18" s="30"/>
    </row>
    <row r="19" spans="1:18" s="25" customFormat="1" ht="17.100000000000001" customHeight="1" thickBot="1" x14ac:dyDescent="0.25">
      <c r="A19" s="29"/>
      <c r="B19" s="112" t="s">
        <v>74</v>
      </c>
      <c r="C19" s="113">
        <v>14</v>
      </c>
      <c r="D19" s="75">
        <v>24</v>
      </c>
      <c r="E19" s="75">
        <v>31</v>
      </c>
      <c r="F19" s="75">
        <v>25</v>
      </c>
      <c r="G19" s="75">
        <v>23</v>
      </c>
      <c r="H19" s="75">
        <v>30</v>
      </c>
      <c r="I19" s="75">
        <v>29</v>
      </c>
      <c r="J19" s="75">
        <v>27</v>
      </c>
      <c r="K19" s="75">
        <v>23</v>
      </c>
      <c r="L19" s="75">
        <v>24</v>
      </c>
      <c r="M19" s="75">
        <v>19</v>
      </c>
      <c r="N19" s="60">
        <v>16</v>
      </c>
      <c r="O19" s="326">
        <f t="shared" si="0"/>
        <v>285</v>
      </c>
      <c r="P19" s="627"/>
      <c r="Q19" s="30"/>
      <c r="R19" s="30"/>
    </row>
    <row r="20" spans="1:18" s="25" customFormat="1" ht="17.100000000000001" customHeight="1" thickBot="1" x14ac:dyDescent="0.25">
      <c r="A20" s="29"/>
      <c r="B20" s="114" t="s">
        <v>1</v>
      </c>
      <c r="C20" s="76">
        <f>SUM(C16:C19)</f>
        <v>22</v>
      </c>
      <c r="D20" s="76">
        <f t="shared" ref="D20:N20" si="1">SUM(D16:D19)</f>
        <v>37</v>
      </c>
      <c r="E20" s="76">
        <f t="shared" si="1"/>
        <v>41</v>
      </c>
      <c r="F20" s="76">
        <f t="shared" si="1"/>
        <v>44</v>
      </c>
      <c r="G20" s="76">
        <f t="shared" si="1"/>
        <v>37</v>
      </c>
      <c r="H20" s="76">
        <f>SUM(H16:H19)</f>
        <v>37</v>
      </c>
      <c r="I20" s="76">
        <f t="shared" si="1"/>
        <v>36</v>
      </c>
      <c r="J20" s="76">
        <f t="shared" si="1"/>
        <v>35</v>
      </c>
      <c r="K20" s="76">
        <f t="shared" si="1"/>
        <v>34</v>
      </c>
      <c r="L20" s="76">
        <f t="shared" si="1"/>
        <v>33</v>
      </c>
      <c r="M20" s="76">
        <f t="shared" si="1"/>
        <v>28</v>
      </c>
      <c r="N20" s="324">
        <f t="shared" si="1"/>
        <v>30</v>
      </c>
      <c r="O20" s="326">
        <f t="shared" si="0"/>
        <v>414</v>
      </c>
      <c r="P20" s="115">
        <f>(10000/10010590)*(O20/12)*12</f>
        <v>0.41356203780196776</v>
      </c>
      <c r="Q20" s="30"/>
      <c r="R20" s="30"/>
    </row>
    <row r="21" spans="1:18" s="25" customFormat="1" ht="17.100000000000001" customHeight="1" thickBot="1" x14ac:dyDescent="0.25">
      <c r="A21" s="29"/>
      <c r="B21" s="81" t="s">
        <v>82</v>
      </c>
      <c r="C21" s="76">
        <v>1</v>
      </c>
      <c r="D21" s="31">
        <v>6</v>
      </c>
      <c r="E21" s="31">
        <v>10</v>
      </c>
      <c r="F21" s="31">
        <v>5</v>
      </c>
      <c r="G21" s="31">
        <v>6</v>
      </c>
      <c r="H21" s="31"/>
      <c r="I21" s="31">
        <v>6</v>
      </c>
      <c r="J21" s="31">
        <v>6</v>
      </c>
      <c r="K21" s="31">
        <v>7</v>
      </c>
      <c r="L21" s="31">
        <v>2</v>
      </c>
      <c r="M21" s="31">
        <v>8</v>
      </c>
      <c r="N21" s="287">
        <v>6</v>
      </c>
      <c r="O21" s="326">
        <f t="shared" si="0"/>
        <v>63</v>
      </c>
      <c r="P21" s="115">
        <f t="shared" ref="P21:P27" si="2">(10000/10010590)*(O21/12)*12</f>
        <v>6.2933353578560308E-2</v>
      </c>
      <c r="Q21" s="30"/>
      <c r="R21" s="30"/>
    </row>
    <row r="22" spans="1:18" s="25" customFormat="1" ht="17.100000000000001" customHeight="1" thickBot="1" x14ac:dyDescent="0.25">
      <c r="A22" s="29"/>
      <c r="B22" s="81" t="s">
        <v>176</v>
      </c>
      <c r="C22" s="76"/>
      <c r="D22" s="31">
        <v>1</v>
      </c>
      <c r="E22" s="31"/>
      <c r="F22" s="31"/>
      <c r="G22" s="31">
        <v>1</v>
      </c>
      <c r="H22" s="31"/>
      <c r="I22" s="31"/>
      <c r="J22" s="31">
        <v>1</v>
      </c>
      <c r="K22" s="31">
        <v>1</v>
      </c>
      <c r="L22" s="31">
        <v>2</v>
      </c>
      <c r="M22" s="31">
        <v>2</v>
      </c>
      <c r="N22" s="287"/>
      <c r="O22" s="326">
        <f t="shared" si="0"/>
        <v>8</v>
      </c>
      <c r="P22" s="115">
        <f t="shared" si="2"/>
        <v>7.9915369623568648E-3</v>
      </c>
      <c r="Q22" s="30"/>
      <c r="R22" s="30"/>
    </row>
    <row r="23" spans="1:18" s="25" customFormat="1" ht="17.100000000000001" customHeight="1" thickBot="1" x14ac:dyDescent="0.25">
      <c r="A23" s="29"/>
      <c r="B23" s="81" t="s">
        <v>63</v>
      </c>
      <c r="C23" s="7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87"/>
      <c r="O23" s="326">
        <f t="shared" si="0"/>
        <v>0</v>
      </c>
      <c r="P23" s="115">
        <f t="shared" si="2"/>
        <v>0</v>
      </c>
      <c r="Q23" s="30"/>
      <c r="R23" s="30"/>
    </row>
    <row r="24" spans="1:18" s="25" customFormat="1" ht="17.100000000000001" customHeight="1" thickBot="1" x14ac:dyDescent="0.25">
      <c r="A24" s="29"/>
      <c r="B24" s="81" t="s">
        <v>229</v>
      </c>
      <c r="C24" s="116">
        <v>3</v>
      </c>
      <c r="D24" s="62">
        <v>2</v>
      </c>
      <c r="E24" s="62"/>
      <c r="F24" s="62"/>
      <c r="G24" s="62">
        <v>1</v>
      </c>
      <c r="H24" s="62">
        <v>2</v>
      </c>
      <c r="I24" s="62"/>
      <c r="J24" s="62">
        <v>1</v>
      </c>
      <c r="K24" s="62">
        <v>2</v>
      </c>
      <c r="L24" s="62">
        <v>1</v>
      </c>
      <c r="M24" s="62">
        <v>3</v>
      </c>
      <c r="N24" s="320">
        <v>1</v>
      </c>
      <c r="O24" s="326">
        <f t="shared" si="0"/>
        <v>16</v>
      </c>
      <c r="P24" s="115">
        <f t="shared" si="2"/>
        <v>1.598307392471373E-2</v>
      </c>
      <c r="Q24" s="30"/>
      <c r="R24" s="30"/>
    </row>
    <row r="25" spans="1:18" s="25" customFormat="1" ht="17.100000000000001" customHeight="1" thickBot="1" x14ac:dyDescent="0.25">
      <c r="A25" s="29"/>
      <c r="B25" s="81" t="s">
        <v>418</v>
      </c>
      <c r="C25" s="116"/>
      <c r="D25" s="62"/>
      <c r="E25" s="62"/>
      <c r="F25" s="62"/>
      <c r="G25" s="62"/>
      <c r="H25" s="62">
        <v>1</v>
      </c>
      <c r="I25" s="62"/>
      <c r="J25" s="62">
        <v>2</v>
      </c>
      <c r="K25" s="62">
        <v>2</v>
      </c>
      <c r="L25" s="62">
        <v>2</v>
      </c>
      <c r="M25" s="62">
        <v>1</v>
      </c>
      <c r="N25" s="320"/>
      <c r="O25" s="326">
        <f t="shared" si="0"/>
        <v>8</v>
      </c>
      <c r="P25" s="115">
        <f t="shared" si="2"/>
        <v>7.9915369623568648E-3</v>
      </c>
      <c r="Q25" s="30"/>
      <c r="R25" s="30"/>
    </row>
    <row r="26" spans="1:18" s="25" customFormat="1" ht="17.100000000000001" customHeight="1" thickBot="1" x14ac:dyDescent="0.25">
      <c r="A26" s="29"/>
      <c r="B26" s="81" t="s">
        <v>230</v>
      </c>
      <c r="C26" s="116">
        <v>2</v>
      </c>
      <c r="D26" s="62">
        <v>3</v>
      </c>
      <c r="E26" s="62"/>
      <c r="F26" s="62">
        <v>1</v>
      </c>
      <c r="G26" s="62"/>
      <c r="H26" s="62"/>
      <c r="I26" s="62"/>
      <c r="J26" s="62">
        <v>10</v>
      </c>
      <c r="K26" s="62"/>
      <c r="L26" s="62"/>
      <c r="M26" s="62"/>
      <c r="N26" s="320"/>
      <c r="O26" s="326">
        <f t="shared" si="0"/>
        <v>16</v>
      </c>
      <c r="P26" s="115">
        <f t="shared" si="2"/>
        <v>1.598307392471373E-2</v>
      </c>
      <c r="Q26" s="30"/>
      <c r="R26" s="30"/>
    </row>
    <row r="27" spans="1:18" s="25" customFormat="1" ht="17.100000000000001" customHeight="1" thickBot="1" x14ac:dyDescent="0.25">
      <c r="A27" s="29"/>
      <c r="B27" s="117" t="s">
        <v>79</v>
      </c>
      <c r="C27" s="118">
        <v>12</v>
      </c>
      <c r="D27" s="58">
        <v>11</v>
      </c>
      <c r="E27" s="58">
        <v>8</v>
      </c>
      <c r="F27" s="58">
        <v>8</v>
      </c>
      <c r="G27" s="58">
        <v>6</v>
      </c>
      <c r="H27" s="58">
        <v>6</v>
      </c>
      <c r="I27" s="58">
        <v>8</v>
      </c>
      <c r="J27" s="58">
        <v>7</v>
      </c>
      <c r="K27" s="58">
        <v>15</v>
      </c>
      <c r="L27" s="58">
        <v>9</v>
      </c>
      <c r="M27" s="58">
        <v>7</v>
      </c>
      <c r="N27" s="321">
        <v>11</v>
      </c>
      <c r="O27" s="326">
        <f>SUM(C27:N27)</f>
        <v>108</v>
      </c>
      <c r="P27" s="115">
        <f t="shared" si="2"/>
        <v>0.10788574899181769</v>
      </c>
      <c r="Q27" s="30"/>
      <c r="R27" s="30"/>
    </row>
    <row r="28" spans="1:18" s="25" customFormat="1" ht="18" customHeight="1" thickBot="1" x14ac:dyDescent="0.25">
      <c r="A28" s="29"/>
      <c r="B28" s="119" t="s">
        <v>1</v>
      </c>
      <c r="C28" s="69">
        <f>SUM(C20:C27)</f>
        <v>40</v>
      </c>
      <c r="D28" s="69">
        <f>SUM(D20:D27)</f>
        <v>60</v>
      </c>
      <c r="E28" s="69">
        <f t="shared" ref="E28:M28" si="3">SUM(E20:E27)</f>
        <v>59</v>
      </c>
      <c r="F28" s="69">
        <f t="shared" si="3"/>
        <v>58</v>
      </c>
      <c r="G28" s="69">
        <f t="shared" si="3"/>
        <v>51</v>
      </c>
      <c r="H28" s="69">
        <f t="shared" si="3"/>
        <v>46</v>
      </c>
      <c r="I28" s="69">
        <f t="shared" si="3"/>
        <v>50</v>
      </c>
      <c r="J28" s="120">
        <f t="shared" si="3"/>
        <v>62</v>
      </c>
      <c r="K28" s="120">
        <f t="shared" si="3"/>
        <v>61</v>
      </c>
      <c r="L28" s="120">
        <f t="shared" si="3"/>
        <v>49</v>
      </c>
      <c r="M28" s="120">
        <f t="shared" si="3"/>
        <v>49</v>
      </c>
      <c r="N28" s="325">
        <f>SUM(N20:N27)</f>
        <v>48</v>
      </c>
      <c r="O28" s="327">
        <f>SUM(O20:O27)</f>
        <v>633</v>
      </c>
      <c r="P28" s="30"/>
      <c r="Q28" s="30"/>
      <c r="R28" s="30"/>
    </row>
    <row r="29" spans="1:18" s="25" customFormat="1" ht="15.95" customHeight="1" thickBot="1" x14ac:dyDescent="0.25">
      <c r="A29" s="29"/>
      <c r="B29" s="57"/>
      <c r="C29" s="57"/>
      <c r="D29" s="121"/>
      <c r="E29" s="122"/>
      <c r="F29" s="123"/>
      <c r="G29" s="124"/>
      <c r="H29" s="124"/>
      <c r="I29" s="263"/>
      <c r="J29" s="628" t="s">
        <v>116</v>
      </c>
      <c r="K29" s="628"/>
      <c r="L29" s="628"/>
      <c r="M29" s="628"/>
      <c r="N29" s="628"/>
      <c r="O29" s="634"/>
      <c r="P29" s="585">
        <f>(100000/10010590)*(O28/12)*12</f>
        <v>6.323303621464869</v>
      </c>
      <c r="Q29" s="30"/>
      <c r="R29" s="30"/>
    </row>
    <row r="30" spans="1:18" s="25" customFormat="1" ht="15.95" customHeight="1" x14ac:dyDescent="0.2">
      <c r="A30" s="34"/>
      <c r="B30" s="39"/>
      <c r="C30" s="39"/>
      <c r="D30" s="37"/>
      <c r="E30" s="36"/>
      <c r="F30" s="36"/>
      <c r="G30" s="36"/>
      <c r="H30" s="36"/>
      <c r="I30" s="36"/>
      <c r="J30" s="42"/>
      <c r="K30" s="42"/>
      <c r="L30" s="42"/>
      <c r="M30" s="42"/>
      <c r="N30" s="42"/>
      <c r="O30" s="42"/>
      <c r="P30" s="41"/>
    </row>
    <row r="31" spans="1:18" ht="18.75" customHeight="1" thickBot="1" x14ac:dyDescent="0.35">
      <c r="A31" s="15"/>
      <c r="B31" s="617" t="s">
        <v>112</v>
      </c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</row>
    <row r="32" spans="1:18" ht="21.75" customHeight="1" thickBot="1" x14ac:dyDescent="0.35">
      <c r="B32" s="109" t="s">
        <v>20</v>
      </c>
      <c r="C32" s="110" t="s">
        <v>238</v>
      </c>
      <c r="D32" s="110" t="s">
        <v>239</v>
      </c>
      <c r="E32" s="110" t="s">
        <v>240</v>
      </c>
      <c r="F32" s="110" t="s">
        <v>241</v>
      </c>
      <c r="G32" s="110" t="s">
        <v>242</v>
      </c>
      <c r="H32" s="110" t="s">
        <v>243</v>
      </c>
      <c r="I32" s="110" t="s">
        <v>244</v>
      </c>
      <c r="J32" s="110" t="s">
        <v>245</v>
      </c>
      <c r="K32" s="110" t="s">
        <v>246</v>
      </c>
      <c r="L32" s="110" t="s">
        <v>247</v>
      </c>
      <c r="M32" s="110" t="s">
        <v>248</v>
      </c>
      <c r="N32" s="284" t="s">
        <v>249</v>
      </c>
      <c r="O32" s="90" t="s">
        <v>1</v>
      </c>
      <c r="P32" s="88" t="s">
        <v>113</v>
      </c>
    </row>
    <row r="33" spans="2:16" ht="17.100000000000001" customHeight="1" thickBot="1" x14ac:dyDescent="0.25">
      <c r="B33" s="125" t="s">
        <v>77</v>
      </c>
      <c r="C33" s="126"/>
      <c r="D33" s="127">
        <v>1</v>
      </c>
      <c r="E33" s="127">
        <v>1</v>
      </c>
      <c r="F33" s="127">
        <v>3</v>
      </c>
      <c r="G33" s="127">
        <v>1</v>
      </c>
      <c r="H33" s="127"/>
      <c r="I33" s="127">
        <v>1</v>
      </c>
      <c r="J33" s="127">
        <v>2</v>
      </c>
      <c r="K33" s="127">
        <v>2</v>
      </c>
      <c r="L33" s="127">
        <v>4</v>
      </c>
      <c r="M33" s="127">
        <v>2</v>
      </c>
      <c r="N33" s="285">
        <v>2</v>
      </c>
      <c r="O33" s="292">
        <f>SUM(C33:N33)</f>
        <v>19</v>
      </c>
      <c r="P33" s="115">
        <f>(100000/10010590)*(O33/12)*12</f>
        <v>0.18979900285597551</v>
      </c>
    </row>
    <row r="34" spans="2:16" ht="17.100000000000001" customHeight="1" thickBot="1" x14ac:dyDescent="0.25">
      <c r="B34" s="129" t="s">
        <v>181</v>
      </c>
      <c r="C34" s="130"/>
      <c r="D34" s="40"/>
      <c r="E34" s="40"/>
      <c r="F34" s="40"/>
      <c r="G34" s="40"/>
      <c r="H34" s="40"/>
      <c r="I34" s="40"/>
      <c r="J34" s="40">
        <v>1</v>
      </c>
      <c r="K34" s="40"/>
      <c r="L34" s="40"/>
      <c r="M34" s="40"/>
      <c r="N34" s="286"/>
      <c r="O34" s="292">
        <f t="shared" ref="O34:O44" si="4">SUM(C34:N34)</f>
        <v>1</v>
      </c>
      <c r="P34" s="115">
        <f t="shared" ref="P34:P44" si="5">(100000/10010590)*(O34/12)*12</f>
        <v>9.9894212029460801E-3</v>
      </c>
    </row>
    <row r="35" spans="2:16" ht="17.100000000000001" customHeight="1" thickBot="1" x14ac:dyDescent="0.25">
      <c r="B35" s="81" t="s">
        <v>514</v>
      </c>
      <c r="C35" s="76">
        <v>8</v>
      </c>
      <c r="D35" s="31">
        <v>12</v>
      </c>
      <c r="E35" s="31">
        <v>8</v>
      </c>
      <c r="F35" s="31">
        <v>7</v>
      </c>
      <c r="G35" s="31">
        <v>8</v>
      </c>
      <c r="H35" s="31">
        <v>15</v>
      </c>
      <c r="I35" s="31">
        <v>15</v>
      </c>
      <c r="J35" s="31">
        <v>13</v>
      </c>
      <c r="K35" s="31">
        <v>10</v>
      </c>
      <c r="L35" s="31">
        <v>15</v>
      </c>
      <c r="M35" s="31">
        <v>6</v>
      </c>
      <c r="N35" s="287">
        <v>11</v>
      </c>
      <c r="O35" s="292">
        <f t="shared" si="4"/>
        <v>128</v>
      </c>
      <c r="P35" s="115">
        <f t="shared" si="5"/>
        <v>1.2786459139770983</v>
      </c>
    </row>
    <row r="36" spans="2:16" ht="17.100000000000001" customHeight="1" thickBot="1" x14ac:dyDescent="0.25">
      <c r="B36" s="81" t="s">
        <v>411</v>
      </c>
      <c r="C36" s="76"/>
      <c r="D36" s="31"/>
      <c r="E36" s="31"/>
      <c r="F36" s="31"/>
      <c r="G36" s="31">
        <v>2</v>
      </c>
      <c r="H36" s="31"/>
      <c r="I36" s="31"/>
      <c r="J36" s="31"/>
      <c r="K36" s="31"/>
      <c r="L36" s="31"/>
      <c r="M36" s="31"/>
      <c r="N36" s="287"/>
      <c r="O36" s="292">
        <f t="shared" si="4"/>
        <v>2</v>
      </c>
      <c r="P36" s="115">
        <f t="shared" si="5"/>
        <v>1.997884240589216E-2</v>
      </c>
    </row>
    <row r="37" spans="2:16" ht="17.100000000000001" customHeight="1" thickBot="1" x14ac:dyDescent="0.25">
      <c r="B37" s="131" t="s">
        <v>86</v>
      </c>
      <c r="C37" s="132">
        <v>3</v>
      </c>
      <c r="D37" s="31">
        <v>2</v>
      </c>
      <c r="E37" s="31"/>
      <c r="F37" s="31">
        <v>1</v>
      </c>
      <c r="G37" s="31">
        <v>1</v>
      </c>
      <c r="H37" s="31"/>
      <c r="I37" s="31"/>
      <c r="J37" s="31"/>
      <c r="K37" s="31">
        <v>3</v>
      </c>
      <c r="L37" s="31"/>
      <c r="M37" s="31"/>
      <c r="N37" s="287"/>
      <c r="O37" s="292">
        <f t="shared" si="4"/>
        <v>10</v>
      </c>
      <c r="P37" s="115">
        <f t="shared" si="5"/>
        <v>9.9894212029460805E-2</v>
      </c>
    </row>
    <row r="38" spans="2:16" ht="17.100000000000001" customHeight="1" thickBot="1" x14ac:dyDescent="0.25">
      <c r="B38" s="131" t="s">
        <v>337</v>
      </c>
      <c r="C38" s="132"/>
      <c r="D38" s="31"/>
      <c r="E38" s="31"/>
      <c r="F38" s="31"/>
      <c r="G38" s="31"/>
      <c r="H38" s="31"/>
      <c r="I38" s="31">
        <v>4</v>
      </c>
      <c r="J38" s="31"/>
      <c r="K38" s="31"/>
      <c r="L38" s="31"/>
      <c r="M38" s="31"/>
      <c r="N38" s="287"/>
      <c r="O38" s="292">
        <f t="shared" si="4"/>
        <v>4</v>
      </c>
      <c r="P38" s="115">
        <f t="shared" si="5"/>
        <v>3.9957684811784321E-2</v>
      </c>
    </row>
    <row r="39" spans="2:16" ht="17.100000000000001" customHeight="1" thickBot="1" x14ac:dyDescent="0.25">
      <c r="B39" s="81" t="s">
        <v>68</v>
      </c>
      <c r="C39" s="76">
        <v>85</v>
      </c>
      <c r="D39" s="31">
        <v>73</v>
      </c>
      <c r="E39" s="31">
        <v>69</v>
      </c>
      <c r="F39" s="31">
        <v>54</v>
      </c>
      <c r="G39" s="31">
        <v>76</v>
      </c>
      <c r="H39" s="31">
        <v>56</v>
      </c>
      <c r="I39" s="31">
        <v>60</v>
      </c>
      <c r="J39" s="31">
        <v>66</v>
      </c>
      <c r="K39" s="31">
        <v>43</v>
      </c>
      <c r="L39" s="31">
        <v>63</v>
      </c>
      <c r="M39" s="31">
        <v>48</v>
      </c>
      <c r="N39" s="287">
        <v>79</v>
      </c>
      <c r="O39" s="292">
        <f t="shared" si="4"/>
        <v>772</v>
      </c>
      <c r="P39" s="115">
        <f t="shared" si="5"/>
        <v>7.7118331686743726</v>
      </c>
    </row>
    <row r="40" spans="2:16" ht="17.100000000000001" customHeight="1" thickBot="1" x14ac:dyDescent="0.25">
      <c r="B40" s="81" t="s">
        <v>227</v>
      </c>
      <c r="C40" s="76"/>
      <c r="D40" s="31"/>
      <c r="E40" s="31">
        <v>1</v>
      </c>
      <c r="F40" s="31"/>
      <c r="G40" s="31">
        <v>1</v>
      </c>
      <c r="H40" s="31"/>
      <c r="I40" s="31"/>
      <c r="J40" s="31">
        <v>1</v>
      </c>
      <c r="K40" s="31">
        <v>1</v>
      </c>
      <c r="L40" s="31"/>
      <c r="M40" s="31">
        <v>1</v>
      </c>
      <c r="N40" s="287">
        <v>1</v>
      </c>
      <c r="O40" s="292">
        <f t="shared" si="4"/>
        <v>6</v>
      </c>
      <c r="P40" s="115">
        <f t="shared" si="5"/>
        <v>5.9936527217676477E-2</v>
      </c>
    </row>
    <row r="41" spans="2:16" ht="17.100000000000001" customHeight="1" thickBot="1" x14ac:dyDescent="0.25">
      <c r="B41" s="81" t="s">
        <v>69</v>
      </c>
      <c r="C41" s="76">
        <v>15</v>
      </c>
      <c r="D41" s="31">
        <v>13</v>
      </c>
      <c r="E41" s="31">
        <v>10</v>
      </c>
      <c r="F41" s="31">
        <v>10</v>
      </c>
      <c r="G41" s="31">
        <v>21</v>
      </c>
      <c r="H41" s="31">
        <v>14</v>
      </c>
      <c r="I41" s="31">
        <v>11</v>
      </c>
      <c r="J41" s="31">
        <v>9</v>
      </c>
      <c r="K41" s="31">
        <v>7</v>
      </c>
      <c r="L41" s="31">
        <v>15</v>
      </c>
      <c r="M41" s="31">
        <v>16</v>
      </c>
      <c r="N41" s="287">
        <v>14</v>
      </c>
      <c r="O41" s="292">
        <f t="shared" si="4"/>
        <v>155</v>
      </c>
      <c r="P41" s="115">
        <f t="shared" si="5"/>
        <v>1.5483602864566426</v>
      </c>
    </row>
    <row r="42" spans="2:16" ht="17.100000000000001" customHeight="1" thickBot="1" x14ac:dyDescent="0.25">
      <c r="B42" s="248" t="s">
        <v>436</v>
      </c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88"/>
      <c r="O42" s="292">
        <f t="shared" si="4"/>
        <v>0</v>
      </c>
      <c r="P42" s="115">
        <f t="shared" si="5"/>
        <v>0</v>
      </c>
    </row>
    <row r="43" spans="2:16" ht="17.100000000000001" customHeight="1" thickBot="1" x14ac:dyDescent="0.25">
      <c r="B43" s="252" t="s">
        <v>85</v>
      </c>
      <c r="C43" s="253">
        <v>5</v>
      </c>
      <c r="D43" s="254">
        <v>2</v>
      </c>
      <c r="E43" s="254">
        <v>2</v>
      </c>
      <c r="F43" s="254">
        <v>9</v>
      </c>
      <c r="G43" s="254">
        <v>5</v>
      </c>
      <c r="H43" s="254">
        <v>6</v>
      </c>
      <c r="I43" s="254">
        <v>4</v>
      </c>
      <c r="J43" s="254">
        <v>5</v>
      </c>
      <c r="K43" s="254">
        <v>8</v>
      </c>
      <c r="L43" s="254">
        <v>6</v>
      </c>
      <c r="M43" s="254">
        <v>3</v>
      </c>
      <c r="N43" s="289">
        <v>5</v>
      </c>
      <c r="O43" s="292">
        <f t="shared" si="4"/>
        <v>60</v>
      </c>
      <c r="P43" s="115">
        <f t="shared" si="5"/>
        <v>0.59936527217676483</v>
      </c>
    </row>
    <row r="44" spans="2:16" ht="17.100000000000001" customHeight="1" thickBot="1" x14ac:dyDescent="0.25">
      <c r="B44" s="255" t="s">
        <v>231</v>
      </c>
      <c r="C44" s="256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90"/>
      <c r="O44" s="292">
        <f t="shared" si="4"/>
        <v>0</v>
      </c>
      <c r="P44" s="115">
        <f t="shared" si="5"/>
        <v>0</v>
      </c>
    </row>
    <row r="45" spans="2:16" ht="18" customHeight="1" thickBot="1" x14ac:dyDescent="0.25">
      <c r="B45" s="133" t="s">
        <v>1</v>
      </c>
      <c r="C45" s="134">
        <f>SUM(C33:C44)</f>
        <v>116</v>
      </c>
      <c r="D45" s="134">
        <f t="shared" ref="D45:L45" si="6">SUM(D33:D44)</f>
        <v>103</v>
      </c>
      <c r="E45" s="134">
        <f t="shared" si="6"/>
        <v>91</v>
      </c>
      <c r="F45" s="134">
        <f t="shared" si="6"/>
        <v>84</v>
      </c>
      <c r="G45" s="134">
        <f t="shared" si="6"/>
        <v>115</v>
      </c>
      <c r="H45" s="134">
        <f t="shared" si="6"/>
        <v>91</v>
      </c>
      <c r="I45" s="134">
        <f t="shared" si="6"/>
        <v>95</v>
      </c>
      <c r="J45" s="134">
        <f t="shared" si="6"/>
        <v>97</v>
      </c>
      <c r="K45" s="134">
        <f t="shared" si="6"/>
        <v>74</v>
      </c>
      <c r="L45" s="134">
        <f t="shared" si="6"/>
        <v>103</v>
      </c>
      <c r="M45" s="134">
        <f>SUM(M33:M44)</f>
        <v>76</v>
      </c>
      <c r="N45" s="291">
        <f>SUM(N33:N44)</f>
        <v>112</v>
      </c>
      <c r="O45" s="69">
        <f>SUM(O33:O44)</f>
        <v>1157</v>
      </c>
      <c r="P45" s="68"/>
    </row>
    <row r="46" spans="2:16" ht="15.75" customHeight="1" thickBot="1" x14ac:dyDescent="0.25">
      <c r="B46" s="136"/>
      <c r="C46" s="136"/>
      <c r="D46" s="137"/>
      <c r="E46" s="138"/>
      <c r="F46" s="139"/>
      <c r="G46" s="140"/>
      <c r="H46" s="140"/>
      <c r="I46" s="157"/>
      <c r="J46" s="628" t="s">
        <v>116</v>
      </c>
      <c r="K46" s="628"/>
      <c r="L46" s="628"/>
      <c r="M46" s="628"/>
      <c r="N46" s="628"/>
      <c r="O46" s="628"/>
      <c r="P46" s="585">
        <f>(100000/10010590)*(O45/12)*12</f>
        <v>11.557760331808616</v>
      </c>
    </row>
    <row r="47" spans="2:16" ht="15.75" customHeight="1" x14ac:dyDescent="0.2">
      <c r="B47" s="136"/>
      <c r="C47" s="136"/>
      <c r="D47" s="150"/>
      <c r="E47" s="150"/>
      <c r="F47" s="150"/>
      <c r="G47" s="150"/>
      <c r="H47" s="150"/>
      <c r="I47" s="150"/>
      <c r="J47" s="258"/>
      <c r="K47" s="258"/>
      <c r="L47" s="258"/>
      <c r="M47" s="258"/>
      <c r="N47" s="258"/>
      <c r="O47" s="258"/>
      <c r="P47" s="276"/>
    </row>
    <row r="48" spans="2:16" ht="15.75" customHeight="1" x14ac:dyDescent="0.2">
      <c r="B48" s="136"/>
      <c r="C48" s="136"/>
      <c r="D48" s="150"/>
      <c r="E48" s="150"/>
      <c r="F48" s="150"/>
      <c r="G48" s="150"/>
      <c r="H48" s="150"/>
      <c r="I48" s="150"/>
      <c r="J48" s="258"/>
      <c r="K48" s="258"/>
      <c r="L48" s="258"/>
      <c r="M48" s="258"/>
      <c r="N48" s="258"/>
      <c r="O48" s="258"/>
      <c r="P48" s="276"/>
    </row>
    <row r="49" spans="1:22" ht="15.75" customHeight="1" x14ac:dyDescent="0.2">
      <c r="B49" s="136"/>
      <c r="C49" s="136"/>
      <c r="D49" s="150"/>
      <c r="E49" s="150"/>
      <c r="F49" s="150"/>
      <c r="G49" s="150"/>
      <c r="H49" s="150"/>
      <c r="I49" s="150"/>
      <c r="J49" s="258"/>
      <c r="K49" s="258"/>
      <c r="L49" s="258"/>
      <c r="M49" s="258"/>
      <c r="N49" s="258"/>
      <c r="O49" s="258"/>
      <c r="P49" s="276"/>
    </row>
    <row r="50" spans="1:22" ht="15.75" customHeight="1" x14ac:dyDescent="0.2">
      <c r="B50" s="136"/>
      <c r="C50" s="136"/>
      <c r="D50" s="150"/>
      <c r="E50" s="150"/>
      <c r="F50" s="150"/>
      <c r="G50" s="150"/>
      <c r="H50" s="150"/>
      <c r="I50" s="150"/>
      <c r="J50" s="258"/>
      <c r="K50" s="258"/>
      <c r="L50" s="258"/>
      <c r="M50" s="258"/>
      <c r="N50" s="258"/>
      <c r="O50" s="258"/>
      <c r="P50" s="276"/>
    </row>
    <row r="51" spans="1:22" ht="15.75" customHeight="1" x14ac:dyDescent="0.2">
      <c r="B51" s="136"/>
      <c r="C51" s="136"/>
      <c r="D51" s="150"/>
      <c r="E51" s="150"/>
      <c r="F51" s="150"/>
      <c r="G51" s="150"/>
      <c r="H51" s="150"/>
      <c r="I51" s="150"/>
      <c r="J51" s="258"/>
      <c r="K51" s="258"/>
      <c r="L51" s="258"/>
      <c r="M51" s="258"/>
      <c r="N51" s="258"/>
      <c r="O51" s="258"/>
      <c r="P51" s="276"/>
    </row>
    <row r="52" spans="1:22" ht="15.75" customHeight="1" x14ac:dyDescent="0.2">
      <c r="B52" s="136"/>
      <c r="C52" s="136"/>
      <c r="D52" s="150"/>
      <c r="E52" s="150"/>
      <c r="F52" s="150"/>
      <c r="G52" s="150"/>
      <c r="H52" s="150"/>
      <c r="I52" s="150"/>
      <c r="J52" s="258"/>
      <c r="K52" s="258"/>
      <c r="L52" s="258"/>
      <c r="M52" s="258"/>
      <c r="N52" s="258"/>
      <c r="O52" s="258"/>
      <c r="P52" s="276"/>
    </row>
    <row r="53" spans="1:22" ht="15.75" customHeight="1" x14ac:dyDescent="0.2">
      <c r="B53" s="136"/>
      <c r="C53" s="136"/>
      <c r="D53" s="150"/>
      <c r="E53" s="150"/>
      <c r="F53" s="150"/>
      <c r="G53" s="150"/>
      <c r="H53" s="150"/>
      <c r="I53" s="150"/>
      <c r="J53" s="258"/>
      <c r="K53" s="258"/>
      <c r="L53" s="258"/>
      <c r="M53" s="258"/>
      <c r="N53" s="258"/>
      <c r="O53" s="258"/>
      <c r="P53" s="276"/>
    </row>
    <row r="54" spans="1:22" ht="15.75" customHeight="1" x14ac:dyDescent="0.2">
      <c r="B54" s="136"/>
      <c r="C54" s="136"/>
      <c r="D54" s="150"/>
      <c r="E54" s="150"/>
      <c r="F54" s="150"/>
      <c r="G54" s="150"/>
      <c r="H54" s="150"/>
      <c r="I54" s="150"/>
      <c r="J54" s="258"/>
      <c r="K54" s="258"/>
      <c r="L54" s="258"/>
      <c r="M54" s="258"/>
      <c r="N54" s="258"/>
      <c r="O54" s="258"/>
      <c r="P54" s="276"/>
    </row>
    <row r="55" spans="1:22" ht="15.75" customHeight="1" x14ac:dyDescent="0.2">
      <c r="B55" s="136"/>
      <c r="C55" s="136"/>
      <c r="D55" s="150"/>
      <c r="E55" s="150"/>
      <c r="F55" s="150"/>
      <c r="G55" s="150"/>
      <c r="H55" s="150"/>
      <c r="I55" s="150"/>
      <c r="J55" s="258"/>
      <c r="K55" s="258"/>
      <c r="L55" s="258"/>
      <c r="M55" s="258"/>
      <c r="N55" s="258"/>
      <c r="O55" s="258"/>
      <c r="P55" s="276"/>
    </row>
    <row r="56" spans="1:22" ht="24.95" customHeight="1" thickBot="1" x14ac:dyDescent="0.25">
      <c r="B56" s="617" t="s">
        <v>179</v>
      </c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</row>
    <row r="57" spans="1:22" ht="24" customHeight="1" thickBot="1" x14ac:dyDescent="0.35">
      <c r="B57" s="141" t="s">
        <v>20</v>
      </c>
      <c r="C57" s="142" t="s">
        <v>238</v>
      </c>
      <c r="D57" s="142" t="s">
        <v>239</v>
      </c>
      <c r="E57" s="142" t="s">
        <v>240</v>
      </c>
      <c r="F57" s="142" t="s">
        <v>241</v>
      </c>
      <c r="G57" s="142" t="s">
        <v>242</v>
      </c>
      <c r="H57" s="142" t="s">
        <v>243</v>
      </c>
      <c r="I57" s="142" t="s">
        <v>244</v>
      </c>
      <c r="J57" s="142" t="s">
        <v>245</v>
      </c>
      <c r="K57" s="142" t="s">
        <v>246</v>
      </c>
      <c r="L57" s="142" t="s">
        <v>247</v>
      </c>
      <c r="M57" s="142" t="s">
        <v>248</v>
      </c>
      <c r="N57" s="319" t="s">
        <v>249</v>
      </c>
      <c r="O57" s="90" t="s">
        <v>1</v>
      </c>
      <c r="P57" s="618"/>
      <c r="Q57" s="618"/>
      <c r="R57" s="618"/>
      <c r="S57" s="618"/>
      <c r="T57" s="618"/>
    </row>
    <row r="58" spans="1:22" ht="15" customHeight="1" thickBot="1" x14ac:dyDescent="0.25">
      <c r="B58" s="144" t="s">
        <v>177</v>
      </c>
      <c r="C58" s="145">
        <v>14</v>
      </c>
      <c r="D58" s="127">
        <v>18</v>
      </c>
      <c r="E58" s="127">
        <v>19</v>
      </c>
      <c r="F58" s="127">
        <v>23</v>
      </c>
      <c r="G58" s="127">
        <v>27</v>
      </c>
      <c r="H58" s="127">
        <v>22</v>
      </c>
      <c r="I58" s="127">
        <v>17</v>
      </c>
      <c r="J58" s="127">
        <v>14</v>
      </c>
      <c r="K58" s="127">
        <v>23</v>
      </c>
      <c r="L58" s="127">
        <v>29</v>
      </c>
      <c r="M58" s="127">
        <v>31</v>
      </c>
      <c r="N58" s="285">
        <v>32</v>
      </c>
      <c r="O58" s="292">
        <f>SUM(C58:N58)</f>
        <v>269</v>
      </c>
    </row>
    <row r="59" spans="1:22" ht="15" customHeight="1" thickBot="1" x14ac:dyDescent="0.25">
      <c r="B59" s="131" t="s">
        <v>178</v>
      </c>
      <c r="C59" s="132">
        <v>1</v>
      </c>
      <c r="D59" s="31"/>
      <c r="E59" s="31">
        <v>2</v>
      </c>
      <c r="F59" s="31">
        <v>2</v>
      </c>
      <c r="G59" s="31"/>
      <c r="H59" s="31">
        <v>2</v>
      </c>
      <c r="I59" s="31">
        <v>2</v>
      </c>
      <c r="J59" s="31"/>
      <c r="K59" s="31"/>
      <c r="L59" s="31">
        <v>1</v>
      </c>
      <c r="M59" s="31">
        <v>1</v>
      </c>
      <c r="N59" s="287">
        <v>1</v>
      </c>
      <c r="O59" s="292">
        <f>SUM(C59:N59)</f>
        <v>12</v>
      </c>
    </row>
    <row r="60" spans="1:22" ht="15" customHeight="1" thickBot="1" x14ac:dyDescent="0.25">
      <c r="B60" s="274" t="s">
        <v>329</v>
      </c>
      <c r="C60" s="275"/>
      <c r="D60" s="62">
        <v>2</v>
      </c>
      <c r="E60" s="62"/>
      <c r="F60" s="62"/>
      <c r="G60" s="62"/>
      <c r="H60" s="62"/>
      <c r="I60" s="62"/>
      <c r="J60" s="62"/>
      <c r="K60" s="62"/>
      <c r="L60" s="62"/>
      <c r="M60" s="62"/>
      <c r="N60" s="320"/>
      <c r="O60" s="292">
        <f>SUM(C60:N60)</f>
        <v>2</v>
      </c>
    </row>
    <row r="61" spans="1:22" ht="15" customHeight="1" thickBot="1" x14ac:dyDescent="0.25">
      <c r="A61" s="68"/>
      <c r="B61" s="146" t="s">
        <v>250</v>
      </c>
      <c r="C61" s="147">
        <v>1</v>
      </c>
      <c r="D61" s="58"/>
      <c r="E61" s="58"/>
      <c r="F61" s="58">
        <v>1</v>
      </c>
      <c r="G61" s="58"/>
      <c r="H61" s="58"/>
      <c r="I61" s="58">
        <v>1</v>
      </c>
      <c r="J61" s="58"/>
      <c r="K61" s="58"/>
      <c r="L61" s="58">
        <v>1</v>
      </c>
      <c r="M61" s="58">
        <v>2</v>
      </c>
      <c r="N61" s="321"/>
      <c r="O61" s="292">
        <f>SUM(C61:N61)</f>
        <v>6</v>
      </c>
      <c r="P61" s="68"/>
      <c r="Q61" s="68"/>
      <c r="R61" s="68"/>
      <c r="S61" s="68"/>
      <c r="T61" s="68"/>
      <c r="U61" s="68"/>
      <c r="V61" s="68"/>
    </row>
    <row r="62" spans="1:22" ht="16.5" customHeight="1" thickBot="1" x14ac:dyDescent="0.25">
      <c r="A62" s="68"/>
      <c r="B62" s="148" t="s">
        <v>1</v>
      </c>
      <c r="C62" s="149">
        <f>SUM(C58:C61)</f>
        <v>16</v>
      </c>
      <c r="D62" s="149">
        <f t="shared" ref="D62:N62" si="7">SUM(D58:D61)</f>
        <v>20</v>
      </c>
      <c r="E62" s="149">
        <f t="shared" si="7"/>
        <v>21</v>
      </c>
      <c r="F62" s="149">
        <f t="shared" si="7"/>
        <v>26</v>
      </c>
      <c r="G62" s="149">
        <f t="shared" si="7"/>
        <v>27</v>
      </c>
      <c r="H62" s="149">
        <f t="shared" si="7"/>
        <v>24</v>
      </c>
      <c r="I62" s="149">
        <f t="shared" si="7"/>
        <v>20</v>
      </c>
      <c r="J62" s="149">
        <f t="shared" si="7"/>
        <v>14</v>
      </c>
      <c r="K62" s="149">
        <f t="shared" si="7"/>
        <v>23</v>
      </c>
      <c r="L62" s="149">
        <f t="shared" si="7"/>
        <v>31</v>
      </c>
      <c r="M62" s="149">
        <f t="shared" si="7"/>
        <v>34</v>
      </c>
      <c r="N62" s="322">
        <f t="shared" si="7"/>
        <v>33</v>
      </c>
      <c r="O62" s="149">
        <f>SUM(O58:O61)</f>
        <v>289</v>
      </c>
      <c r="P62" s="68"/>
      <c r="Q62" s="68"/>
      <c r="R62" s="68"/>
      <c r="S62" s="68"/>
      <c r="T62" s="68"/>
      <c r="U62" s="68"/>
      <c r="V62" s="68"/>
    </row>
    <row r="63" spans="1:22" ht="15.75" customHeight="1" thickBot="1" x14ac:dyDescent="0.25">
      <c r="A63" s="68"/>
      <c r="B63" s="136"/>
      <c r="C63" s="136"/>
      <c r="D63" s="150"/>
      <c r="E63" s="138"/>
      <c r="F63" s="613" t="s">
        <v>116</v>
      </c>
      <c r="G63" s="614"/>
      <c r="H63" s="614"/>
      <c r="I63" s="614"/>
      <c r="J63" s="614"/>
      <c r="K63" s="614"/>
      <c r="L63" s="614"/>
      <c r="M63" s="614"/>
      <c r="N63" s="614"/>
      <c r="O63" s="629"/>
      <c r="P63" s="630">
        <f>(100000/10010590)*(O62/12)*12</f>
        <v>2.8869427276514172</v>
      </c>
      <c r="Q63" s="631"/>
      <c r="R63" s="631"/>
      <c r="S63" s="631"/>
      <c r="T63" s="632"/>
      <c r="U63" s="151"/>
      <c r="V63" s="68"/>
    </row>
    <row r="64" spans="1:22" ht="15.75" customHeight="1" x14ac:dyDescent="0.2">
      <c r="A64" s="68"/>
      <c r="B64" s="136"/>
      <c r="C64" s="136"/>
      <c r="D64" s="150"/>
      <c r="E64" s="150"/>
      <c r="F64" s="150"/>
      <c r="G64" s="150"/>
      <c r="H64" s="136"/>
      <c r="I64" s="136"/>
      <c r="J64" s="258"/>
      <c r="K64" s="258"/>
      <c r="L64" s="258"/>
      <c r="M64" s="258"/>
      <c r="N64" s="258"/>
      <c r="O64" s="258"/>
      <c r="P64" s="260"/>
      <c r="Q64" s="260"/>
      <c r="R64" s="260"/>
      <c r="S64" s="260"/>
      <c r="T64" s="260"/>
      <c r="U64" s="259"/>
      <c r="V64" s="68"/>
    </row>
    <row r="65" spans="1:25" ht="15.75" customHeight="1" x14ac:dyDescent="0.2">
      <c r="A65" s="68"/>
      <c r="B65" s="136"/>
      <c r="C65" s="136"/>
      <c r="D65" s="150"/>
      <c r="E65" s="150"/>
      <c r="F65" s="150"/>
      <c r="G65" s="150"/>
      <c r="H65" s="136"/>
      <c r="I65" s="136"/>
      <c r="J65" s="258"/>
      <c r="K65" s="258"/>
      <c r="L65" s="258"/>
      <c r="M65" s="258"/>
      <c r="N65" s="258"/>
      <c r="O65" s="258"/>
      <c r="P65" s="260"/>
      <c r="Q65" s="260"/>
      <c r="R65" s="260"/>
      <c r="S65" s="260"/>
      <c r="T65" s="260"/>
      <c r="U65" s="259"/>
      <c r="V65" s="68"/>
    </row>
    <row r="66" spans="1:25" ht="15.75" customHeight="1" x14ac:dyDescent="0.2">
      <c r="A66" s="68"/>
      <c r="B66" s="136"/>
      <c r="C66" s="136"/>
      <c r="D66" s="150"/>
      <c r="E66" s="150"/>
      <c r="F66" s="150"/>
      <c r="G66" s="150"/>
      <c r="H66" s="136"/>
      <c r="I66" s="136"/>
      <c r="J66" s="258"/>
      <c r="K66" s="258"/>
      <c r="L66" s="258"/>
      <c r="M66" s="258"/>
      <c r="N66" s="258"/>
      <c r="O66" s="258"/>
      <c r="P66" s="260"/>
      <c r="Q66" s="260"/>
      <c r="R66" s="260"/>
      <c r="S66" s="260"/>
      <c r="T66" s="260"/>
      <c r="U66" s="259"/>
      <c r="V66" s="68"/>
    </row>
    <row r="67" spans="1:25" ht="24.95" customHeight="1" thickBot="1" x14ac:dyDescent="0.4">
      <c r="A67" s="68"/>
      <c r="B67" s="622" t="s">
        <v>70</v>
      </c>
      <c r="C67" s="622"/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2"/>
      <c r="T67" s="622"/>
      <c r="U67" s="68"/>
      <c r="V67" s="68"/>
    </row>
    <row r="68" spans="1:25" ht="24" customHeight="1" thickBot="1" x14ac:dyDescent="0.35">
      <c r="A68" s="68"/>
      <c r="B68" s="109" t="s">
        <v>20</v>
      </c>
      <c r="C68" s="110" t="s">
        <v>238</v>
      </c>
      <c r="D68" s="110" t="s">
        <v>239</v>
      </c>
      <c r="E68" s="110" t="s">
        <v>240</v>
      </c>
      <c r="F68" s="110" t="s">
        <v>241</v>
      </c>
      <c r="G68" s="110" t="s">
        <v>242</v>
      </c>
      <c r="H68" s="110" t="s">
        <v>243</v>
      </c>
      <c r="I68" s="110" t="s">
        <v>244</v>
      </c>
      <c r="J68" s="110" t="s">
        <v>245</v>
      </c>
      <c r="K68" s="110" t="s">
        <v>246</v>
      </c>
      <c r="L68" s="110" t="s">
        <v>247</v>
      </c>
      <c r="M68" s="110" t="s">
        <v>248</v>
      </c>
      <c r="N68" s="284" t="s">
        <v>249</v>
      </c>
      <c r="O68" s="90" t="s">
        <v>1</v>
      </c>
      <c r="P68" s="616"/>
      <c r="Q68" s="616"/>
      <c r="R68" s="616"/>
      <c r="S68" s="616"/>
      <c r="T68" s="616"/>
      <c r="U68" s="68"/>
      <c r="V68" s="68"/>
    </row>
    <row r="69" spans="1:25" ht="18" customHeight="1" thickBot="1" x14ac:dyDescent="0.25">
      <c r="A69" s="68"/>
      <c r="B69" s="152" t="s">
        <v>515</v>
      </c>
      <c r="C69" s="153">
        <v>47</v>
      </c>
      <c r="D69" s="154">
        <v>25</v>
      </c>
      <c r="E69" s="154">
        <v>23</v>
      </c>
      <c r="F69" s="155">
        <v>44</v>
      </c>
      <c r="G69" s="155">
        <v>37</v>
      </c>
      <c r="H69" s="155">
        <v>22</v>
      </c>
      <c r="I69" s="155">
        <v>45</v>
      </c>
      <c r="J69" s="155">
        <v>41</v>
      </c>
      <c r="K69" s="155">
        <v>33</v>
      </c>
      <c r="L69" s="155">
        <v>50</v>
      </c>
      <c r="M69" s="155">
        <v>34</v>
      </c>
      <c r="N69" s="323">
        <v>33</v>
      </c>
      <c r="O69" s="292">
        <f>SUM(C69:N69)</f>
        <v>434</v>
      </c>
      <c r="P69" s="68"/>
      <c r="Q69" s="68"/>
      <c r="R69" s="68"/>
      <c r="S69" s="68"/>
      <c r="T69" s="68"/>
      <c r="U69" s="68"/>
      <c r="V69" s="68"/>
    </row>
    <row r="70" spans="1:25" ht="17.25" customHeight="1" thickBot="1" x14ac:dyDescent="0.25">
      <c r="A70" s="68"/>
      <c r="B70" s="136"/>
      <c r="C70" s="136"/>
      <c r="D70" s="137"/>
      <c r="E70" s="138"/>
      <c r="F70" s="613" t="s">
        <v>116</v>
      </c>
      <c r="G70" s="614"/>
      <c r="H70" s="614"/>
      <c r="I70" s="614"/>
      <c r="J70" s="614"/>
      <c r="K70" s="614"/>
      <c r="L70" s="614"/>
      <c r="M70" s="614"/>
      <c r="N70" s="614"/>
      <c r="O70" s="615"/>
      <c r="P70" s="635">
        <f>(100000/10010590)*(O69/12)*12</f>
        <v>4.3354088020785984</v>
      </c>
      <c r="Q70" s="636">
        <f>(100000/9755954)*(P70/8)*12</f>
        <v>6.6657891202827502E-2</v>
      </c>
      <c r="R70" s="636">
        <f>(100000/9755954)*(Q70/8)*12</f>
        <v>1.0248801583550031E-3</v>
      </c>
      <c r="S70" s="636">
        <f>(100000/9755954)*(R70/8)*12</f>
        <v>1.5757764310209996E-5</v>
      </c>
      <c r="T70" s="637">
        <f>(100000/9755954)*(S70/8)*12</f>
        <v>2.422791914077803E-7</v>
      </c>
      <c r="U70" s="68"/>
      <c r="V70" s="68"/>
    </row>
    <row r="71" spans="1:25" ht="14.1" customHeight="1" thickBot="1" x14ac:dyDescent="0.25">
      <c r="A71" s="68"/>
      <c r="B71" s="136"/>
      <c r="C71" s="136"/>
      <c r="D71" s="136"/>
      <c r="E71" s="150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68"/>
      <c r="Q71" s="68"/>
      <c r="R71" s="68"/>
      <c r="S71" s="68"/>
      <c r="T71" s="68"/>
      <c r="U71" s="68"/>
      <c r="V71" s="68"/>
    </row>
    <row r="72" spans="1:25" ht="18" customHeight="1" thickBot="1" x14ac:dyDescent="0.25">
      <c r="A72" s="68"/>
      <c r="B72" s="136"/>
      <c r="C72" s="136"/>
      <c r="D72" s="150"/>
      <c r="E72" s="156"/>
      <c r="F72" s="613" t="s">
        <v>251</v>
      </c>
      <c r="G72" s="614"/>
      <c r="H72" s="614"/>
      <c r="I72" s="614"/>
      <c r="J72" s="614"/>
      <c r="K72" s="614"/>
      <c r="L72" s="614"/>
      <c r="M72" s="614"/>
      <c r="N72" s="614"/>
      <c r="O72" s="615"/>
      <c r="P72" s="612">
        <f>(100000/10010590)*(2513/12)*12</f>
        <v>25.103415483003502</v>
      </c>
      <c r="Q72" s="612">
        <f>(100000/9755954)*(P72/8)*12</f>
        <v>0.38597069260992056</v>
      </c>
      <c r="R72" s="612">
        <f>(100000/9755954)*(Q72/8)*12</f>
        <v>5.9343867233781636E-3</v>
      </c>
      <c r="S72" s="612">
        <f>(100000/9755954)*(R72/8)*12</f>
        <v>9.1242538505893379E-5</v>
      </c>
      <c r="T72" s="612">
        <f>(100000/9755954)*(S72/8)*12</f>
        <v>1.4028746728289214E-6</v>
      </c>
      <c r="U72" s="68"/>
      <c r="V72" s="68"/>
    </row>
    <row r="73" spans="1:25" x14ac:dyDescent="0.2">
      <c r="A73" s="68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68"/>
      <c r="Q73" s="68"/>
      <c r="R73" s="68"/>
      <c r="S73" s="68"/>
      <c r="T73" s="68"/>
      <c r="U73" s="68"/>
      <c r="V73" s="68"/>
    </row>
    <row r="74" spans="1:25" x14ac:dyDescent="0.2">
      <c r="A74" s="68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68"/>
      <c r="Q74" s="68"/>
      <c r="R74" s="68"/>
      <c r="S74" s="68"/>
      <c r="T74" s="68"/>
      <c r="U74" s="68"/>
      <c r="V74" s="68"/>
    </row>
    <row r="75" spans="1:25" x14ac:dyDescent="0.2">
      <c r="A75" s="68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68"/>
      <c r="Q75" s="68"/>
      <c r="R75" s="68"/>
      <c r="S75" s="68"/>
      <c r="T75" s="68"/>
      <c r="U75" s="68"/>
      <c r="V75" s="68"/>
      <c r="Y75" s="584"/>
    </row>
  </sheetData>
  <mergeCells count="22">
    <mergeCell ref="P68:T68"/>
    <mergeCell ref="J46:O46"/>
    <mergeCell ref="F72:O72"/>
    <mergeCell ref="P72:T72"/>
    <mergeCell ref="A13:S13"/>
    <mergeCell ref="B56:S56"/>
    <mergeCell ref="P57:T57"/>
    <mergeCell ref="F63:O63"/>
    <mergeCell ref="P63:T63"/>
    <mergeCell ref="F70:O70"/>
    <mergeCell ref="B15:O15"/>
    <mergeCell ref="J29:O29"/>
    <mergeCell ref="P70:T70"/>
    <mergeCell ref="B67:T67"/>
    <mergeCell ref="B31:P31"/>
    <mergeCell ref="A11:R11"/>
    <mergeCell ref="P14:P19"/>
    <mergeCell ref="A5:R5"/>
    <mergeCell ref="A6:R6"/>
    <mergeCell ref="A7:R7"/>
    <mergeCell ref="A9:R9"/>
    <mergeCell ref="A10:R10"/>
  </mergeCells>
  <phoneticPr fontId="53" type="noConversion"/>
  <pageMargins left="0.19685039370078741" right="0.19685039370078741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22"/>
  <sheetViews>
    <sheetView topLeftCell="A7" workbookViewId="0">
      <selection activeCell="P13" sqref="P13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13.5703125" customWidth="1"/>
    <col min="4" max="4" width="4.7109375" customWidth="1"/>
    <col min="5" max="5" width="5.7109375" customWidth="1"/>
    <col min="6" max="9" width="4.7109375" customWidth="1"/>
    <col min="10" max="10" width="4.28515625" customWidth="1"/>
    <col min="11" max="13" width="4.7109375" customWidth="1"/>
    <col min="14" max="15" width="5.28515625" customWidth="1"/>
    <col min="16" max="16" width="14.140625" customWidth="1"/>
    <col min="17" max="17" width="4" customWidth="1"/>
    <col min="18" max="18" width="2.7109375" hidden="1" customWidth="1"/>
    <col min="19" max="23" width="11.42578125" hidden="1" customWidth="1"/>
  </cols>
  <sheetData>
    <row r="5" spans="1:24" ht="12.75" customHeight="1" x14ac:dyDescent="0.25">
      <c r="A5" s="588" t="s">
        <v>0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277"/>
      <c r="X5" s="280"/>
    </row>
    <row r="6" spans="1:24" ht="19.5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278"/>
    </row>
    <row r="7" spans="1:24" ht="15.7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279"/>
    </row>
    <row r="8" spans="1:24" ht="12.75" customHeight="1" x14ac:dyDescent="0.25">
      <c r="D8" s="1"/>
      <c r="E8" s="1"/>
      <c r="F8" s="1"/>
      <c r="G8" s="1"/>
      <c r="H8" s="1"/>
      <c r="I8" s="1"/>
      <c r="J8" s="1"/>
    </row>
    <row r="9" spans="1:24" ht="18" customHeight="1" x14ac:dyDescent="0.3">
      <c r="A9" s="639" t="s">
        <v>252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281"/>
    </row>
    <row r="10" spans="1:24" ht="18.75" customHeight="1" x14ac:dyDescent="0.25">
      <c r="A10" s="640" t="s">
        <v>62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282"/>
    </row>
    <row r="11" spans="1:24" ht="12.75" customHeight="1" x14ac:dyDescent="0.2">
      <c r="A11" s="587" t="s">
        <v>494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18"/>
    </row>
    <row r="12" spans="1:24" ht="19.5" customHeight="1" thickBot="1" x14ac:dyDescent="0.35">
      <c r="A12" s="638" t="s">
        <v>64</v>
      </c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283"/>
    </row>
    <row r="13" spans="1:24" ht="87.75" customHeight="1" thickBot="1" x14ac:dyDescent="0.4">
      <c r="C13" s="158" t="s">
        <v>253</v>
      </c>
      <c r="D13" s="159" t="s">
        <v>152</v>
      </c>
      <c r="E13" s="159" t="s">
        <v>150</v>
      </c>
      <c r="F13" s="159" t="s">
        <v>180</v>
      </c>
      <c r="G13" s="159" t="s">
        <v>201</v>
      </c>
      <c r="H13" s="159" t="s">
        <v>213</v>
      </c>
      <c r="I13" s="159" t="s">
        <v>254</v>
      </c>
      <c r="J13" s="159" t="s">
        <v>255</v>
      </c>
      <c r="K13" s="159" t="s">
        <v>256</v>
      </c>
      <c r="L13" s="159" t="s">
        <v>257</v>
      </c>
      <c r="M13" s="159" t="s">
        <v>258</v>
      </c>
      <c r="N13" s="159" t="s">
        <v>259</v>
      </c>
      <c r="O13" s="159" t="s">
        <v>260</v>
      </c>
      <c r="P13" s="160" t="s">
        <v>513</v>
      </c>
    </row>
    <row r="14" spans="1:24" ht="20.100000000000001" customHeight="1" x14ac:dyDescent="0.35">
      <c r="C14" s="161" t="s">
        <v>92</v>
      </c>
      <c r="D14" s="162">
        <v>41</v>
      </c>
      <c r="E14" s="162">
        <v>32</v>
      </c>
      <c r="F14" s="163">
        <v>24</v>
      </c>
      <c r="G14" s="162">
        <v>31</v>
      </c>
      <c r="H14" s="162">
        <v>54</v>
      </c>
      <c r="I14" s="162">
        <v>24</v>
      </c>
      <c r="J14" s="162">
        <v>38</v>
      </c>
      <c r="K14" s="162">
        <v>33</v>
      </c>
      <c r="L14" s="162">
        <v>28</v>
      </c>
      <c r="M14" s="162">
        <v>58</v>
      </c>
      <c r="N14" s="162">
        <v>23</v>
      </c>
      <c r="O14" s="162">
        <v>30</v>
      </c>
      <c r="P14" s="164">
        <f>SUM(D14:O14)</f>
        <v>416</v>
      </c>
    </row>
    <row r="15" spans="1:24" ht="20.100000000000001" customHeight="1" x14ac:dyDescent="0.35">
      <c r="C15" s="165" t="s">
        <v>93</v>
      </c>
      <c r="D15" s="166">
        <v>12</v>
      </c>
      <c r="E15" s="166">
        <v>20</v>
      </c>
      <c r="F15" s="167">
        <v>19</v>
      </c>
      <c r="G15" s="166">
        <v>21</v>
      </c>
      <c r="H15" s="166">
        <v>32</v>
      </c>
      <c r="I15" s="166">
        <v>25</v>
      </c>
      <c r="J15" s="166">
        <v>18</v>
      </c>
      <c r="K15" s="166">
        <v>32</v>
      </c>
      <c r="L15" s="166">
        <v>17</v>
      </c>
      <c r="M15" s="166">
        <v>31</v>
      </c>
      <c r="N15" s="166">
        <v>25</v>
      </c>
      <c r="O15" s="166">
        <v>18</v>
      </c>
      <c r="P15" s="168">
        <f t="shared" ref="P15:P20" si="0">SUM(D15:O15)</f>
        <v>270</v>
      </c>
    </row>
    <row r="16" spans="1:24" ht="20.100000000000001" customHeight="1" x14ac:dyDescent="0.35">
      <c r="C16" s="165" t="s">
        <v>94</v>
      </c>
      <c r="D16" s="166">
        <v>29</v>
      </c>
      <c r="E16" s="166">
        <v>25</v>
      </c>
      <c r="F16" s="167">
        <v>30</v>
      </c>
      <c r="G16" s="166">
        <v>25</v>
      </c>
      <c r="H16" s="166">
        <v>17</v>
      </c>
      <c r="I16" s="166">
        <v>21</v>
      </c>
      <c r="J16" s="166">
        <v>17</v>
      </c>
      <c r="K16" s="166">
        <v>38</v>
      </c>
      <c r="L16" s="166">
        <v>29</v>
      </c>
      <c r="M16" s="166">
        <v>20</v>
      </c>
      <c r="N16" s="166">
        <v>28</v>
      </c>
      <c r="O16" s="166">
        <v>21</v>
      </c>
      <c r="P16" s="168">
        <f t="shared" si="0"/>
        <v>300</v>
      </c>
    </row>
    <row r="17" spans="3:16" ht="20.100000000000001" customHeight="1" x14ac:dyDescent="0.35">
      <c r="C17" s="165" t="s">
        <v>95</v>
      </c>
      <c r="D17" s="166">
        <v>25</v>
      </c>
      <c r="E17" s="166">
        <v>19</v>
      </c>
      <c r="F17" s="167">
        <v>20</v>
      </c>
      <c r="G17" s="166">
        <v>24</v>
      </c>
      <c r="H17" s="166">
        <v>17</v>
      </c>
      <c r="I17" s="166">
        <v>20</v>
      </c>
      <c r="J17" s="166">
        <v>18</v>
      </c>
      <c r="K17" s="166">
        <v>13</v>
      </c>
      <c r="L17" s="166">
        <v>24</v>
      </c>
      <c r="M17" s="166">
        <v>15</v>
      </c>
      <c r="N17" s="166">
        <v>22</v>
      </c>
      <c r="O17" s="166">
        <v>28</v>
      </c>
      <c r="P17" s="168">
        <f t="shared" si="0"/>
        <v>245</v>
      </c>
    </row>
    <row r="18" spans="3:16" ht="20.100000000000001" customHeight="1" x14ac:dyDescent="0.35">
      <c r="C18" s="165" t="s">
        <v>96</v>
      </c>
      <c r="D18" s="166">
        <v>21</v>
      </c>
      <c r="E18" s="166">
        <v>20</v>
      </c>
      <c r="F18" s="167">
        <v>24</v>
      </c>
      <c r="G18" s="166">
        <v>32</v>
      </c>
      <c r="H18" s="166">
        <v>21</v>
      </c>
      <c r="I18" s="166">
        <v>17</v>
      </c>
      <c r="J18" s="166">
        <v>24</v>
      </c>
      <c r="K18" s="166">
        <v>23</v>
      </c>
      <c r="L18" s="166">
        <v>25</v>
      </c>
      <c r="M18" s="166">
        <v>25</v>
      </c>
      <c r="N18" s="166">
        <v>23</v>
      </c>
      <c r="O18" s="166">
        <v>21</v>
      </c>
      <c r="P18" s="168">
        <f t="shared" si="0"/>
        <v>276</v>
      </c>
    </row>
    <row r="19" spans="3:16" ht="20.100000000000001" customHeight="1" x14ac:dyDescent="0.35">
      <c r="C19" s="165" t="s">
        <v>97</v>
      </c>
      <c r="D19" s="166">
        <v>46</v>
      </c>
      <c r="E19" s="167">
        <v>29</v>
      </c>
      <c r="F19" s="167">
        <v>27</v>
      </c>
      <c r="G19" s="167">
        <v>40</v>
      </c>
      <c r="H19" s="167">
        <v>40</v>
      </c>
      <c r="I19" s="167">
        <v>29</v>
      </c>
      <c r="J19" s="167">
        <v>28</v>
      </c>
      <c r="K19" s="167">
        <v>28</v>
      </c>
      <c r="L19" s="166">
        <v>36</v>
      </c>
      <c r="M19" s="167">
        <v>36</v>
      </c>
      <c r="N19" s="167">
        <v>19</v>
      </c>
      <c r="O19" s="167">
        <v>51</v>
      </c>
      <c r="P19" s="168">
        <f t="shared" si="0"/>
        <v>409</v>
      </c>
    </row>
    <row r="20" spans="3:16" ht="20.100000000000001" customHeight="1" thickBot="1" x14ac:dyDescent="0.4">
      <c r="C20" s="169" t="s">
        <v>98</v>
      </c>
      <c r="D20" s="170">
        <v>45</v>
      </c>
      <c r="E20" s="171">
        <v>63</v>
      </c>
      <c r="F20" s="171">
        <v>50</v>
      </c>
      <c r="G20" s="171">
        <v>39</v>
      </c>
      <c r="H20" s="171">
        <v>49</v>
      </c>
      <c r="I20" s="171">
        <v>47</v>
      </c>
      <c r="J20" s="171">
        <v>67</v>
      </c>
      <c r="K20" s="171">
        <v>47</v>
      </c>
      <c r="L20" s="170">
        <v>32</v>
      </c>
      <c r="M20" s="171">
        <v>48</v>
      </c>
      <c r="N20" s="171">
        <v>53</v>
      </c>
      <c r="O20" s="171">
        <v>57</v>
      </c>
      <c r="P20" s="172">
        <f t="shared" si="0"/>
        <v>597</v>
      </c>
    </row>
    <row r="21" spans="3:16" ht="20.100000000000001" customHeight="1" thickBot="1" x14ac:dyDescent="0.35">
      <c r="C21" s="173" t="s">
        <v>1</v>
      </c>
      <c r="D21" s="174">
        <f>SUM(D14:D20)</f>
        <v>219</v>
      </c>
      <c r="E21" s="174">
        <f t="shared" ref="E21:O21" si="1">SUM(E14:E20)</f>
        <v>208</v>
      </c>
      <c r="F21" s="174">
        <f t="shared" si="1"/>
        <v>194</v>
      </c>
      <c r="G21" s="174">
        <f t="shared" si="1"/>
        <v>212</v>
      </c>
      <c r="H21" s="174">
        <f t="shared" si="1"/>
        <v>230</v>
      </c>
      <c r="I21" s="174">
        <f t="shared" si="1"/>
        <v>183</v>
      </c>
      <c r="J21" s="174">
        <f t="shared" si="1"/>
        <v>210</v>
      </c>
      <c r="K21" s="174">
        <f t="shared" si="1"/>
        <v>214</v>
      </c>
      <c r="L21" s="174">
        <f t="shared" si="1"/>
        <v>191</v>
      </c>
      <c r="M21" s="174">
        <f t="shared" si="1"/>
        <v>233</v>
      </c>
      <c r="N21" s="174">
        <f t="shared" si="1"/>
        <v>193</v>
      </c>
      <c r="O21" s="174">
        <f t="shared" si="1"/>
        <v>226</v>
      </c>
      <c r="P21" s="174">
        <f>SUM(P14:P20)</f>
        <v>2513</v>
      </c>
    </row>
    <row r="22" spans="3:16" ht="14.25" x14ac:dyDescent="0.3">
      <c r="D22" s="23"/>
      <c r="E22" s="23"/>
      <c r="F22" s="23"/>
      <c r="G22" s="23"/>
      <c r="H22" s="23"/>
    </row>
  </sheetData>
  <mergeCells count="7">
    <mergeCell ref="A12:P12"/>
    <mergeCell ref="A5:P5"/>
    <mergeCell ref="A6:P6"/>
    <mergeCell ref="A7:P7"/>
    <mergeCell ref="A9:P9"/>
    <mergeCell ref="A10:P10"/>
    <mergeCell ref="A11:P11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34"/>
  <sheetViews>
    <sheetView topLeftCell="B10" workbookViewId="0">
      <selection activeCell="N13" sqref="N13"/>
    </sheetView>
  </sheetViews>
  <sheetFormatPr baseColWidth="10" defaultColWidth="11.42578125" defaultRowHeight="12.75" x14ac:dyDescent="0.2"/>
  <cols>
    <col min="1" max="1" width="0" hidden="1" customWidth="1"/>
    <col min="2" max="2" width="1.42578125" customWidth="1"/>
    <col min="3" max="3" width="14" customWidth="1"/>
    <col min="4" max="7" width="5.28515625" customWidth="1"/>
    <col min="8" max="8" width="4.85546875" customWidth="1"/>
    <col min="9" max="9" width="5.28515625" customWidth="1"/>
    <col min="10" max="10" width="4.7109375" customWidth="1"/>
    <col min="11" max="15" width="5.28515625" customWidth="1"/>
    <col min="16" max="16" width="10.5703125" customWidth="1"/>
    <col min="17" max="17" width="7.28515625" customWidth="1"/>
    <col min="18" max="18" width="1.7109375" customWidth="1"/>
    <col min="19" max="19" width="5.42578125" hidden="1" customWidth="1"/>
  </cols>
  <sheetData>
    <row r="5" spans="1:17" ht="12.75" customHeight="1" x14ac:dyDescent="0.25">
      <c r="A5" s="588" t="s">
        <v>0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19.5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ht="15.7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639" t="s">
        <v>252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</row>
    <row r="10" spans="1:17" ht="18.75" customHeight="1" x14ac:dyDescent="0.25">
      <c r="A10" s="640" t="s">
        <v>62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</row>
    <row r="11" spans="1:17" ht="12.75" customHeight="1" x14ac:dyDescent="0.2">
      <c r="A11" s="587" t="s">
        <v>496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</row>
    <row r="12" spans="1:17" ht="19.5" customHeight="1" thickBot="1" x14ac:dyDescent="0.35">
      <c r="A12" s="638" t="s">
        <v>64</v>
      </c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</row>
    <row r="13" spans="1:17" ht="84.75" customHeight="1" thickBot="1" x14ac:dyDescent="0.4">
      <c r="C13" s="175" t="s">
        <v>253</v>
      </c>
      <c r="D13" s="176" t="s">
        <v>152</v>
      </c>
      <c r="E13" s="176" t="s">
        <v>150</v>
      </c>
      <c r="F13" s="176" t="s">
        <v>180</v>
      </c>
      <c r="G13" s="176" t="s">
        <v>201</v>
      </c>
      <c r="H13" s="176" t="s">
        <v>213</v>
      </c>
      <c r="I13" s="176" t="s">
        <v>254</v>
      </c>
      <c r="J13" s="176" t="s">
        <v>255</v>
      </c>
      <c r="K13" s="176" t="s">
        <v>256</v>
      </c>
      <c r="L13" s="176" t="s">
        <v>257</v>
      </c>
      <c r="M13" s="176" t="s">
        <v>258</v>
      </c>
      <c r="N13" s="176" t="s">
        <v>259</v>
      </c>
      <c r="O13" s="176" t="s">
        <v>260</v>
      </c>
      <c r="P13" s="177" t="s">
        <v>1</v>
      </c>
    </row>
    <row r="14" spans="1:17" ht="20.100000000000001" customHeight="1" x14ac:dyDescent="0.35">
      <c r="C14" s="178" t="s">
        <v>92</v>
      </c>
      <c r="D14" s="162">
        <v>14</v>
      </c>
      <c r="E14" s="91">
        <v>10</v>
      </c>
      <c r="F14" s="179">
        <v>7</v>
      </c>
      <c r="G14" s="162">
        <v>8</v>
      </c>
      <c r="H14" s="162">
        <v>15</v>
      </c>
      <c r="I14" s="162">
        <v>5</v>
      </c>
      <c r="J14" s="162">
        <v>13</v>
      </c>
      <c r="K14" s="162">
        <v>13</v>
      </c>
      <c r="L14" s="162">
        <v>7</v>
      </c>
      <c r="M14" s="162">
        <v>11</v>
      </c>
      <c r="N14" s="162">
        <v>10</v>
      </c>
      <c r="O14" s="162">
        <v>10</v>
      </c>
      <c r="P14" s="180">
        <f>SUM(D14:O14)</f>
        <v>123</v>
      </c>
    </row>
    <row r="15" spans="1:17" ht="20.100000000000001" customHeight="1" x14ac:dyDescent="0.35">
      <c r="C15" s="181" t="s">
        <v>93</v>
      </c>
      <c r="D15" s="166">
        <v>2</v>
      </c>
      <c r="E15" s="92">
        <v>9</v>
      </c>
      <c r="F15" s="182">
        <v>7</v>
      </c>
      <c r="G15" s="166">
        <v>9</v>
      </c>
      <c r="H15" s="166">
        <v>12</v>
      </c>
      <c r="I15" s="166">
        <v>9</v>
      </c>
      <c r="J15" s="166">
        <v>7</v>
      </c>
      <c r="K15" s="166">
        <v>11</v>
      </c>
      <c r="L15" s="166">
        <v>2</v>
      </c>
      <c r="M15" s="166">
        <v>12</v>
      </c>
      <c r="N15" s="166">
        <v>9</v>
      </c>
      <c r="O15" s="166">
        <v>5</v>
      </c>
      <c r="P15" s="183">
        <f t="shared" ref="P15:P20" si="0">SUM(D15:O15)</f>
        <v>94</v>
      </c>
    </row>
    <row r="16" spans="1:17" ht="20.100000000000001" customHeight="1" x14ac:dyDescent="0.35">
      <c r="C16" s="181" t="s">
        <v>94</v>
      </c>
      <c r="D16" s="166">
        <v>8</v>
      </c>
      <c r="E16" s="92">
        <v>8</v>
      </c>
      <c r="F16" s="182">
        <v>4</v>
      </c>
      <c r="G16" s="166">
        <v>9</v>
      </c>
      <c r="H16" s="166">
        <v>4</v>
      </c>
      <c r="I16" s="166">
        <v>10</v>
      </c>
      <c r="J16" s="166">
        <v>3</v>
      </c>
      <c r="K16" s="166">
        <v>15</v>
      </c>
      <c r="L16" s="166">
        <v>9</v>
      </c>
      <c r="M16" s="166">
        <v>7</v>
      </c>
      <c r="N16" s="166">
        <v>12</v>
      </c>
      <c r="O16" s="166">
        <v>4</v>
      </c>
      <c r="P16" s="183">
        <f t="shared" si="0"/>
        <v>93</v>
      </c>
    </row>
    <row r="17" spans="3:22" ht="20.100000000000001" customHeight="1" x14ac:dyDescent="0.35">
      <c r="C17" s="181" t="s">
        <v>95</v>
      </c>
      <c r="D17" s="166">
        <v>10</v>
      </c>
      <c r="E17" s="92">
        <v>6</v>
      </c>
      <c r="F17" s="182">
        <v>5</v>
      </c>
      <c r="G17" s="166">
        <v>10</v>
      </c>
      <c r="H17" s="166">
        <v>6</v>
      </c>
      <c r="I17" s="166">
        <v>5</v>
      </c>
      <c r="J17" s="166">
        <v>2</v>
      </c>
      <c r="K17" s="166">
        <v>2</v>
      </c>
      <c r="L17" s="166">
        <v>2</v>
      </c>
      <c r="M17" s="166">
        <v>6</v>
      </c>
      <c r="N17" s="166">
        <v>8</v>
      </c>
      <c r="O17" s="166">
        <v>13</v>
      </c>
      <c r="P17" s="183">
        <f t="shared" si="0"/>
        <v>75</v>
      </c>
      <c r="T17" s="10"/>
    </row>
    <row r="18" spans="3:22" ht="20.100000000000001" customHeight="1" x14ac:dyDescent="0.35">
      <c r="C18" s="181" t="s">
        <v>96</v>
      </c>
      <c r="D18" s="166">
        <v>4</v>
      </c>
      <c r="E18" s="92">
        <v>4</v>
      </c>
      <c r="F18" s="182">
        <v>8</v>
      </c>
      <c r="G18" s="166">
        <v>13</v>
      </c>
      <c r="H18" s="166">
        <v>3</v>
      </c>
      <c r="I18" s="166">
        <v>5</v>
      </c>
      <c r="J18" s="166">
        <v>9</v>
      </c>
      <c r="K18" s="166">
        <v>10</v>
      </c>
      <c r="L18" s="166">
        <v>11</v>
      </c>
      <c r="M18" s="166">
        <v>8</v>
      </c>
      <c r="N18" s="166">
        <v>9</v>
      </c>
      <c r="O18" s="166">
        <v>11</v>
      </c>
      <c r="P18" s="183">
        <f t="shared" si="0"/>
        <v>95</v>
      </c>
      <c r="T18" s="10"/>
    </row>
    <row r="19" spans="3:22" ht="20.100000000000001" customHeight="1" x14ac:dyDescent="0.35">
      <c r="C19" s="181" t="s">
        <v>97</v>
      </c>
      <c r="D19" s="166">
        <v>9</v>
      </c>
      <c r="E19" s="92">
        <v>12</v>
      </c>
      <c r="F19" s="182">
        <v>6</v>
      </c>
      <c r="G19" s="167">
        <v>12</v>
      </c>
      <c r="H19" s="167">
        <v>14</v>
      </c>
      <c r="I19" s="167">
        <v>11</v>
      </c>
      <c r="J19" s="167">
        <v>4</v>
      </c>
      <c r="K19" s="167">
        <v>9</v>
      </c>
      <c r="L19" s="167">
        <v>15</v>
      </c>
      <c r="M19" s="167">
        <v>7</v>
      </c>
      <c r="N19" s="167">
        <v>10</v>
      </c>
      <c r="O19" s="167">
        <v>14</v>
      </c>
      <c r="P19" s="183">
        <f t="shared" si="0"/>
        <v>123</v>
      </c>
      <c r="Q19" s="6"/>
      <c r="R19" s="6"/>
      <c r="S19" s="6"/>
      <c r="T19" s="184"/>
      <c r="U19" s="6"/>
      <c r="V19" s="6"/>
    </row>
    <row r="20" spans="3:22" ht="20.100000000000001" customHeight="1" thickBot="1" x14ac:dyDescent="0.4">
      <c r="C20" s="185" t="s">
        <v>98</v>
      </c>
      <c r="D20" s="170">
        <v>11</v>
      </c>
      <c r="E20" s="93">
        <v>17</v>
      </c>
      <c r="F20" s="186">
        <v>11</v>
      </c>
      <c r="G20" s="171">
        <v>11</v>
      </c>
      <c r="H20" s="171">
        <v>18</v>
      </c>
      <c r="I20" s="171">
        <v>16</v>
      </c>
      <c r="J20" s="171">
        <v>21</v>
      </c>
      <c r="K20" s="171">
        <v>12</v>
      </c>
      <c r="L20" s="171">
        <v>10</v>
      </c>
      <c r="M20" s="171">
        <v>16</v>
      </c>
      <c r="N20" s="171">
        <v>22</v>
      </c>
      <c r="O20" s="171">
        <v>16</v>
      </c>
      <c r="P20" s="187">
        <f t="shared" si="0"/>
        <v>181</v>
      </c>
      <c r="Q20" s="6"/>
      <c r="R20" s="6"/>
      <c r="S20" s="6"/>
      <c r="T20" s="6"/>
      <c r="U20" s="6"/>
      <c r="V20" s="6"/>
    </row>
    <row r="21" spans="3:22" ht="20.100000000000001" customHeight="1" thickBot="1" x14ac:dyDescent="0.35">
      <c r="C21" s="173" t="s">
        <v>1</v>
      </c>
      <c r="D21" s="174">
        <f>SUM(D14:D20)</f>
        <v>58</v>
      </c>
      <c r="E21" s="174">
        <f t="shared" ref="E21:O21" si="1">SUM(E14:E20)</f>
        <v>66</v>
      </c>
      <c r="F21" s="174">
        <f t="shared" si="1"/>
        <v>48</v>
      </c>
      <c r="G21" s="174">
        <f t="shared" si="1"/>
        <v>72</v>
      </c>
      <c r="H21" s="174">
        <f t="shared" si="1"/>
        <v>72</v>
      </c>
      <c r="I21" s="174">
        <f t="shared" si="1"/>
        <v>61</v>
      </c>
      <c r="J21" s="174">
        <f t="shared" si="1"/>
        <v>59</v>
      </c>
      <c r="K21" s="174">
        <f t="shared" si="1"/>
        <v>72</v>
      </c>
      <c r="L21" s="174">
        <f t="shared" si="1"/>
        <v>56</v>
      </c>
      <c r="M21" s="174">
        <f t="shared" si="1"/>
        <v>67</v>
      </c>
      <c r="N21" s="174">
        <f t="shared" si="1"/>
        <v>80</v>
      </c>
      <c r="O21" s="174">
        <f t="shared" si="1"/>
        <v>73</v>
      </c>
      <c r="P21" s="174">
        <f>SUM(P14:P20)</f>
        <v>784</v>
      </c>
    </row>
    <row r="22" spans="3:22" ht="14.25" x14ac:dyDescent="0.3">
      <c r="D22" s="23"/>
      <c r="E22" s="23"/>
      <c r="F22" s="23"/>
      <c r="G22" s="23"/>
      <c r="H22" s="23"/>
    </row>
    <row r="27" spans="3:22" x14ac:dyDescent="0.2">
      <c r="T27" s="293"/>
    </row>
    <row r="28" spans="3:22" x14ac:dyDescent="0.2">
      <c r="T28" s="293"/>
    </row>
    <row r="29" spans="3:22" x14ac:dyDescent="0.2">
      <c r="T29" s="293"/>
    </row>
    <row r="30" spans="3:22" x14ac:dyDescent="0.2">
      <c r="T30" s="293"/>
    </row>
    <row r="31" spans="3:22" x14ac:dyDescent="0.2">
      <c r="T31" s="293"/>
    </row>
    <row r="32" spans="3:22" x14ac:dyDescent="0.2">
      <c r="T32" s="293"/>
    </row>
    <row r="33" spans="20:20" x14ac:dyDescent="0.2">
      <c r="T33" s="293"/>
    </row>
    <row r="34" spans="20:20" x14ac:dyDescent="0.2">
      <c r="T34" s="293"/>
    </row>
  </sheetData>
  <mergeCells count="7">
    <mergeCell ref="A10:Q10"/>
    <mergeCell ref="A11:Q11"/>
    <mergeCell ref="A12:Q12"/>
    <mergeCell ref="A5:Q5"/>
    <mergeCell ref="A6:Q6"/>
    <mergeCell ref="A7:Q7"/>
    <mergeCell ref="A9:Q9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38"/>
  <sheetViews>
    <sheetView topLeftCell="B1" workbookViewId="0">
      <selection activeCell="N13" sqref="N13"/>
    </sheetView>
  </sheetViews>
  <sheetFormatPr baseColWidth="10" defaultColWidth="11.42578125" defaultRowHeight="12.75" x14ac:dyDescent="0.2"/>
  <cols>
    <col min="1" max="1" width="3.5703125" hidden="1" customWidth="1"/>
    <col min="2" max="2" width="1.85546875" customWidth="1"/>
    <col min="3" max="3" width="13.85546875" customWidth="1"/>
    <col min="4" max="4" width="4.28515625" customWidth="1"/>
    <col min="5" max="5" width="4.7109375" customWidth="1"/>
    <col min="6" max="6" width="5.28515625" customWidth="1"/>
    <col min="7" max="7" width="4.140625" customWidth="1"/>
    <col min="8" max="8" width="4" customWidth="1"/>
    <col min="9" max="9" width="4.42578125" customWidth="1"/>
    <col min="10" max="10" width="4.5703125" customWidth="1"/>
    <col min="11" max="11" width="4" customWidth="1"/>
    <col min="12" max="12" width="4.140625" customWidth="1"/>
    <col min="13" max="13" width="4.28515625" customWidth="1"/>
    <col min="14" max="14" width="5.28515625" customWidth="1"/>
    <col min="15" max="15" width="4.85546875" customWidth="1"/>
    <col min="16" max="16" width="10.28515625" customWidth="1"/>
    <col min="17" max="17" width="3.28515625" customWidth="1"/>
    <col min="18" max="29" width="11.42578125" hidden="1" customWidth="1"/>
  </cols>
  <sheetData>
    <row r="5" spans="1:17" ht="12.75" customHeight="1" x14ac:dyDescent="0.25">
      <c r="A5" s="588" t="s">
        <v>0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19.5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ht="15.7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639" t="s">
        <v>252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</row>
    <row r="10" spans="1:17" ht="18.75" customHeight="1" x14ac:dyDescent="0.25">
      <c r="A10" s="640" t="s">
        <v>62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</row>
    <row r="11" spans="1:17" ht="12.75" customHeight="1" x14ac:dyDescent="0.2">
      <c r="A11" s="587" t="s">
        <v>495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</row>
    <row r="12" spans="1:17" ht="19.5" customHeight="1" thickBot="1" x14ac:dyDescent="0.35">
      <c r="A12" s="638" t="s">
        <v>64</v>
      </c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</row>
    <row r="13" spans="1:17" ht="87.75" customHeight="1" thickBot="1" x14ac:dyDescent="0.4">
      <c r="C13" s="158" t="s">
        <v>253</v>
      </c>
      <c r="D13" s="159" t="s">
        <v>152</v>
      </c>
      <c r="E13" s="159" t="s">
        <v>150</v>
      </c>
      <c r="F13" s="159" t="s">
        <v>180</v>
      </c>
      <c r="G13" s="159" t="s">
        <v>201</v>
      </c>
      <c r="H13" s="159" t="s">
        <v>213</v>
      </c>
      <c r="I13" s="159" t="s">
        <v>254</v>
      </c>
      <c r="J13" s="159" t="s">
        <v>255</v>
      </c>
      <c r="K13" s="159" t="s">
        <v>256</v>
      </c>
      <c r="L13" s="159" t="s">
        <v>257</v>
      </c>
      <c r="M13" s="159" t="s">
        <v>258</v>
      </c>
      <c r="N13" s="159" t="s">
        <v>259</v>
      </c>
      <c r="O13" s="159" t="s">
        <v>260</v>
      </c>
      <c r="P13" s="160" t="s">
        <v>1</v>
      </c>
    </row>
    <row r="14" spans="1:17" ht="20.100000000000001" customHeight="1" x14ac:dyDescent="0.35">
      <c r="C14" s="161" t="s">
        <v>92</v>
      </c>
      <c r="D14" s="162">
        <v>5</v>
      </c>
      <c r="E14" s="91">
        <v>1</v>
      </c>
      <c r="F14" s="162">
        <v>9</v>
      </c>
      <c r="G14" s="162">
        <v>3</v>
      </c>
      <c r="H14" s="162">
        <v>6</v>
      </c>
      <c r="I14" s="162">
        <v>1</v>
      </c>
      <c r="J14" s="162">
        <v>3</v>
      </c>
      <c r="K14" s="162">
        <v>5</v>
      </c>
      <c r="L14" s="162">
        <v>8</v>
      </c>
      <c r="M14" s="162">
        <v>8</v>
      </c>
      <c r="N14" s="162">
        <v>3</v>
      </c>
      <c r="O14" s="162">
        <v>4</v>
      </c>
      <c r="P14" s="164">
        <f>SUM(D14:O14)</f>
        <v>56</v>
      </c>
    </row>
    <row r="15" spans="1:17" ht="20.100000000000001" customHeight="1" x14ac:dyDescent="0.35">
      <c r="C15" s="165" t="s">
        <v>93</v>
      </c>
      <c r="D15" s="166">
        <v>1</v>
      </c>
      <c r="E15" s="92">
        <v>4</v>
      </c>
      <c r="F15" s="166">
        <v>3</v>
      </c>
      <c r="G15" s="166">
        <v>3</v>
      </c>
      <c r="H15" s="166">
        <v>3</v>
      </c>
      <c r="I15" s="166"/>
      <c r="J15" s="166"/>
      <c r="K15" s="166">
        <v>2</v>
      </c>
      <c r="L15" s="166">
        <v>2</v>
      </c>
      <c r="M15" s="166">
        <v>3</v>
      </c>
      <c r="N15" s="166">
        <v>2</v>
      </c>
      <c r="O15" s="166">
        <v>3</v>
      </c>
      <c r="P15" s="168">
        <f t="shared" ref="P15:P20" si="0">SUM(D15:O15)</f>
        <v>26</v>
      </c>
    </row>
    <row r="16" spans="1:17" ht="20.100000000000001" customHeight="1" x14ac:dyDescent="0.35">
      <c r="C16" s="165" t="s">
        <v>94</v>
      </c>
      <c r="D16" s="166">
        <v>2</v>
      </c>
      <c r="E16" s="92">
        <v>1</v>
      </c>
      <c r="F16" s="166">
        <v>9</v>
      </c>
      <c r="G16" s="166">
        <v>5</v>
      </c>
      <c r="H16" s="166">
        <v>1</v>
      </c>
      <c r="I16" s="166">
        <v>1</v>
      </c>
      <c r="J16" s="166">
        <v>1</v>
      </c>
      <c r="K16" s="166">
        <v>2</v>
      </c>
      <c r="L16" s="166">
        <v>9</v>
      </c>
      <c r="M16" s="166">
        <v>3</v>
      </c>
      <c r="N16" s="166">
        <v>3</v>
      </c>
      <c r="O16" s="166">
        <v>5</v>
      </c>
      <c r="P16" s="168">
        <f t="shared" si="0"/>
        <v>42</v>
      </c>
    </row>
    <row r="17" spans="3:30" ht="20.100000000000001" customHeight="1" x14ac:dyDescent="0.35">
      <c r="C17" s="165" t="s">
        <v>95</v>
      </c>
      <c r="D17" s="166">
        <v>1</v>
      </c>
      <c r="E17" s="92">
        <v>1</v>
      </c>
      <c r="F17" s="166">
        <v>2</v>
      </c>
      <c r="G17" s="166">
        <v>4</v>
      </c>
      <c r="H17" s="166">
        <v>1</v>
      </c>
      <c r="I17" s="166">
        <v>5</v>
      </c>
      <c r="J17" s="166">
        <v>5</v>
      </c>
      <c r="K17" s="166"/>
      <c r="L17" s="166">
        <v>3</v>
      </c>
      <c r="M17" s="166">
        <v>4</v>
      </c>
      <c r="N17" s="166">
        <v>2</v>
      </c>
      <c r="O17" s="166">
        <v>8</v>
      </c>
      <c r="P17" s="168">
        <f t="shared" si="0"/>
        <v>36</v>
      </c>
    </row>
    <row r="18" spans="3:30" ht="20.100000000000001" customHeight="1" x14ac:dyDescent="0.35">
      <c r="C18" s="165" t="s">
        <v>96</v>
      </c>
      <c r="D18" s="166">
        <v>4</v>
      </c>
      <c r="E18" s="92">
        <v>1</v>
      </c>
      <c r="F18" s="166">
        <v>3</v>
      </c>
      <c r="G18" s="166">
        <v>1</v>
      </c>
      <c r="H18" s="166">
        <v>2</v>
      </c>
      <c r="I18" s="166">
        <v>4</v>
      </c>
      <c r="J18" s="166">
        <v>5</v>
      </c>
      <c r="K18" s="166">
        <v>3</v>
      </c>
      <c r="L18" s="166">
        <v>1</v>
      </c>
      <c r="M18" s="166">
        <v>3</v>
      </c>
      <c r="N18" s="166">
        <v>2</v>
      </c>
      <c r="O18" s="166"/>
      <c r="P18" s="168">
        <f t="shared" si="0"/>
        <v>29</v>
      </c>
    </row>
    <row r="19" spans="3:30" ht="20.100000000000001" customHeight="1" x14ac:dyDescent="0.35">
      <c r="C19" s="165" t="s">
        <v>97</v>
      </c>
      <c r="D19" s="166">
        <v>5</v>
      </c>
      <c r="E19" s="92">
        <v>3</v>
      </c>
      <c r="F19" s="167">
        <v>5</v>
      </c>
      <c r="G19" s="167">
        <v>6</v>
      </c>
      <c r="H19" s="167">
        <v>7</v>
      </c>
      <c r="I19" s="167">
        <v>6</v>
      </c>
      <c r="J19" s="167">
        <v>3</v>
      </c>
      <c r="K19" s="167">
        <v>2</v>
      </c>
      <c r="L19" s="166">
        <v>2</v>
      </c>
      <c r="M19" s="167">
        <v>5</v>
      </c>
      <c r="N19" s="167">
        <v>1</v>
      </c>
      <c r="O19" s="167">
        <v>8</v>
      </c>
      <c r="P19" s="168">
        <f t="shared" si="0"/>
        <v>53</v>
      </c>
      <c r="Q19" s="6"/>
      <c r="R19" s="6"/>
      <c r="S19" s="6"/>
      <c r="T19" s="6"/>
      <c r="U19" s="6"/>
      <c r="V19" s="6"/>
    </row>
    <row r="20" spans="3:30" ht="20.100000000000001" customHeight="1" thickBot="1" x14ac:dyDescent="0.4">
      <c r="C20" s="169" t="s">
        <v>98</v>
      </c>
      <c r="D20" s="170">
        <v>6</v>
      </c>
      <c r="E20" s="93">
        <v>9</v>
      </c>
      <c r="F20" s="171">
        <v>8</v>
      </c>
      <c r="G20" s="171">
        <v>6</v>
      </c>
      <c r="H20" s="171">
        <v>7</v>
      </c>
      <c r="I20" s="171">
        <v>5</v>
      </c>
      <c r="J20" s="171">
        <v>6</v>
      </c>
      <c r="K20" s="171">
        <v>9</v>
      </c>
      <c r="L20" s="170">
        <v>7</v>
      </c>
      <c r="M20" s="171">
        <v>4</v>
      </c>
      <c r="N20" s="171">
        <v>8</v>
      </c>
      <c r="O20" s="171">
        <v>11</v>
      </c>
      <c r="P20" s="172">
        <f t="shared" si="0"/>
        <v>86</v>
      </c>
      <c r="Q20" s="6"/>
      <c r="R20" s="6"/>
      <c r="S20" s="6"/>
      <c r="T20" s="6"/>
      <c r="U20" s="6"/>
      <c r="V20" s="6"/>
    </row>
    <row r="21" spans="3:30" ht="20.100000000000001" customHeight="1" thickBot="1" x14ac:dyDescent="0.35">
      <c r="C21" s="173" t="s">
        <v>1</v>
      </c>
      <c r="D21" s="174">
        <f t="shared" ref="D21:P21" si="1">SUM(D14:D20)</f>
        <v>24</v>
      </c>
      <c r="E21" s="174">
        <f t="shared" si="1"/>
        <v>20</v>
      </c>
      <c r="F21" s="174">
        <f t="shared" si="1"/>
        <v>39</v>
      </c>
      <c r="G21" s="174">
        <f t="shared" si="1"/>
        <v>28</v>
      </c>
      <c r="H21" s="174">
        <f t="shared" si="1"/>
        <v>27</v>
      </c>
      <c r="I21" s="174">
        <f t="shared" si="1"/>
        <v>22</v>
      </c>
      <c r="J21" s="174">
        <f t="shared" si="1"/>
        <v>23</v>
      </c>
      <c r="K21" s="174">
        <f t="shared" si="1"/>
        <v>23</v>
      </c>
      <c r="L21" s="174">
        <f t="shared" si="1"/>
        <v>32</v>
      </c>
      <c r="M21" s="174">
        <f t="shared" si="1"/>
        <v>30</v>
      </c>
      <c r="N21" s="174">
        <f t="shared" si="1"/>
        <v>21</v>
      </c>
      <c r="O21" s="174">
        <f t="shared" si="1"/>
        <v>39</v>
      </c>
      <c r="P21" s="174">
        <f t="shared" si="1"/>
        <v>328</v>
      </c>
    </row>
    <row r="22" spans="3:30" ht="14.25" x14ac:dyDescent="0.3">
      <c r="D22" s="23"/>
      <c r="E22" s="23"/>
      <c r="F22" s="23"/>
      <c r="G22" s="23"/>
      <c r="H22" s="23"/>
    </row>
    <row r="29" spans="3:30" x14ac:dyDescent="0.2">
      <c r="AD29" s="293"/>
    </row>
    <row r="30" spans="3:30" x14ac:dyDescent="0.2">
      <c r="AD30" s="293"/>
    </row>
    <row r="31" spans="3:30" x14ac:dyDescent="0.2">
      <c r="AD31" s="293"/>
    </row>
    <row r="32" spans="3:30" x14ac:dyDescent="0.2">
      <c r="AD32" s="293"/>
    </row>
    <row r="33" spans="30:30" x14ac:dyDescent="0.2">
      <c r="AD33" s="293"/>
    </row>
    <row r="34" spans="30:30" x14ac:dyDescent="0.2">
      <c r="AD34" s="293"/>
    </row>
    <row r="35" spans="30:30" x14ac:dyDescent="0.2">
      <c r="AD35" s="293"/>
    </row>
    <row r="36" spans="30:30" x14ac:dyDescent="0.2">
      <c r="AD36" s="293"/>
    </row>
    <row r="37" spans="30:30" x14ac:dyDescent="0.2">
      <c r="AD37" s="293"/>
    </row>
    <row r="38" spans="30:30" x14ac:dyDescent="0.2">
      <c r="AD38" s="293"/>
    </row>
  </sheetData>
  <mergeCells count="7">
    <mergeCell ref="A10:Q10"/>
    <mergeCell ref="A11:Q11"/>
    <mergeCell ref="A12:Q12"/>
    <mergeCell ref="A5:Q5"/>
    <mergeCell ref="A6:Q6"/>
    <mergeCell ref="A7:Q7"/>
    <mergeCell ref="A9:Q9"/>
  </mergeCells>
  <phoneticPr fontId="0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36"/>
  <sheetViews>
    <sheetView topLeftCell="A7" workbookViewId="0">
      <selection activeCell="N13" sqref="N13"/>
    </sheetView>
  </sheetViews>
  <sheetFormatPr baseColWidth="10" defaultColWidth="11.42578125" defaultRowHeight="12.75" x14ac:dyDescent="0.2"/>
  <cols>
    <col min="1" max="1" width="3.5703125" customWidth="1"/>
    <col min="2" max="2" width="0.28515625" customWidth="1"/>
    <col min="3" max="3" width="13.5703125" customWidth="1"/>
    <col min="4" max="10" width="5.28515625" customWidth="1"/>
    <col min="11" max="11" width="4.5703125" customWidth="1"/>
    <col min="12" max="15" width="5.28515625" customWidth="1"/>
    <col min="16" max="16" width="9.5703125" customWidth="1"/>
    <col min="17" max="17" width="5.42578125" customWidth="1"/>
    <col min="18" max="18" width="1" hidden="1" customWidth="1"/>
    <col min="19" max="29" width="11.42578125" hidden="1" customWidth="1"/>
  </cols>
  <sheetData>
    <row r="5" spans="1:17" ht="12.75" customHeight="1" x14ac:dyDescent="0.25">
      <c r="A5" s="588" t="s">
        <v>0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19.5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ht="15.7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</row>
    <row r="8" spans="1:17" ht="12.75" customHeight="1" x14ac:dyDescent="0.25">
      <c r="D8" s="1"/>
      <c r="E8" s="1"/>
      <c r="F8" s="1"/>
      <c r="G8" s="1"/>
      <c r="H8" s="1"/>
      <c r="I8" s="1"/>
      <c r="J8" s="1"/>
    </row>
    <row r="9" spans="1:17" ht="18" customHeight="1" x14ac:dyDescent="0.3">
      <c r="A9" s="639" t="s">
        <v>252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</row>
    <row r="10" spans="1:17" ht="18.75" customHeight="1" x14ac:dyDescent="0.25">
      <c r="A10" s="640" t="s">
        <v>62</v>
      </c>
      <c r="B10" s="640"/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  <c r="Q10" s="640"/>
    </row>
    <row r="11" spans="1:17" ht="12.75" customHeight="1" x14ac:dyDescent="0.2">
      <c r="A11" s="587" t="s">
        <v>497</v>
      </c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</row>
    <row r="12" spans="1:17" ht="19.5" customHeight="1" thickBot="1" x14ac:dyDescent="0.35">
      <c r="A12" s="638" t="s">
        <v>64</v>
      </c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</row>
    <row r="13" spans="1:17" ht="80.25" customHeight="1" thickBot="1" x14ac:dyDescent="0.4">
      <c r="C13" s="158" t="s">
        <v>253</v>
      </c>
      <c r="D13" s="159" t="s">
        <v>152</v>
      </c>
      <c r="E13" s="159" t="s">
        <v>150</v>
      </c>
      <c r="F13" s="159" t="s">
        <v>180</v>
      </c>
      <c r="G13" s="159" t="s">
        <v>201</v>
      </c>
      <c r="H13" s="159" t="s">
        <v>213</v>
      </c>
      <c r="I13" s="159" t="s">
        <v>254</v>
      </c>
      <c r="J13" s="159" t="s">
        <v>255</v>
      </c>
      <c r="K13" s="159" t="s">
        <v>256</v>
      </c>
      <c r="L13" s="159" t="s">
        <v>257</v>
      </c>
      <c r="M13" s="159" t="s">
        <v>258</v>
      </c>
      <c r="N13" s="159" t="s">
        <v>259</v>
      </c>
      <c r="O13" s="159" t="s">
        <v>260</v>
      </c>
      <c r="P13" s="160" t="s">
        <v>1</v>
      </c>
    </row>
    <row r="14" spans="1:17" ht="20.100000000000001" customHeight="1" x14ac:dyDescent="0.35">
      <c r="C14" s="161" t="s">
        <v>92</v>
      </c>
      <c r="D14" s="162">
        <v>4</v>
      </c>
      <c r="E14" s="91">
        <v>5</v>
      </c>
      <c r="F14" s="162"/>
      <c r="G14" s="162">
        <v>4</v>
      </c>
      <c r="H14" s="162">
        <v>5</v>
      </c>
      <c r="I14" s="162">
        <v>3</v>
      </c>
      <c r="J14" s="162">
        <v>5</v>
      </c>
      <c r="K14" s="162">
        <v>3</v>
      </c>
      <c r="L14" s="162">
        <v>6</v>
      </c>
      <c r="M14" s="162">
        <v>3</v>
      </c>
      <c r="N14" s="162">
        <v>3</v>
      </c>
      <c r="O14" s="162">
        <v>1</v>
      </c>
      <c r="P14" s="164">
        <f>SUM(D14:O14)</f>
        <v>42</v>
      </c>
    </row>
    <row r="15" spans="1:17" ht="20.100000000000001" customHeight="1" x14ac:dyDescent="0.35">
      <c r="C15" s="165" t="s">
        <v>93</v>
      </c>
      <c r="D15" s="166">
        <v>3</v>
      </c>
      <c r="E15" s="92">
        <v>0</v>
      </c>
      <c r="F15" s="166"/>
      <c r="G15" s="166">
        <v>1</v>
      </c>
      <c r="H15" s="166">
        <v>1</v>
      </c>
      <c r="I15" s="166">
        <v>1</v>
      </c>
      <c r="J15" s="166">
        <v>2</v>
      </c>
      <c r="K15" s="166">
        <v>4</v>
      </c>
      <c r="L15" s="166">
        <v>1</v>
      </c>
      <c r="M15" s="166">
        <v>2</v>
      </c>
      <c r="N15" s="166">
        <v>3</v>
      </c>
      <c r="O15" s="166">
        <v>5</v>
      </c>
      <c r="P15" s="168">
        <f t="shared" ref="P15:P20" si="0">SUM(D15:O15)</f>
        <v>23</v>
      </c>
    </row>
    <row r="16" spans="1:17" ht="20.100000000000001" customHeight="1" x14ac:dyDescent="0.35">
      <c r="C16" s="165" t="s">
        <v>94</v>
      </c>
      <c r="D16" s="166">
        <v>4</v>
      </c>
      <c r="E16" s="92">
        <v>4</v>
      </c>
      <c r="F16" s="166">
        <v>1</v>
      </c>
      <c r="G16" s="166">
        <v>1</v>
      </c>
      <c r="H16" s="166">
        <v>2</v>
      </c>
      <c r="I16" s="166">
        <v>1</v>
      </c>
      <c r="J16" s="166">
        <v>2</v>
      </c>
      <c r="K16" s="166">
        <v>4</v>
      </c>
      <c r="L16" s="166"/>
      <c r="M16" s="166">
        <v>2</v>
      </c>
      <c r="N16" s="166">
        <v>2</v>
      </c>
      <c r="O16" s="166">
        <v>2</v>
      </c>
      <c r="P16" s="168">
        <f>SUM(D16:O16)</f>
        <v>25</v>
      </c>
    </row>
    <row r="17" spans="3:30" ht="20.100000000000001" customHeight="1" x14ac:dyDescent="0.35">
      <c r="C17" s="165" t="s">
        <v>95</v>
      </c>
      <c r="D17" s="166">
        <v>1</v>
      </c>
      <c r="E17" s="92">
        <v>0</v>
      </c>
      <c r="F17" s="166">
        <v>2</v>
      </c>
      <c r="G17" s="166"/>
      <c r="H17" s="166"/>
      <c r="I17" s="166">
        <v>2</v>
      </c>
      <c r="J17" s="166"/>
      <c r="K17" s="166">
        <v>1</v>
      </c>
      <c r="L17" s="166">
        <v>3</v>
      </c>
      <c r="M17" s="166">
        <v>0</v>
      </c>
      <c r="N17" s="166">
        <v>1</v>
      </c>
      <c r="O17" s="166"/>
      <c r="P17" s="168">
        <f t="shared" si="0"/>
        <v>10</v>
      </c>
    </row>
    <row r="18" spans="3:30" ht="20.100000000000001" customHeight="1" x14ac:dyDescent="0.35">
      <c r="C18" s="165" t="s">
        <v>96</v>
      </c>
      <c r="D18" s="166">
        <v>0</v>
      </c>
      <c r="E18" s="92">
        <v>3</v>
      </c>
      <c r="F18" s="166">
        <v>1</v>
      </c>
      <c r="G18" s="166">
        <v>3</v>
      </c>
      <c r="H18" s="166">
        <v>1</v>
      </c>
      <c r="I18" s="166">
        <v>1</v>
      </c>
      <c r="J18" s="166">
        <v>5</v>
      </c>
      <c r="K18" s="166">
        <v>1</v>
      </c>
      <c r="L18" s="166">
        <v>1</v>
      </c>
      <c r="M18" s="166">
        <v>2</v>
      </c>
      <c r="N18" s="166">
        <v>3</v>
      </c>
      <c r="O18" s="166">
        <v>3</v>
      </c>
      <c r="P18" s="168">
        <f>SUM(D18:O18)</f>
        <v>24</v>
      </c>
    </row>
    <row r="19" spans="3:30" ht="20.100000000000001" customHeight="1" x14ac:dyDescent="0.35">
      <c r="C19" s="165" t="s">
        <v>97</v>
      </c>
      <c r="D19" s="166">
        <v>6</v>
      </c>
      <c r="E19" s="92">
        <v>1</v>
      </c>
      <c r="F19" s="167">
        <v>5</v>
      </c>
      <c r="G19" s="167">
        <v>3</v>
      </c>
      <c r="H19" s="167">
        <v>1</v>
      </c>
      <c r="I19" s="167">
        <v>1</v>
      </c>
      <c r="J19" s="167">
        <v>2</v>
      </c>
      <c r="K19" s="167">
        <v>7</v>
      </c>
      <c r="L19" s="166">
        <v>2</v>
      </c>
      <c r="M19" s="167">
        <v>1</v>
      </c>
      <c r="N19" s="167">
        <v>1</v>
      </c>
      <c r="O19" s="167">
        <v>4</v>
      </c>
      <c r="P19" s="168">
        <f t="shared" si="0"/>
        <v>34</v>
      </c>
      <c r="Q19" s="6"/>
      <c r="R19" s="6"/>
      <c r="S19" s="6"/>
      <c r="T19" s="6"/>
      <c r="U19" s="6"/>
      <c r="V19" s="6"/>
    </row>
    <row r="20" spans="3:30" ht="20.100000000000001" customHeight="1" thickBot="1" x14ac:dyDescent="0.4">
      <c r="C20" s="169" t="s">
        <v>98</v>
      </c>
      <c r="D20" s="170">
        <v>3</v>
      </c>
      <c r="E20" s="93">
        <v>4</v>
      </c>
      <c r="F20" s="171">
        <v>6</v>
      </c>
      <c r="G20" s="171">
        <v>4</v>
      </c>
      <c r="H20" s="171">
        <v>1</v>
      </c>
      <c r="I20" s="171">
        <v>5</v>
      </c>
      <c r="J20" s="171">
        <v>8</v>
      </c>
      <c r="K20" s="171">
        <v>5</v>
      </c>
      <c r="L20" s="171">
        <v>1</v>
      </c>
      <c r="M20" s="171">
        <v>6</v>
      </c>
      <c r="N20" s="171">
        <v>1</v>
      </c>
      <c r="O20" s="171">
        <v>3</v>
      </c>
      <c r="P20" s="172">
        <f t="shared" si="0"/>
        <v>47</v>
      </c>
      <c r="Q20" s="6"/>
      <c r="R20" s="6"/>
      <c r="S20" s="6"/>
      <c r="T20" s="6"/>
      <c r="U20" s="6"/>
      <c r="V20" s="6"/>
    </row>
    <row r="21" spans="3:30" ht="20.100000000000001" customHeight="1" thickBot="1" x14ac:dyDescent="0.35">
      <c r="C21" s="173" t="s">
        <v>1</v>
      </c>
      <c r="D21" s="174">
        <f t="shared" ref="D21:P21" si="1">SUM(D14:D20)</f>
        <v>21</v>
      </c>
      <c r="E21" s="174">
        <f t="shared" si="1"/>
        <v>17</v>
      </c>
      <c r="F21" s="174">
        <f t="shared" si="1"/>
        <v>15</v>
      </c>
      <c r="G21" s="174">
        <f t="shared" si="1"/>
        <v>16</v>
      </c>
      <c r="H21" s="174">
        <f t="shared" si="1"/>
        <v>11</v>
      </c>
      <c r="I21" s="174">
        <f t="shared" si="1"/>
        <v>14</v>
      </c>
      <c r="J21" s="174">
        <f t="shared" si="1"/>
        <v>24</v>
      </c>
      <c r="K21" s="174">
        <f t="shared" si="1"/>
        <v>25</v>
      </c>
      <c r="L21" s="174">
        <f t="shared" si="1"/>
        <v>14</v>
      </c>
      <c r="M21" s="174">
        <f t="shared" si="1"/>
        <v>16</v>
      </c>
      <c r="N21" s="174">
        <f t="shared" si="1"/>
        <v>14</v>
      </c>
      <c r="O21" s="174">
        <f t="shared" si="1"/>
        <v>18</v>
      </c>
      <c r="P21" s="174">
        <f t="shared" si="1"/>
        <v>205</v>
      </c>
    </row>
    <row r="22" spans="3:30" ht="14.25" x14ac:dyDescent="0.3">
      <c r="D22" s="23"/>
      <c r="E22" s="23"/>
      <c r="F22" s="23"/>
      <c r="G22" s="23"/>
      <c r="H22" s="23"/>
    </row>
    <row r="29" spans="3:30" x14ac:dyDescent="0.2">
      <c r="AD29" s="293"/>
    </row>
    <row r="30" spans="3:30" x14ac:dyDescent="0.2">
      <c r="AD30" s="293"/>
    </row>
    <row r="31" spans="3:30" x14ac:dyDescent="0.2">
      <c r="AD31" s="293"/>
    </row>
    <row r="32" spans="3:30" x14ac:dyDescent="0.2">
      <c r="AD32" s="293"/>
    </row>
    <row r="33" spans="30:30" x14ac:dyDescent="0.2">
      <c r="AD33" s="293"/>
    </row>
    <row r="34" spans="30:30" x14ac:dyDescent="0.2">
      <c r="AD34" s="293"/>
    </row>
    <row r="35" spans="30:30" x14ac:dyDescent="0.2">
      <c r="AD35" s="293"/>
    </row>
    <row r="36" spans="30:30" x14ac:dyDescent="0.2">
      <c r="AD36" s="293"/>
    </row>
  </sheetData>
  <mergeCells count="7">
    <mergeCell ref="A12:Q12"/>
    <mergeCell ref="A5:Q5"/>
    <mergeCell ref="A6:Q6"/>
    <mergeCell ref="A7:Q7"/>
    <mergeCell ref="A9:Q9"/>
    <mergeCell ref="A10:Q10"/>
    <mergeCell ref="A11:Q11"/>
  </mergeCells>
  <phoneticPr fontId="39" type="noConversion"/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opLeftCell="A2" workbookViewId="0">
      <selection activeCell="O15" sqref="O15"/>
    </sheetView>
  </sheetViews>
  <sheetFormatPr baseColWidth="10" defaultColWidth="11.42578125" defaultRowHeight="12.75" x14ac:dyDescent="0.2"/>
  <cols>
    <col min="1" max="1" width="1" customWidth="1"/>
    <col min="2" max="2" width="5.5703125" hidden="1" customWidth="1"/>
    <col min="3" max="3" width="1" customWidth="1"/>
    <col min="4" max="4" width="14.85546875" customWidth="1"/>
    <col min="5" max="5" width="4.7109375" customWidth="1"/>
    <col min="6" max="6" width="5" customWidth="1"/>
    <col min="7" max="7" width="5.7109375" customWidth="1"/>
    <col min="8" max="8" width="4.5703125" customWidth="1"/>
    <col min="9" max="10" width="5.7109375" customWidth="1"/>
    <col min="11" max="11" width="4.42578125" customWidth="1"/>
    <col min="12" max="13" width="4.5703125" customWidth="1"/>
    <col min="14" max="14" width="4.85546875" customWidth="1"/>
    <col min="15" max="16" width="5.7109375" customWidth="1"/>
    <col min="17" max="17" width="10.85546875" customWidth="1"/>
    <col min="18" max="18" width="0.140625" customWidth="1"/>
    <col min="19" max="19" width="5.85546875" customWidth="1"/>
    <col min="20" max="25" width="11.42578125" hidden="1" customWidth="1"/>
  </cols>
  <sheetData>
    <row r="1" spans="1:19" ht="14.25" customHeight="1" x14ac:dyDescent="0.2"/>
    <row r="2" spans="1:19" ht="14.25" customHeight="1" x14ac:dyDescent="0.2"/>
    <row r="5" spans="1:19" ht="15" customHeight="1" x14ac:dyDescent="0.25">
      <c r="A5" s="588" t="s">
        <v>25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</row>
    <row r="6" spans="1:19" ht="18" customHeight="1" x14ac:dyDescent="0.3">
      <c r="A6" s="589" t="s">
        <v>30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</row>
    <row r="7" spans="1:19" ht="15" customHeight="1" x14ac:dyDescent="0.25">
      <c r="A7" s="594" t="s">
        <v>362</v>
      </c>
      <c r="B7" s="594"/>
      <c r="C7" s="594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94"/>
      <c r="R7" s="594"/>
      <c r="S7" s="594"/>
    </row>
    <row r="8" spans="1:19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/>
      <c r="R8" s="4"/>
    </row>
    <row r="9" spans="1:19" ht="15" x14ac:dyDescent="0.25"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93"/>
      <c r="P9" s="593"/>
      <c r="Q9" s="593"/>
      <c r="R9" s="593"/>
    </row>
    <row r="10" spans="1:19" ht="15" x14ac:dyDescent="0.2">
      <c r="A10" s="592" t="s">
        <v>90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</row>
    <row r="11" spans="1:19" ht="15" customHeight="1" x14ac:dyDescent="0.3">
      <c r="D11" s="591" t="s">
        <v>22</v>
      </c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</row>
    <row r="12" spans="1:19" ht="15" customHeight="1" x14ac:dyDescent="0.2">
      <c r="D12" s="587" t="s">
        <v>498</v>
      </c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</row>
    <row r="13" spans="1:19" ht="15" customHeight="1" x14ac:dyDescent="0.3">
      <c r="D13" s="590" t="s">
        <v>25</v>
      </c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  <c r="S13" t="s">
        <v>29</v>
      </c>
    </row>
    <row r="14" spans="1:19" ht="15.75" thickBot="1" x14ac:dyDescent="0.35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ht="87" customHeight="1" thickBot="1" x14ac:dyDescent="0.35">
      <c r="D15" s="56" t="s">
        <v>110</v>
      </c>
      <c r="E15" s="188" t="s">
        <v>152</v>
      </c>
      <c r="F15" s="188" t="s">
        <v>150</v>
      </c>
      <c r="G15" s="188" t="s">
        <v>180</v>
      </c>
      <c r="H15" s="188" t="s">
        <v>201</v>
      </c>
      <c r="I15" s="188" t="s">
        <v>213</v>
      </c>
      <c r="J15" s="188" t="s">
        <v>254</v>
      </c>
      <c r="K15" s="188" t="s">
        <v>255</v>
      </c>
      <c r="L15" s="188" t="s">
        <v>256</v>
      </c>
      <c r="M15" s="188" t="s">
        <v>257</v>
      </c>
      <c r="N15" s="188" t="s">
        <v>258</v>
      </c>
      <c r="O15" s="188" t="s">
        <v>259</v>
      </c>
      <c r="P15" s="188" t="s">
        <v>260</v>
      </c>
      <c r="Q15" s="641" t="s">
        <v>18</v>
      </c>
      <c r="R15" s="641"/>
    </row>
    <row r="16" spans="1:19" ht="20.100000000000001" customHeight="1" x14ac:dyDescent="0.3">
      <c r="D16" s="65" t="s">
        <v>3</v>
      </c>
      <c r="E16" s="189">
        <v>136</v>
      </c>
      <c r="F16" s="189">
        <v>131</v>
      </c>
      <c r="G16" s="189">
        <v>126</v>
      </c>
      <c r="H16" s="189">
        <v>134</v>
      </c>
      <c r="I16" s="189">
        <v>157</v>
      </c>
      <c r="J16" s="189">
        <v>116</v>
      </c>
      <c r="K16" s="189">
        <v>123</v>
      </c>
      <c r="L16" s="189">
        <v>133</v>
      </c>
      <c r="M16" s="189">
        <v>121</v>
      </c>
      <c r="N16" s="189">
        <v>134</v>
      </c>
      <c r="O16" s="189">
        <v>120</v>
      </c>
      <c r="P16" s="189">
        <v>142</v>
      </c>
      <c r="Q16" s="642">
        <f>SUM(E16:P16)</f>
        <v>1573</v>
      </c>
      <c r="R16" s="643"/>
    </row>
    <row r="17" spans="4:18" ht="20.100000000000001" customHeight="1" x14ac:dyDescent="0.3">
      <c r="D17" s="46" t="s">
        <v>2</v>
      </c>
      <c r="E17" s="190">
        <v>59</v>
      </c>
      <c r="F17" s="190">
        <v>56</v>
      </c>
      <c r="G17" s="190">
        <v>43</v>
      </c>
      <c r="H17" s="190">
        <v>53</v>
      </c>
      <c r="I17" s="190">
        <v>54</v>
      </c>
      <c r="J17" s="190">
        <v>41</v>
      </c>
      <c r="K17" s="190">
        <v>59</v>
      </c>
      <c r="L17" s="190">
        <v>42</v>
      </c>
      <c r="M17" s="190">
        <v>41</v>
      </c>
      <c r="N17" s="190">
        <v>68</v>
      </c>
      <c r="O17" s="190">
        <v>49</v>
      </c>
      <c r="P17" s="190">
        <v>62</v>
      </c>
      <c r="Q17" s="644">
        <f>SUM(E17:P17)</f>
        <v>627</v>
      </c>
      <c r="R17" s="645"/>
    </row>
    <row r="18" spans="4:18" ht="20.100000000000001" customHeight="1" thickBot="1" x14ac:dyDescent="0.35">
      <c r="D18" s="66" t="s">
        <v>4</v>
      </c>
      <c r="E18" s="55">
        <v>24</v>
      </c>
      <c r="F18" s="55">
        <v>21</v>
      </c>
      <c r="G18" s="55">
        <v>25</v>
      </c>
      <c r="H18" s="55">
        <v>25</v>
      </c>
      <c r="I18" s="55">
        <v>19</v>
      </c>
      <c r="J18" s="55">
        <v>26</v>
      </c>
      <c r="K18" s="55">
        <v>28</v>
      </c>
      <c r="L18" s="55">
        <v>39</v>
      </c>
      <c r="M18" s="55">
        <v>29</v>
      </c>
      <c r="N18" s="55">
        <v>31</v>
      </c>
      <c r="O18" s="55">
        <v>24</v>
      </c>
      <c r="P18" s="55">
        <v>22</v>
      </c>
      <c r="Q18" s="646">
        <f>SUM(E18:P18)</f>
        <v>313</v>
      </c>
      <c r="R18" s="647"/>
    </row>
    <row r="19" spans="4:18" ht="20.100000000000001" customHeight="1" thickBot="1" x14ac:dyDescent="0.35">
      <c r="D19" s="56" t="s">
        <v>1</v>
      </c>
      <c r="E19" s="49">
        <f>SUM(E16:E18)</f>
        <v>219</v>
      </c>
      <c r="F19" s="49">
        <f t="shared" ref="F19:P19" si="0">SUM(F16:F18)</f>
        <v>208</v>
      </c>
      <c r="G19" s="49">
        <f t="shared" si="0"/>
        <v>194</v>
      </c>
      <c r="H19" s="49">
        <f t="shared" si="0"/>
        <v>212</v>
      </c>
      <c r="I19" s="49">
        <f t="shared" si="0"/>
        <v>230</v>
      </c>
      <c r="J19" s="49">
        <f t="shared" si="0"/>
        <v>183</v>
      </c>
      <c r="K19" s="49">
        <f t="shared" si="0"/>
        <v>210</v>
      </c>
      <c r="L19" s="49">
        <f t="shared" si="0"/>
        <v>214</v>
      </c>
      <c r="M19" s="49">
        <f t="shared" si="0"/>
        <v>191</v>
      </c>
      <c r="N19" s="49">
        <f t="shared" si="0"/>
        <v>233</v>
      </c>
      <c r="O19" s="49">
        <f t="shared" si="0"/>
        <v>193</v>
      </c>
      <c r="P19" s="49">
        <f t="shared" si="0"/>
        <v>226</v>
      </c>
      <c r="Q19" s="600">
        <f>SUM(Q16:Q18)</f>
        <v>2513</v>
      </c>
      <c r="R19" s="600"/>
    </row>
    <row r="20" spans="4:18" x14ac:dyDescent="0.2">
      <c r="Q20" s="11"/>
    </row>
    <row r="45" spans="17:17" ht="15" x14ac:dyDescent="0.3">
      <c r="Q45" s="16"/>
    </row>
    <row r="56" spans="1:2" ht="14.25" x14ac:dyDescent="0.3">
      <c r="A56" s="27"/>
      <c r="B56" s="27"/>
    </row>
  </sheetData>
  <mergeCells count="13">
    <mergeCell ref="D13:R13"/>
    <mergeCell ref="A10:S10"/>
    <mergeCell ref="Q19:R19"/>
    <mergeCell ref="Q15:R15"/>
    <mergeCell ref="Q16:R16"/>
    <mergeCell ref="Q17:R17"/>
    <mergeCell ref="Q18:R18"/>
    <mergeCell ref="A6:S6"/>
    <mergeCell ref="A5:S5"/>
    <mergeCell ref="A7:S7"/>
    <mergeCell ref="D12:R12"/>
    <mergeCell ref="D11:R11"/>
    <mergeCell ref="D9:R9"/>
  </mergeCells>
  <phoneticPr fontId="0" type="noConversion"/>
  <pageMargins left="0.59055118110236204" right="0.39370078740157499" top="0.3" bottom="0.3" header="0.39370078740157499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43</vt:lpstr>
      <vt:lpstr>44</vt:lpstr>
      <vt:lpstr>45 (2)</vt:lpstr>
      <vt:lpstr>45 (3)</vt:lpstr>
      <vt:lpstr>46</vt:lpstr>
      <vt:lpstr>47</vt:lpstr>
      <vt:lpstr>48</vt:lpstr>
      <vt:lpstr>49</vt:lpstr>
      <vt:lpstr>50</vt:lpstr>
      <vt:lpstr>51</vt:lpstr>
      <vt:lpstr>53</vt:lpstr>
      <vt:lpstr>54</vt:lpstr>
      <vt:lpstr>55</vt:lpstr>
      <vt:lpstr>56</vt:lpstr>
      <vt:lpstr>57</vt:lpstr>
      <vt:lpstr>58</vt:lpstr>
      <vt:lpstr>59</vt:lpstr>
      <vt:lpstr>60-61</vt:lpstr>
      <vt:lpstr>62-63</vt:lpstr>
      <vt:lpstr>64-65</vt:lpstr>
      <vt:lpstr>'58'!Print_Area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2014-07-18T13:48:11Z</cp:lastPrinted>
  <dcterms:created xsi:type="dcterms:W3CDTF">2005-01-12T20:16:10Z</dcterms:created>
  <dcterms:modified xsi:type="dcterms:W3CDTF">2018-08-09T18:47:50Z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