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unoz\Desktop\ESTADÍSTICAS INSTITUCIONALES\MODIFICADO\HOMICIDIO\2015 - 2016\"/>
    </mc:Choice>
  </mc:AlternateContent>
  <bookViews>
    <workbookView xWindow="3975" yWindow="1290" windowWidth="6180" windowHeight="1320" tabRatio="786" activeTab="2"/>
  </bookViews>
  <sheets>
    <sheet name="HABITANTES" sheetId="383" r:id="rId1"/>
    <sheet name="PROVINCIAS MOD" sheetId="422" r:id="rId2"/>
    <sheet name="43" sheetId="395" r:id="rId3"/>
    <sheet name="45 (3)" sheetId="397" r:id="rId4"/>
    <sheet name="46" sheetId="398" r:id="rId5"/>
    <sheet name="47" sheetId="399" r:id="rId6"/>
    <sheet name="48" sheetId="400" r:id="rId7"/>
    <sheet name="49" sheetId="418" r:id="rId8"/>
    <sheet name="50" sheetId="402" r:id="rId9"/>
    <sheet name="51" sheetId="403" r:id="rId10"/>
    <sheet name="53" sheetId="404" r:id="rId11"/>
    <sheet name="54" sheetId="405" r:id="rId12"/>
    <sheet name="55" sheetId="406" r:id="rId13"/>
    <sheet name="AÑOS MODIF" sheetId="421" r:id="rId14"/>
    <sheet name="PROVINCIAS MOD (2)" sheetId="423" r:id="rId15"/>
    <sheet name="60-61" sheetId="414" r:id="rId16"/>
    <sheet name="62" sheetId="415" r:id="rId17"/>
    <sheet name="63" sheetId="416" r:id="rId18"/>
    <sheet name="45 (2)" sheetId="373" state="hidden" r:id="rId19"/>
  </sheets>
  <externalReferences>
    <externalReference r:id="rId20"/>
    <externalReference r:id="rId21"/>
  </externalReferences>
  <definedNames>
    <definedName name="_xlnm._FilterDatabase" localSheetId="15" hidden="1">'60-61'!$B$13:$O$74</definedName>
    <definedName name="_xlnm._FilterDatabase" localSheetId="16" hidden="1">'62'!$B$14:$O$71</definedName>
    <definedName name="_xlnm._FilterDatabase" localSheetId="17" hidden="1">'63'!$B$13:$O$87</definedName>
    <definedName name="_xlnm._FilterDatabase" localSheetId="0" hidden="1">HABITANTES!$B$3:$D$35</definedName>
    <definedName name="_xlnm._FilterDatabase" localSheetId="1" hidden="1">'PROVINCIAS MOD'!$A$7:$O$39</definedName>
    <definedName name="_xlnm._FilterDatabase" localSheetId="14" hidden="1">'PROVINCIAS MOD (2)'!$A$7:$O$39</definedName>
  </definedNames>
  <calcPr calcId="152511"/>
  <customWorkbookViews>
    <customWorkbookView name="100%" guid="{26174BE6-A385-4DE1-BC67-712B14FCEB37}" maximized="1" windowWidth="1020" windowHeight="596" tabRatio="598" activeSheetId="15"/>
  </customWorkbookViews>
  <fileRecoveryPr repairLoad="1"/>
</workbook>
</file>

<file path=xl/calcChain.xml><?xml version="1.0" encoding="utf-8"?>
<calcChain xmlns="http://schemas.openxmlformats.org/spreadsheetml/2006/main">
  <c r="D88" i="416" l="1"/>
  <c r="E88" i="416"/>
  <c r="F88" i="416"/>
  <c r="G88" i="416"/>
  <c r="H88" i="416"/>
  <c r="I88" i="416"/>
  <c r="J88" i="416"/>
  <c r="K88" i="416"/>
  <c r="L88" i="416"/>
  <c r="M88" i="416"/>
  <c r="N88" i="416"/>
  <c r="O16" i="416"/>
  <c r="O17" i="416"/>
  <c r="O15" i="416"/>
  <c r="O18" i="416"/>
  <c r="O19" i="416"/>
  <c r="O21" i="416"/>
  <c r="O22" i="416"/>
  <c r="O23" i="416"/>
  <c r="O24" i="416"/>
  <c r="O25" i="416"/>
  <c r="O26" i="416"/>
  <c r="O27" i="416"/>
  <c r="O28" i="416"/>
  <c r="O20" i="416"/>
  <c r="O29" i="416"/>
  <c r="O30" i="416"/>
  <c r="O31" i="416"/>
  <c r="O32" i="416"/>
  <c r="O33" i="416"/>
  <c r="O41" i="416"/>
  <c r="O34" i="416"/>
  <c r="O80" i="416"/>
  <c r="O35" i="416"/>
  <c r="O78" i="416"/>
  <c r="O37" i="416"/>
  <c r="O39" i="416"/>
  <c r="O79" i="416"/>
  <c r="O38" i="416"/>
  <c r="O40" i="416"/>
  <c r="O42" i="416"/>
  <c r="O45" i="416"/>
  <c r="O49" i="416"/>
  <c r="O50" i="416"/>
  <c r="O51" i="416"/>
  <c r="O53" i="416"/>
  <c r="O57" i="416"/>
  <c r="O54" i="416"/>
  <c r="O58" i="416"/>
  <c r="O52" i="416"/>
  <c r="O56" i="416"/>
  <c r="O60" i="416"/>
  <c r="O55" i="416"/>
  <c r="O62" i="416"/>
  <c r="O63" i="416"/>
  <c r="O61" i="416"/>
  <c r="O64" i="416"/>
  <c r="O66" i="416"/>
  <c r="O67" i="416"/>
  <c r="O68" i="416"/>
  <c r="O71" i="416"/>
  <c r="O69" i="416"/>
  <c r="O70" i="416"/>
  <c r="O72" i="416"/>
  <c r="O73" i="416"/>
  <c r="O59" i="416"/>
  <c r="O74" i="416"/>
  <c r="O77" i="416"/>
  <c r="O76" i="416"/>
  <c r="O81" i="416"/>
  <c r="O36" i="416"/>
  <c r="O65" i="416"/>
  <c r="O82" i="416"/>
  <c r="O75" i="416"/>
  <c r="O84" i="416"/>
  <c r="O85" i="416"/>
  <c r="O47" i="416"/>
  <c r="O48" i="416"/>
  <c r="O46" i="416"/>
  <c r="O83" i="416"/>
  <c r="O86" i="416"/>
  <c r="O87" i="416"/>
  <c r="O16" i="415"/>
  <c r="O17" i="415"/>
  <c r="O18" i="415"/>
  <c r="O19" i="415"/>
  <c r="O20" i="415"/>
  <c r="O21" i="415"/>
  <c r="O22" i="415"/>
  <c r="O23" i="415"/>
  <c r="O24" i="415"/>
  <c r="O25" i="415"/>
  <c r="O26" i="415"/>
  <c r="O27" i="415"/>
  <c r="O28" i="415"/>
  <c r="O29" i="415"/>
  <c r="O30" i="415"/>
  <c r="O31" i="415"/>
  <c r="O32" i="415"/>
  <c r="O33" i="415"/>
  <c r="O34" i="415"/>
  <c r="O35" i="415"/>
  <c r="O36" i="415"/>
  <c r="O37" i="415"/>
  <c r="O38" i="415"/>
  <c r="O39" i="415"/>
  <c r="O40" i="415"/>
  <c r="O41" i="415"/>
  <c r="O42" i="415"/>
  <c r="O43" i="415"/>
  <c r="O46" i="415"/>
  <c r="O47" i="415"/>
  <c r="O48" i="415"/>
  <c r="O49" i="415"/>
  <c r="O50" i="415"/>
  <c r="O51" i="415"/>
  <c r="O52" i="415"/>
  <c r="O53" i="415"/>
  <c r="O54" i="415"/>
  <c r="O55" i="415"/>
  <c r="O56" i="415"/>
  <c r="O57" i="415"/>
  <c r="O58" i="415"/>
  <c r="O59" i="415"/>
  <c r="O60" i="415"/>
  <c r="O61" i="415"/>
  <c r="O62" i="415"/>
  <c r="O63" i="415"/>
  <c r="O64" i="415"/>
  <c r="O65" i="415"/>
  <c r="O66" i="415"/>
  <c r="O67" i="415"/>
  <c r="O68" i="415"/>
  <c r="O69" i="415"/>
  <c r="O70" i="415"/>
  <c r="O71" i="415"/>
  <c r="O15" i="415"/>
  <c r="D72" i="415"/>
  <c r="E72" i="415"/>
  <c r="F72" i="415"/>
  <c r="G72" i="415"/>
  <c r="H72" i="415"/>
  <c r="I72" i="415"/>
  <c r="J72" i="415"/>
  <c r="K72" i="415"/>
  <c r="L72" i="415"/>
  <c r="M72" i="415"/>
  <c r="N72" i="415"/>
  <c r="C72" i="415"/>
  <c r="D75" i="414"/>
  <c r="E75" i="414"/>
  <c r="F75" i="414"/>
  <c r="G75" i="414"/>
  <c r="H75" i="414"/>
  <c r="I75" i="414"/>
  <c r="J75" i="414"/>
  <c r="K75" i="414"/>
  <c r="L75" i="414"/>
  <c r="M75" i="414"/>
  <c r="N75" i="414"/>
  <c r="C75" i="414"/>
  <c r="O73" i="414"/>
  <c r="O71" i="414"/>
  <c r="O70" i="414"/>
  <c r="O69" i="414"/>
  <c r="O72" i="414"/>
  <c r="O67" i="414"/>
  <c r="O68" i="414"/>
  <c r="O74" i="414"/>
  <c r="O28" i="414"/>
  <c r="O65" i="414"/>
  <c r="O62" i="414"/>
  <c r="O64" i="414"/>
  <c r="O63" i="414"/>
  <c r="O59" i="414"/>
  <c r="O58" i="414"/>
  <c r="O54" i="414"/>
  <c r="O53" i="414"/>
  <c r="O57" i="414"/>
  <c r="O61" i="414"/>
  <c r="O55" i="414"/>
  <c r="O60" i="414"/>
  <c r="O52" i="414"/>
  <c r="O51" i="414"/>
  <c r="O50" i="414"/>
  <c r="O49" i="414"/>
  <c r="O48" i="414"/>
  <c r="O47" i="414"/>
  <c r="O46" i="414"/>
  <c r="O66" i="414"/>
  <c r="O45" i="414"/>
  <c r="O44" i="414"/>
  <c r="O43" i="414"/>
  <c r="O19" i="414"/>
  <c r="O42" i="414"/>
  <c r="O39" i="414"/>
  <c r="O38" i="414"/>
  <c r="O37" i="414"/>
  <c r="O36" i="414"/>
  <c r="O35" i="414"/>
  <c r="O34" i="414"/>
  <c r="O33" i="414"/>
  <c r="O32" i="414"/>
  <c r="O31" i="414"/>
  <c r="O30" i="414"/>
  <c r="O29" i="414"/>
  <c r="O27" i="414"/>
  <c r="O17" i="414"/>
  <c r="O56" i="414"/>
  <c r="O26" i="414"/>
  <c r="O25" i="414"/>
  <c r="O23" i="414"/>
  <c r="O24" i="414"/>
  <c r="O22" i="414"/>
  <c r="O21" i="414"/>
  <c r="O20" i="414"/>
  <c r="O18" i="414"/>
  <c r="O15" i="414"/>
  <c r="O14" i="414"/>
  <c r="O16" i="414"/>
  <c r="O72" i="415" l="1"/>
  <c r="O75" i="414"/>
  <c r="L40" i="423" l="1"/>
  <c r="K40" i="423"/>
  <c r="J40" i="423"/>
  <c r="I40" i="423"/>
  <c r="E40" i="423"/>
  <c r="D40" i="423"/>
  <c r="C40" i="423"/>
  <c r="B40" i="423"/>
  <c r="M39" i="423"/>
  <c r="G39" i="423"/>
  <c r="F39" i="423"/>
  <c r="M38" i="423"/>
  <c r="G38" i="423"/>
  <c r="F38" i="423"/>
  <c r="H38" i="423" s="1"/>
  <c r="M37" i="423"/>
  <c r="H37" i="423"/>
  <c r="G37" i="423"/>
  <c r="F37" i="423"/>
  <c r="M36" i="423"/>
  <c r="G36" i="423"/>
  <c r="F36" i="423"/>
  <c r="M35" i="423"/>
  <c r="G35" i="423"/>
  <c r="H35" i="423" s="1"/>
  <c r="F35" i="423"/>
  <c r="M34" i="423"/>
  <c r="G34" i="423"/>
  <c r="F34" i="423"/>
  <c r="H34" i="423" s="1"/>
  <c r="M33" i="423"/>
  <c r="G33" i="423"/>
  <c r="F33" i="423"/>
  <c r="N33" i="423" s="1"/>
  <c r="M32" i="423"/>
  <c r="G32" i="423"/>
  <c r="F32" i="423"/>
  <c r="H32" i="423" s="1"/>
  <c r="M31" i="423"/>
  <c r="G31" i="423"/>
  <c r="F31" i="423"/>
  <c r="M30" i="423"/>
  <c r="G30" i="423"/>
  <c r="F30" i="423"/>
  <c r="H30" i="423" s="1"/>
  <c r="M29" i="423"/>
  <c r="H29" i="423"/>
  <c r="G29" i="423"/>
  <c r="F29" i="423"/>
  <c r="M28" i="423"/>
  <c r="G28" i="423"/>
  <c r="F28" i="423"/>
  <c r="M27" i="423"/>
  <c r="G27" i="423"/>
  <c r="H27" i="423" s="1"/>
  <c r="F27" i="423"/>
  <c r="M26" i="423"/>
  <c r="G26" i="423"/>
  <c r="F26" i="423"/>
  <c r="H26" i="423" s="1"/>
  <c r="M25" i="423"/>
  <c r="G25" i="423"/>
  <c r="F25" i="423"/>
  <c r="N25" i="423" s="1"/>
  <c r="M24" i="423"/>
  <c r="G24" i="423"/>
  <c r="F24" i="423"/>
  <c r="H24" i="423" s="1"/>
  <c r="M23" i="423"/>
  <c r="G23" i="423"/>
  <c r="F23" i="423"/>
  <c r="N23" i="423" s="1"/>
  <c r="M22" i="423"/>
  <c r="G22" i="423"/>
  <c r="F22" i="423"/>
  <c r="H22" i="423" s="1"/>
  <c r="M21" i="423"/>
  <c r="G21" i="423"/>
  <c r="F21" i="423"/>
  <c r="M20" i="423"/>
  <c r="G20" i="423"/>
  <c r="F20" i="423"/>
  <c r="H20" i="423" s="1"/>
  <c r="M19" i="423"/>
  <c r="H19" i="423"/>
  <c r="G19" i="423"/>
  <c r="F19" i="423"/>
  <c r="M18" i="423"/>
  <c r="N18" i="423" s="1"/>
  <c r="G18" i="423"/>
  <c r="F18" i="423"/>
  <c r="H18" i="423" s="1"/>
  <c r="M17" i="423"/>
  <c r="H17" i="423"/>
  <c r="G17" i="423"/>
  <c r="F17" i="423"/>
  <c r="M16" i="423"/>
  <c r="G16" i="423"/>
  <c r="F16" i="423"/>
  <c r="M15" i="423"/>
  <c r="G15" i="423"/>
  <c r="H15" i="423" s="1"/>
  <c r="F15" i="423"/>
  <c r="M14" i="423"/>
  <c r="G14" i="423"/>
  <c r="F14" i="423"/>
  <c r="H14" i="423" s="1"/>
  <c r="M13" i="423"/>
  <c r="G13" i="423"/>
  <c r="F13" i="423"/>
  <c r="N13" i="423" s="1"/>
  <c r="M12" i="423"/>
  <c r="G12" i="423"/>
  <c r="F12" i="423"/>
  <c r="H12" i="423" s="1"/>
  <c r="M11" i="423"/>
  <c r="G11" i="423"/>
  <c r="F11" i="423"/>
  <c r="N11" i="423" s="1"/>
  <c r="M10" i="423"/>
  <c r="G10" i="423"/>
  <c r="F10" i="423"/>
  <c r="H10" i="423" s="1"/>
  <c r="M9" i="423"/>
  <c r="G9" i="423"/>
  <c r="F9" i="423"/>
  <c r="M8" i="423"/>
  <c r="M40" i="423" s="1"/>
  <c r="G8" i="423"/>
  <c r="F8" i="423"/>
  <c r="H8" i="423" s="1"/>
  <c r="N9" i="423" l="1"/>
  <c r="O9" i="423" s="1"/>
  <c r="O11" i="423"/>
  <c r="O12" i="423"/>
  <c r="O13" i="423"/>
  <c r="N21" i="423"/>
  <c r="O23" i="423"/>
  <c r="O25" i="423"/>
  <c r="N31" i="423"/>
  <c r="O33" i="423"/>
  <c r="N39" i="423"/>
  <c r="H11" i="423"/>
  <c r="H13" i="423"/>
  <c r="N17" i="423"/>
  <c r="N19" i="423"/>
  <c r="O19" i="423" s="1"/>
  <c r="O21" i="423"/>
  <c r="H23" i="423"/>
  <c r="H25" i="423"/>
  <c r="N29" i="423"/>
  <c r="O31" i="423"/>
  <c r="H33" i="423"/>
  <c r="N37" i="423"/>
  <c r="O39" i="423"/>
  <c r="H9" i="423"/>
  <c r="N12" i="423"/>
  <c r="N15" i="423"/>
  <c r="H16" i="423"/>
  <c r="O17" i="423"/>
  <c r="O18" i="423"/>
  <c r="H21" i="423"/>
  <c r="N24" i="423"/>
  <c r="O24" i="423" s="1"/>
  <c r="N27" i="423"/>
  <c r="H28" i="423"/>
  <c r="O29" i="423"/>
  <c r="H31" i="423"/>
  <c r="N35" i="423"/>
  <c r="H36" i="423"/>
  <c r="O37" i="423"/>
  <c r="H39" i="423"/>
  <c r="O38" i="423"/>
  <c r="O15" i="423"/>
  <c r="O27" i="423"/>
  <c r="O35" i="423"/>
  <c r="O36" i="423"/>
  <c r="N10" i="423"/>
  <c r="O10" i="423" s="1"/>
  <c r="N8" i="423"/>
  <c r="N14" i="423"/>
  <c r="O14" i="423" s="1"/>
  <c r="N16" i="423"/>
  <c r="O16" i="423" s="1"/>
  <c r="N20" i="423"/>
  <c r="O20" i="423" s="1"/>
  <c r="N22" i="423"/>
  <c r="O22" i="423" s="1"/>
  <c r="N26" i="423"/>
  <c r="O26" i="423" s="1"/>
  <c r="N28" i="423"/>
  <c r="O28" i="423" s="1"/>
  <c r="N30" i="423"/>
  <c r="O30" i="423" s="1"/>
  <c r="N32" i="423"/>
  <c r="O32" i="423" s="1"/>
  <c r="N34" i="423"/>
  <c r="O34" i="423" s="1"/>
  <c r="N36" i="423"/>
  <c r="N38" i="423"/>
  <c r="F40" i="423"/>
  <c r="H40" i="423" s="1"/>
  <c r="N40" i="423" l="1"/>
  <c r="O40" i="423" s="1"/>
  <c r="O8" i="423"/>
  <c r="E15" i="406" l="1"/>
  <c r="L40" i="422"/>
  <c r="K40" i="422"/>
  <c r="J40" i="422"/>
  <c r="I40" i="422"/>
  <c r="E40" i="422"/>
  <c r="D40" i="422"/>
  <c r="C40" i="422"/>
  <c r="B40" i="422"/>
  <c r="M39" i="422"/>
  <c r="G39" i="422"/>
  <c r="F39" i="422"/>
  <c r="N39" i="422" s="1"/>
  <c r="M38" i="422"/>
  <c r="G38" i="422"/>
  <c r="F38" i="422"/>
  <c r="M37" i="422"/>
  <c r="G37" i="422"/>
  <c r="F37" i="422"/>
  <c r="M36" i="422"/>
  <c r="G36" i="422"/>
  <c r="F36" i="422"/>
  <c r="N36" i="422" s="1"/>
  <c r="M35" i="422"/>
  <c r="G35" i="422"/>
  <c r="F35" i="422"/>
  <c r="N35" i="422" s="1"/>
  <c r="M34" i="422"/>
  <c r="G34" i="422"/>
  <c r="F34" i="422"/>
  <c r="M33" i="422"/>
  <c r="G33" i="422"/>
  <c r="F33" i="422"/>
  <c r="M32" i="422"/>
  <c r="G32" i="422"/>
  <c r="F32" i="422"/>
  <c r="N32" i="422" s="1"/>
  <c r="M31" i="422"/>
  <c r="G31" i="422"/>
  <c r="F31" i="422"/>
  <c r="N31" i="422" s="1"/>
  <c r="M30" i="422"/>
  <c r="G30" i="422"/>
  <c r="F30" i="422"/>
  <c r="M29" i="422"/>
  <c r="G29" i="422"/>
  <c r="F29" i="422"/>
  <c r="M28" i="422"/>
  <c r="G28" i="422"/>
  <c r="F28" i="422"/>
  <c r="N28" i="422" s="1"/>
  <c r="M27" i="422"/>
  <c r="G27" i="422"/>
  <c r="F27" i="422"/>
  <c r="N27" i="422" s="1"/>
  <c r="M26" i="422"/>
  <c r="G26" i="422"/>
  <c r="F26" i="422"/>
  <c r="M25" i="422"/>
  <c r="G25" i="422"/>
  <c r="F25" i="422"/>
  <c r="M24" i="422"/>
  <c r="G24" i="422"/>
  <c r="F24" i="422"/>
  <c r="N24" i="422" s="1"/>
  <c r="M23" i="422"/>
  <c r="G23" i="422"/>
  <c r="F23" i="422"/>
  <c r="N23" i="422" s="1"/>
  <c r="M22" i="422"/>
  <c r="G22" i="422"/>
  <c r="F22" i="422"/>
  <c r="M21" i="422"/>
  <c r="G21" i="422"/>
  <c r="F21" i="422"/>
  <c r="M20" i="422"/>
  <c r="G20" i="422"/>
  <c r="F20" i="422"/>
  <c r="N20" i="422" s="1"/>
  <c r="M19" i="422"/>
  <c r="G19" i="422"/>
  <c r="F19" i="422"/>
  <c r="N19" i="422" s="1"/>
  <c r="M18" i="422"/>
  <c r="G18" i="422"/>
  <c r="F18" i="422"/>
  <c r="M17" i="422"/>
  <c r="G17" i="422"/>
  <c r="F17" i="422"/>
  <c r="M16" i="422"/>
  <c r="G16" i="422"/>
  <c r="F16" i="422"/>
  <c r="N16" i="422" s="1"/>
  <c r="M15" i="422"/>
  <c r="G15" i="422"/>
  <c r="F15" i="422"/>
  <c r="N15" i="422" s="1"/>
  <c r="M14" i="422"/>
  <c r="G14" i="422"/>
  <c r="F14" i="422"/>
  <c r="M13" i="422"/>
  <c r="G13" i="422"/>
  <c r="F13" i="422"/>
  <c r="M12" i="422"/>
  <c r="G12" i="422"/>
  <c r="F12" i="422"/>
  <c r="N12" i="422" s="1"/>
  <c r="M11" i="422"/>
  <c r="G11" i="422"/>
  <c r="F11" i="422"/>
  <c r="N11" i="422" s="1"/>
  <c r="M10" i="422"/>
  <c r="G10" i="422"/>
  <c r="F10" i="422"/>
  <c r="M9" i="422"/>
  <c r="G9" i="422"/>
  <c r="F9" i="422"/>
  <c r="M8" i="422"/>
  <c r="G8" i="422"/>
  <c r="F8" i="422"/>
  <c r="F40" i="422" s="1"/>
  <c r="H40" i="422" s="1"/>
  <c r="P18" i="421"/>
  <c r="S18" i="421" s="1"/>
  <c r="T18" i="421" s="1"/>
  <c r="P17" i="421"/>
  <c r="S17" i="421" s="1"/>
  <c r="T17" i="421" s="1"/>
  <c r="H12" i="422" l="1"/>
  <c r="Q17" i="421"/>
  <c r="H8" i="422"/>
  <c r="H16" i="422"/>
  <c r="H20" i="422"/>
  <c r="H24" i="422"/>
  <c r="H28" i="422"/>
  <c r="H32" i="422"/>
  <c r="H36" i="422"/>
  <c r="M40" i="422"/>
  <c r="N10" i="422"/>
  <c r="O11" i="422"/>
  <c r="N14" i="422"/>
  <c r="O14" i="422" s="1"/>
  <c r="O15" i="422"/>
  <c r="N18" i="422"/>
  <c r="O19" i="422"/>
  <c r="N22" i="422"/>
  <c r="O22" i="422" s="1"/>
  <c r="O23" i="422"/>
  <c r="N26" i="422"/>
  <c r="O27" i="422"/>
  <c r="N30" i="422"/>
  <c r="O30" i="422" s="1"/>
  <c r="O31" i="422"/>
  <c r="N34" i="422"/>
  <c r="O35" i="422"/>
  <c r="N38" i="422"/>
  <c r="O38" i="422" s="1"/>
  <c r="O39" i="422"/>
  <c r="Q18" i="421"/>
  <c r="N9" i="422"/>
  <c r="H10" i="422"/>
  <c r="N13" i="422"/>
  <c r="O13" i="422" s="1"/>
  <c r="H14" i="422"/>
  <c r="N17" i="422"/>
  <c r="H18" i="422"/>
  <c r="N21" i="422"/>
  <c r="O21" i="422" s="1"/>
  <c r="H22" i="422"/>
  <c r="N25" i="422"/>
  <c r="H26" i="422"/>
  <c r="N29" i="422"/>
  <c r="O29" i="422" s="1"/>
  <c r="H30" i="422"/>
  <c r="N33" i="422"/>
  <c r="H34" i="422"/>
  <c r="N37" i="422"/>
  <c r="O37" i="422" s="1"/>
  <c r="O9" i="422"/>
  <c r="O17" i="422"/>
  <c r="O25" i="422"/>
  <c r="O33" i="422"/>
  <c r="O8" i="422"/>
  <c r="O10" i="422"/>
  <c r="O12" i="422"/>
  <c r="O16" i="422"/>
  <c r="O18" i="422"/>
  <c r="O20" i="422"/>
  <c r="O24" i="422"/>
  <c r="O26" i="422"/>
  <c r="O28" i="422"/>
  <c r="O32" i="422"/>
  <c r="O34" i="422"/>
  <c r="O36" i="422"/>
  <c r="N8" i="422"/>
  <c r="H9" i="422"/>
  <c r="H11" i="422"/>
  <c r="H13" i="422"/>
  <c r="H15" i="422"/>
  <c r="H17" i="422"/>
  <c r="H19" i="422"/>
  <c r="H21" i="422"/>
  <c r="H23" i="422"/>
  <c r="H25" i="422"/>
  <c r="H27" i="422"/>
  <c r="H29" i="422"/>
  <c r="H31" i="422"/>
  <c r="H33" i="422"/>
  <c r="H35" i="422"/>
  <c r="H37" i="422"/>
  <c r="H39" i="422"/>
  <c r="H38" i="422"/>
  <c r="N40" i="422" l="1"/>
  <c r="O40" i="422" s="1"/>
  <c r="O16" i="397"/>
  <c r="H16" i="406" l="1"/>
  <c r="H17" i="406"/>
  <c r="H18" i="406"/>
  <c r="H19" i="406"/>
  <c r="H15" i="406"/>
  <c r="D16" i="406"/>
  <c r="D18" i="406"/>
  <c r="D36" i="383"/>
  <c r="C88" i="416" l="1"/>
  <c r="O14" i="416"/>
  <c r="O88" i="416" l="1"/>
  <c r="P18" i="404" l="1"/>
  <c r="P17" i="404"/>
  <c r="P16" i="404"/>
  <c r="C36" i="383" l="1"/>
  <c r="E66" i="397" l="1"/>
  <c r="D47" i="397"/>
  <c r="D66" i="397"/>
  <c r="P14" i="398" l="1"/>
  <c r="P15" i="398"/>
  <c r="P16" i="398"/>
  <c r="P17" i="398"/>
  <c r="P18" i="398"/>
  <c r="P19" i="398"/>
  <c r="P20" i="398"/>
  <c r="P21" i="398" l="1"/>
  <c r="H20" i="406" l="1"/>
  <c r="O20" i="399" l="1"/>
  <c r="N21" i="418" l="1"/>
  <c r="M21" i="418"/>
  <c r="L21" i="418"/>
  <c r="K21" i="418"/>
  <c r="J21" i="418"/>
  <c r="I21" i="418"/>
  <c r="H21" i="418"/>
  <c r="G21" i="418"/>
  <c r="F21" i="418"/>
  <c r="E21" i="418"/>
  <c r="D21" i="418"/>
  <c r="C21" i="418"/>
  <c r="O20" i="418"/>
  <c r="O19" i="418"/>
  <c r="O18" i="418"/>
  <c r="O17" i="418"/>
  <c r="O16" i="418"/>
  <c r="O15" i="418"/>
  <c r="O14" i="418"/>
  <c r="C21" i="399"/>
  <c r="O21" i="418" l="1"/>
  <c r="O61" i="373" l="1"/>
  <c r="N58" i="373"/>
  <c r="M49" i="373"/>
  <c r="L49" i="373"/>
  <c r="K49" i="373"/>
  <c r="J49" i="373"/>
  <c r="I49" i="373"/>
  <c r="H49" i="373"/>
  <c r="G49" i="373"/>
  <c r="F49" i="373"/>
  <c r="E49" i="373"/>
  <c r="D49" i="373"/>
  <c r="C49" i="373"/>
  <c r="N48" i="373"/>
  <c r="N47" i="373"/>
  <c r="N46" i="373"/>
  <c r="M42" i="373"/>
  <c r="L42" i="373"/>
  <c r="K42" i="373"/>
  <c r="J42" i="373"/>
  <c r="I42" i="373"/>
  <c r="H42" i="373"/>
  <c r="G42" i="373"/>
  <c r="F42" i="373"/>
  <c r="E42" i="373"/>
  <c r="D42" i="373"/>
  <c r="C42" i="373"/>
  <c r="N41" i="373"/>
  <c r="N40" i="373"/>
  <c r="N39" i="373"/>
  <c r="N38" i="373"/>
  <c r="N37" i="373"/>
  <c r="N36" i="373"/>
  <c r="N35" i="373"/>
  <c r="O34" i="373"/>
  <c r="N33" i="373"/>
  <c r="N32" i="373"/>
  <c r="N31" i="373"/>
  <c r="N25" i="373"/>
  <c r="N24" i="373"/>
  <c r="N23" i="373"/>
  <c r="N22" i="373"/>
  <c r="N21" i="373"/>
  <c r="N20" i="373"/>
  <c r="M19" i="373"/>
  <c r="L19" i="373"/>
  <c r="K19" i="373"/>
  <c r="J19" i="373"/>
  <c r="I19" i="373"/>
  <c r="H19" i="373"/>
  <c r="G19" i="373"/>
  <c r="F19" i="373"/>
  <c r="E19" i="373"/>
  <c r="D19" i="373"/>
  <c r="C19" i="373"/>
  <c r="N18" i="373"/>
  <c r="N17" i="373"/>
  <c r="N16" i="373"/>
  <c r="N15" i="373"/>
  <c r="O21" i="373" l="1"/>
  <c r="N42" i="373"/>
  <c r="O33" i="373"/>
  <c r="O37" i="373"/>
  <c r="O41" i="373"/>
  <c r="N49" i="373"/>
  <c r="O22" i="373"/>
  <c r="O31" i="373"/>
  <c r="O38" i="373"/>
  <c r="N19" i="373"/>
  <c r="O19" i="373" s="1"/>
  <c r="O35" i="373"/>
  <c r="O20" i="373"/>
  <c r="O24" i="373"/>
  <c r="O32" i="373"/>
  <c r="O36" i="373"/>
  <c r="O40" i="373"/>
  <c r="O23" i="373"/>
  <c r="O39" i="373"/>
  <c r="O43" i="373"/>
  <c r="H26" i="406"/>
  <c r="H25" i="406"/>
  <c r="H24" i="406" l="1"/>
  <c r="H23" i="406"/>
  <c r="H22" i="406"/>
  <c r="H21" i="406" l="1"/>
  <c r="G27" i="406" l="1"/>
  <c r="H27" i="406" s="1"/>
  <c r="E28" i="405"/>
  <c r="F27" i="405"/>
  <c r="F26" i="405"/>
  <c r="F25" i="405"/>
  <c r="F24" i="405"/>
  <c r="F23" i="405"/>
  <c r="F21" i="405"/>
  <c r="D20" i="406" s="1"/>
  <c r="F20" i="405"/>
  <c r="D19" i="406" s="1"/>
  <c r="F19" i="405"/>
  <c r="F18" i="405"/>
  <c r="D17" i="406" s="1"/>
  <c r="F17" i="405"/>
  <c r="O22" i="404"/>
  <c r="N22" i="404"/>
  <c r="M22" i="404"/>
  <c r="L22" i="404"/>
  <c r="K22" i="404"/>
  <c r="J22" i="404"/>
  <c r="I22" i="404"/>
  <c r="H22" i="404"/>
  <c r="G22" i="404"/>
  <c r="F22" i="404"/>
  <c r="E22" i="404"/>
  <c r="D22" i="404"/>
  <c r="P21" i="404"/>
  <c r="P20" i="404"/>
  <c r="P19" i="404"/>
  <c r="O19" i="403"/>
  <c r="N19" i="403"/>
  <c r="M19" i="403"/>
  <c r="L19" i="403"/>
  <c r="K19" i="403"/>
  <c r="J19" i="403"/>
  <c r="I19" i="403"/>
  <c r="H19" i="403"/>
  <c r="G19" i="403"/>
  <c r="F19" i="403"/>
  <c r="E19" i="403"/>
  <c r="D19" i="403"/>
  <c r="P18" i="403"/>
  <c r="P17" i="403"/>
  <c r="P16" i="403"/>
  <c r="N20" i="402"/>
  <c r="M20" i="402"/>
  <c r="L20" i="402"/>
  <c r="K20" i="402"/>
  <c r="J20" i="402"/>
  <c r="I20" i="402"/>
  <c r="H20" i="402"/>
  <c r="G20" i="402"/>
  <c r="F20" i="402"/>
  <c r="E20" i="402"/>
  <c r="E22" i="406" l="1"/>
  <c r="F22" i="406" s="1"/>
  <c r="D22" i="406"/>
  <c r="P22" i="404"/>
  <c r="P19" i="403"/>
  <c r="D20" i="402"/>
  <c r="C20" i="402"/>
  <c r="O19" i="402"/>
  <c r="O18" i="402"/>
  <c r="O17" i="402"/>
  <c r="O16" i="402"/>
  <c r="N21" i="400"/>
  <c r="M21" i="400"/>
  <c r="L21" i="400"/>
  <c r="K21" i="400"/>
  <c r="J21" i="400"/>
  <c r="I21" i="400"/>
  <c r="H21" i="400"/>
  <c r="G21" i="400"/>
  <c r="F21" i="400"/>
  <c r="E21" i="400"/>
  <c r="D21" i="400"/>
  <c r="C21" i="400"/>
  <c r="O20" i="400"/>
  <c r="O19" i="400"/>
  <c r="O18" i="400"/>
  <c r="O17" i="400"/>
  <c r="O16" i="400"/>
  <c r="O15" i="400"/>
  <c r="O14" i="400"/>
  <c r="N21" i="399"/>
  <c r="M21" i="399"/>
  <c r="L21" i="399"/>
  <c r="K21" i="399"/>
  <c r="J21" i="399"/>
  <c r="I21" i="399"/>
  <c r="H21" i="399"/>
  <c r="G21" i="399"/>
  <c r="F21" i="399"/>
  <c r="E21" i="399"/>
  <c r="D21" i="399"/>
  <c r="O19" i="399"/>
  <c r="O18" i="399"/>
  <c r="O17" i="399"/>
  <c r="O16" i="399"/>
  <c r="O15" i="399"/>
  <c r="O14" i="399"/>
  <c r="O21" i="398"/>
  <c r="N21" i="398"/>
  <c r="M21" i="398"/>
  <c r="L21" i="398"/>
  <c r="K21" i="398"/>
  <c r="J21" i="398"/>
  <c r="I21" i="398"/>
  <c r="H21" i="398"/>
  <c r="G21" i="398"/>
  <c r="F21" i="398"/>
  <c r="E21" i="398"/>
  <c r="D21" i="398"/>
  <c r="O72" i="397"/>
  <c r="N66" i="397"/>
  <c r="M66" i="397"/>
  <c r="L66" i="397"/>
  <c r="K66" i="397"/>
  <c r="J66" i="397"/>
  <c r="I66" i="397"/>
  <c r="H66" i="397"/>
  <c r="G66" i="397"/>
  <c r="F66" i="397"/>
  <c r="C66" i="397"/>
  <c r="O65" i="397"/>
  <c r="O64" i="397"/>
  <c r="O63" i="397"/>
  <c r="O62" i="397"/>
  <c r="N47" i="397"/>
  <c r="M47" i="397"/>
  <c r="L47" i="397"/>
  <c r="K47" i="397"/>
  <c r="J47" i="397"/>
  <c r="I47" i="397"/>
  <c r="H47" i="397"/>
  <c r="G47" i="397"/>
  <c r="F47" i="397"/>
  <c r="E47" i="397"/>
  <c r="C47" i="397"/>
  <c r="O46" i="397"/>
  <c r="P46" i="397" s="1"/>
  <c r="O45" i="397"/>
  <c r="P45" i="397" s="1"/>
  <c r="O44" i="397"/>
  <c r="P44" i="397" s="1"/>
  <c r="O43" i="397"/>
  <c r="P43" i="397" s="1"/>
  <c r="O42" i="397"/>
  <c r="P42" i="397" s="1"/>
  <c r="O41" i="397"/>
  <c r="P41" i="397" s="1"/>
  <c r="O40" i="397"/>
  <c r="P40" i="397" s="1"/>
  <c r="P73" i="397" l="1"/>
  <c r="O20" i="402"/>
  <c r="O66" i="397"/>
  <c r="P67" i="397" s="1"/>
  <c r="O21" i="400"/>
  <c r="O21" i="399"/>
  <c r="O39" i="397"/>
  <c r="P39" i="397" s="1"/>
  <c r="O38" i="397"/>
  <c r="P38" i="397" s="1"/>
  <c r="O37" i="397"/>
  <c r="P37" i="397" s="1"/>
  <c r="O36" i="397"/>
  <c r="P36" i="397" s="1"/>
  <c r="O35" i="397"/>
  <c r="P35" i="397" s="1"/>
  <c r="O34" i="397"/>
  <c r="P34" i="397" s="1"/>
  <c r="O33" i="397"/>
  <c r="P33" i="397" s="1"/>
  <c r="O27" i="397"/>
  <c r="P27" i="397" s="1"/>
  <c r="O26" i="397"/>
  <c r="P26" i="397" s="1"/>
  <c r="O25" i="397"/>
  <c r="P25" i="397" s="1"/>
  <c r="O24" i="397"/>
  <c r="P24" i="397" s="1"/>
  <c r="O23" i="397"/>
  <c r="P23" i="397" s="1"/>
  <c r="O22" i="397"/>
  <c r="P22" i="397" s="1"/>
  <c r="O21" i="397"/>
  <c r="P21" i="397" s="1"/>
  <c r="N20" i="397"/>
  <c r="M20" i="397"/>
  <c r="L20" i="397"/>
  <c r="K20" i="397"/>
  <c r="J20" i="397"/>
  <c r="I20" i="397"/>
  <c r="H20" i="397"/>
  <c r="G20" i="397"/>
  <c r="F20" i="397"/>
  <c r="E20" i="397"/>
  <c r="D20" i="397"/>
  <c r="D28" i="397" s="1"/>
  <c r="C20" i="397"/>
  <c r="O19" i="397"/>
  <c r="O18" i="397"/>
  <c r="O17" i="397"/>
  <c r="O47" i="397" l="1"/>
  <c r="P48" i="397" s="1"/>
  <c r="O20" i="397"/>
  <c r="P20" i="397" s="1"/>
  <c r="O28" i="397" l="1"/>
  <c r="P29" i="397" l="1"/>
  <c r="P75" i="397"/>
  <c r="N28" i="397"/>
  <c r="M28" i="397" s="1"/>
  <c r="L28" i="397" s="1"/>
  <c r="K28" i="397" s="1"/>
  <c r="J28" i="397" s="1"/>
  <c r="I28" i="397" s="1"/>
  <c r="H28" i="397" s="1"/>
  <c r="G28" i="397" s="1"/>
  <c r="F28" i="397" s="1"/>
  <c r="E28" i="397" s="1"/>
  <c r="C28" i="397" s="1"/>
  <c r="P61" i="373" l="1"/>
  <c r="Q61" i="373" s="1"/>
  <c r="R61" i="373" s="1"/>
  <c r="S61" i="373" s="1"/>
  <c r="E25" i="406" l="1"/>
  <c r="F25" i="406" s="1"/>
  <c r="D25" i="406"/>
  <c r="E19" i="406"/>
  <c r="F19" i="406" s="1"/>
  <c r="E24" i="406"/>
  <c r="F24" i="406" s="1"/>
  <c r="D24" i="406"/>
  <c r="E26" i="406"/>
  <c r="F26" i="406" s="1"/>
  <c r="D26" i="406"/>
  <c r="E23" i="406"/>
  <c r="F23" i="406" s="1"/>
  <c r="D23" i="406"/>
  <c r="E17" i="406"/>
  <c r="F17" i="406" s="1"/>
  <c r="E16" i="406"/>
  <c r="F16" i="406" s="1"/>
  <c r="E20" i="406"/>
  <c r="F20" i="406" s="1"/>
  <c r="E18" i="406"/>
  <c r="F18" i="406" s="1"/>
  <c r="N26" i="373" l="1"/>
  <c r="O27" i="373" s="1"/>
  <c r="M26" i="373"/>
  <c r="L26" i="373"/>
  <c r="K26" i="373"/>
  <c r="J26" i="373"/>
  <c r="I26" i="373"/>
  <c r="H26" i="373"/>
  <c r="G26" i="373"/>
  <c r="F26" i="373"/>
  <c r="E26" i="373"/>
  <c r="D26" i="373"/>
  <c r="C26" i="373"/>
  <c r="O25" i="373"/>
  <c r="O59" i="373"/>
  <c r="P59" i="373" s="1"/>
  <c r="Q59" i="373" s="1"/>
  <c r="R59" i="373" s="1"/>
  <c r="S59" i="373" s="1"/>
  <c r="O50" i="373"/>
  <c r="P50" i="373"/>
  <c r="Q50" i="373" s="1"/>
  <c r="R50" i="373" s="1"/>
  <c r="S50" i="373" s="1"/>
  <c r="D21" i="406"/>
  <c r="F22" i="405"/>
  <c r="E21" i="406" l="1"/>
  <c r="F21" i="406" l="1"/>
  <c r="D28" i="405"/>
  <c r="F16" i="405"/>
  <c r="F28" i="405" s="1"/>
  <c r="C27" i="406"/>
  <c r="D27" i="406" s="1"/>
  <c r="D15" i="406" l="1"/>
  <c r="F15" i="406" l="1"/>
  <c r="E27" i="406"/>
  <c r="F27" i="406" s="1"/>
</calcChain>
</file>

<file path=xl/sharedStrings.xml><?xml version="1.0" encoding="utf-8"?>
<sst xmlns="http://schemas.openxmlformats.org/spreadsheetml/2006/main" count="885" uniqueCount="385">
  <si>
    <t>TOTAL</t>
  </si>
  <si>
    <t>Armas Blancas</t>
  </si>
  <si>
    <t>Armas de Fuego</t>
  </si>
  <si>
    <t>Otras</t>
  </si>
  <si>
    <t>Distrito Nacional</t>
  </si>
  <si>
    <t>Santiago</t>
  </si>
  <si>
    <t>DISTRITO NACIONAL</t>
  </si>
  <si>
    <t>SEGÚN LAS CIRCUNSTANCIAS</t>
  </si>
  <si>
    <t>CANTIDAD</t>
  </si>
  <si>
    <t>INACIF</t>
  </si>
  <si>
    <t>CIRCUNSTANCIA</t>
  </si>
  <si>
    <t>SEGÚN EL TIPO DE ARMA</t>
  </si>
  <si>
    <t>REPÚBLICA  DOMINICANA</t>
  </si>
  <si>
    <t>REPÚBLICA DOMINICANA</t>
  </si>
  <si>
    <t>PROV. SANTIAGO</t>
  </si>
  <si>
    <t>PROV. SANTO DOMINGO</t>
  </si>
  <si>
    <t>INSTITUCIÓN</t>
  </si>
  <si>
    <t xml:space="preserve"> </t>
  </si>
  <si>
    <t>PROCURADURÍA GENERAL DE LA REPUBLICA</t>
  </si>
  <si>
    <t>Santo Domingo</t>
  </si>
  <si>
    <t>Hato Mayor</t>
  </si>
  <si>
    <t>Azua</t>
  </si>
  <si>
    <t>Bahoruco</t>
  </si>
  <si>
    <t>Barahona</t>
  </si>
  <si>
    <t>Duarte</t>
  </si>
  <si>
    <t>Espaillat</t>
  </si>
  <si>
    <t>Independencia</t>
  </si>
  <si>
    <t>La Altagracia</t>
  </si>
  <si>
    <t>La Romana</t>
  </si>
  <si>
    <t>La Vega</t>
  </si>
  <si>
    <t>Monseñor Nouel</t>
  </si>
  <si>
    <t>Monte Plata</t>
  </si>
  <si>
    <t>Pedernales</t>
  </si>
  <si>
    <t>Peravia</t>
  </si>
  <si>
    <t>Puerto Plata</t>
  </si>
  <si>
    <t>San Juan</t>
  </si>
  <si>
    <t>Sánchez Ramírez</t>
  </si>
  <si>
    <t>Valverde</t>
  </si>
  <si>
    <t>Samaná</t>
  </si>
  <si>
    <t>HOMICIDIOS</t>
  </si>
  <si>
    <t>SECUESTRO</t>
  </si>
  <si>
    <t>SEGÚN, DÍAS DE LA SEMANA</t>
  </si>
  <si>
    <t>HOMICIDIOS RELACIONADOS DIRECTAMENTE CON LA DELINCUENCIA</t>
  </si>
  <si>
    <t>FEMINICIDIO NO INTIMO</t>
  </si>
  <si>
    <t>FEMINICIDIO  INTIMO</t>
  </si>
  <si>
    <t>RIÑA PERSONAL</t>
  </si>
  <si>
    <t>RIÑAS EN CENTRO DE DIVERSIÓN</t>
  </si>
  <si>
    <t>DESCONOCIDA</t>
  </si>
  <si>
    <t>DESPOJO DE ARMA DE FUEGO</t>
  </si>
  <si>
    <t>VICTIMA DE ROBO O ATRACO</t>
  </si>
  <si>
    <t>DESPOJO DE MOTOCICLETA</t>
  </si>
  <si>
    <t>DESPOJO DE VEHÍCULOS</t>
  </si>
  <si>
    <t>ACCIDENTAL</t>
  </si>
  <si>
    <t>TRATANDO DE ROBAR O ATRACAR</t>
  </si>
  <si>
    <t>RELACIONADAS CON DROGAS</t>
  </si>
  <si>
    <t>VIOLENCIA INTRAFAMILIAR</t>
  </si>
  <si>
    <t>INFANTICIDIO</t>
  </si>
  <si>
    <t>INFORME DE HOMICIDIOS</t>
  </si>
  <si>
    <t>LUNES</t>
  </si>
  <si>
    <t>MARTES</t>
  </si>
  <si>
    <t>MIÉRCOLES</t>
  </si>
  <si>
    <t>JUEVES</t>
  </si>
  <si>
    <t>VIERNES</t>
  </si>
  <si>
    <t>SÁBADO</t>
  </si>
  <si>
    <t>DOMINGO</t>
  </si>
  <si>
    <t>TIPO ARMA</t>
  </si>
  <si>
    <t>ROBO</t>
  </si>
  <si>
    <t>HOMICIDIOS DEBIDO A LA CONVIVENCIA SOCIAL</t>
  </si>
  <si>
    <t>TASA</t>
  </si>
  <si>
    <t>TASA HOMICIDIOS POR CADA 100 MIL HABITANTES</t>
  </si>
  <si>
    <t>TOTAL DE LA TASA</t>
  </si>
  <si>
    <t>PROCURADURÍA GENERAL DE LA REPÚBLICA</t>
  </si>
  <si>
    <t>SEGÚN LA EDAD DE L A VICTIMA</t>
  </si>
  <si>
    <t>"Año de la Reactivación Económica Nacional"</t>
  </si>
  <si>
    <t>EDAD</t>
  </si>
  <si>
    <t>0 a 17 años</t>
  </si>
  <si>
    <t>18 a 34 años</t>
  </si>
  <si>
    <t>35 a 51 años</t>
  </si>
  <si>
    <t>52 a 68 años</t>
  </si>
  <si>
    <t>Más de 68</t>
  </si>
  <si>
    <t>Indeterminados</t>
  </si>
  <si>
    <t>VIOLACIÓN SEXUAL</t>
  </si>
  <si>
    <t>ACCIÓN P.N.</t>
  </si>
  <si>
    <t>ACCIÓN F.A.</t>
  </si>
  <si>
    <t>ACCIÓN P.N.  -  F.A.  -  D.N.C.D.</t>
  </si>
  <si>
    <t>BALA PERDIDA</t>
  </si>
  <si>
    <t>RIÑA EN CARCEL</t>
  </si>
  <si>
    <t>RIÑA POLITICA</t>
  </si>
  <si>
    <t>LINCHAMIENTO</t>
  </si>
  <si>
    <t>SICARIATO</t>
  </si>
  <si>
    <t>VIOLENCIA SEXUAL</t>
  </si>
  <si>
    <t>ENE</t>
  </si>
  <si>
    <t>FEB</t>
  </si>
  <si>
    <t>MAR</t>
  </si>
  <si>
    <t>ABR</t>
  </si>
  <si>
    <t>MAY</t>
  </si>
  <si>
    <t>JUN</t>
  </si>
  <si>
    <t>AGO</t>
  </si>
  <si>
    <t>SEP</t>
  </si>
  <si>
    <t>OCT</t>
  </si>
  <si>
    <t>NOV</t>
  </si>
  <si>
    <t>DIC</t>
  </si>
  <si>
    <t>ACCIÓN D.N.C.D</t>
  </si>
  <si>
    <t>TOTAL Gral. DE LA TASA</t>
  </si>
  <si>
    <t>RIÑA EN CENTRO DE DIVERSIÓN</t>
  </si>
  <si>
    <t>ENERO-AGOSTO DEL 2010, REPÚBLICA DOMINICANA</t>
  </si>
  <si>
    <t xml:space="preserve">TOTAL </t>
  </si>
  <si>
    <t>SERVICIO POLICIAL</t>
  </si>
  <si>
    <t>RIÑA EN TRANSITO</t>
  </si>
  <si>
    <t>HOMBRE MUERTO POR SU PAREJA</t>
  </si>
  <si>
    <t>HOMICIDIOS NO RELACIONADOS DIRECTAMENTE CON LA DELINCUENCIA</t>
  </si>
  <si>
    <t>San José de Ocoa</t>
  </si>
  <si>
    <t>HUELGA</t>
  </si>
  <si>
    <t>PROYECCIONES HABITANTES</t>
  </si>
  <si>
    <t>PROVINCIA</t>
  </si>
  <si>
    <t>REPUBLICA DOMINICANA</t>
  </si>
  <si>
    <t xml:space="preserve">SEGÚN LA HORA DE COMISIÓN (DIURNA O NOCTURNA) </t>
  </si>
  <si>
    <t>HORA</t>
  </si>
  <si>
    <t>MES</t>
  </si>
  <si>
    <t>TASA DE HOMICIDIOS POR CADA 100,000/HAB.</t>
  </si>
  <si>
    <t>JUNIO</t>
  </si>
  <si>
    <t>HOMICIDIOS SIN ACCIÓN POLICIAL</t>
  </si>
  <si>
    <t>P.N.</t>
  </si>
  <si>
    <t>AMET</t>
  </si>
  <si>
    <t>MILITAR</t>
  </si>
  <si>
    <t>Dajabón</t>
  </si>
  <si>
    <t>Elías Piña</t>
  </si>
  <si>
    <t>Hermanas Mirabal</t>
  </si>
  <si>
    <t>María Trinidad Sánchez</t>
  </si>
  <si>
    <t>San Cristóbal</t>
  </si>
  <si>
    <t xml:space="preserve"> HOMICIDIOS</t>
  </si>
  <si>
    <t>JUL</t>
  </si>
  <si>
    <t>RIÑA POLÍTICA</t>
  </si>
  <si>
    <t>ACCION AMET</t>
  </si>
  <si>
    <t>RESUMEN:</t>
  </si>
  <si>
    <t>DÍAS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</si>
  <si>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</si>
  <si>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</si>
  <si>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</si>
  <si>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</si>
  <si>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</si>
  <si>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</si>
  <si>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</si>
  <si>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</si>
  <si>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</si>
  <si>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</si>
  <si>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</si>
  <si>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6:00am - 5:59pm</t>
  </si>
  <si>
    <t>6:00pm - 5:59am</t>
  </si>
  <si>
    <t>Desconocida</t>
  </si>
  <si>
    <t>MUERTES VIOLENTAS:</t>
  </si>
  <si>
    <t>HOMICIDIOS Y ACCIONES LEGALES P.N.</t>
  </si>
  <si>
    <t>HOMICIDIOS SIN ACCION POLICIAL</t>
  </si>
  <si>
    <t>ACCIÓN POLICIAL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</si>
  <si>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</si>
  <si>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</si>
  <si>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</si>
  <si>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</si>
  <si>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</si>
  <si>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</si>
  <si>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</si>
  <si>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</si>
  <si>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</si>
  <si>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</si>
  <si>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</si>
  <si>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</si>
  <si>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TASA DE HOMICIDIOS SIN ACCIÓN POLICIAL POR CADA 100,000/HAB.</t>
  </si>
  <si>
    <t>TASA DE MUERTE EN ACCIÓN POLICIAL POR CADA 100,000/HAB.</t>
  </si>
  <si>
    <t>Departamento de Estadísticas</t>
  </si>
  <si>
    <t>AÑO</t>
  </si>
  <si>
    <t>HABITANTES</t>
  </si>
  <si>
    <t>TOTAL HOMICIDIOS</t>
  </si>
  <si>
    <t>TOTAL ACCIÓN POLICIAL</t>
  </si>
  <si>
    <t xml:space="preserve">TOTAL HOMICIDIOS SIN ACCION POLICIAL </t>
  </si>
  <si>
    <t>TASA DE HOMICIDIO SIN ACCION POLICIAL POR CADA 100,000/HAB.</t>
  </si>
  <si>
    <t>DEPARTAMENTO DE ESTADÍSTICAS PGR</t>
  </si>
  <si>
    <t>JURISDICCIÓN</t>
  </si>
  <si>
    <t>TASA DE HOMICIDIOS POR CADA 100, 000 HAB.</t>
  </si>
  <si>
    <t>HOMICIDIOS  SIN ACCIÓN POLICIAL</t>
  </si>
  <si>
    <t>TASA DE HOMICIDIOS SIN ACCIÓN POLICIAL POR CADA 100, 000 HAB.</t>
  </si>
  <si>
    <t>D.N.C.D</t>
  </si>
  <si>
    <t>TOTALES</t>
  </si>
  <si>
    <t>El Seibo</t>
  </si>
  <si>
    <t>Santiago Rodríguez</t>
  </si>
  <si>
    <t>SEGÚN BARRIOS, SECTORES Y AVENIDAS</t>
  </si>
  <si>
    <t>SECTOR</t>
  </si>
  <si>
    <t>AUT. DUARTE</t>
  </si>
  <si>
    <t>BAYONA</t>
  </si>
  <si>
    <t>BOCA CHICA</t>
  </si>
  <si>
    <t>BOCA CHICA - ÁNDRES</t>
  </si>
  <si>
    <t>BOCA CHICA - LA CALETA</t>
  </si>
  <si>
    <t>BRISAS DEL ESTE</t>
  </si>
  <si>
    <t>EL ALMIRANTE</t>
  </si>
  <si>
    <t>ENS. ISABELITA</t>
  </si>
  <si>
    <t>ENS. OZAMA</t>
  </si>
  <si>
    <t>GUERRA</t>
  </si>
  <si>
    <t>HERRERA</t>
  </si>
  <si>
    <t>HERRERA - BUENOS AIRES</t>
  </si>
  <si>
    <t>HIPODROMO V CENTENARIO</t>
  </si>
  <si>
    <t>LA UREÑA</t>
  </si>
  <si>
    <t>LA VICTORIA</t>
  </si>
  <si>
    <t>LAS CAOBAS</t>
  </si>
  <si>
    <t>LOS ALCARRIZOS</t>
  </si>
  <si>
    <t>LOS GUARICANOS</t>
  </si>
  <si>
    <t>LOS TRES OJOS</t>
  </si>
  <si>
    <t>LOS TRES BRAZOS</t>
  </si>
  <si>
    <t>LOS TRINITARIOS</t>
  </si>
  <si>
    <t>LUCERNA</t>
  </si>
  <si>
    <t>MANOGUAYABO</t>
  </si>
  <si>
    <t>MENDOZA</t>
  </si>
  <si>
    <t>PANTOJA</t>
  </si>
  <si>
    <t>PEDRO BRAND</t>
  </si>
  <si>
    <t>SABANA PERDIDA</t>
  </si>
  <si>
    <t>SAN ISIDRO</t>
  </si>
  <si>
    <t>SAN LUIS</t>
  </si>
  <si>
    <t>VALIENTE</t>
  </si>
  <si>
    <t>VILLA DUARTE</t>
  </si>
  <si>
    <t>VILLA FARO</t>
  </si>
  <si>
    <t>VILLA MELLA</t>
  </si>
  <si>
    <t>VILLA OLIMPICA</t>
  </si>
  <si>
    <t>27 DE FEBRERO</t>
  </si>
  <si>
    <t>ARROYO HONDO</t>
  </si>
  <si>
    <t>BELLA VISTA</t>
  </si>
  <si>
    <t>CRISTO REY</t>
  </si>
  <si>
    <t>ENS. ESPAILLAT</t>
  </si>
  <si>
    <t>ENS. LA FE</t>
  </si>
  <si>
    <t>ENS. LUPERÓN</t>
  </si>
  <si>
    <t>GUACHUPITA</t>
  </si>
  <si>
    <t>GUALEY</t>
  </si>
  <si>
    <t>LA ZURZA</t>
  </si>
  <si>
    <t>LOS GIRASOLES</t>
  </si>
  <si>
    <t>LOS RÍOS</t>
  </si>
  <si>
    <t>SAN CARLOS</t>
  </si>
  <si>
    <t>VILLA CONSUELO</t>
  </si>
  <si>
    <t>VILLA FRANCISCA</t>
  </si>
  <si>
    <t>VILLA JUANA</t>
  </si>
  <si>
    <t>VILLA MARIA</t>
  </si>
  <si>
    <t>VILLAS AGRICOLAS</t>
  </si>
  <si>
    <t>CAMBOYA</t>
  </si>
  <si>
    <t>CENTRO CIUDAD</t>
  </si>
  <si>
    <t>CIENFUEGOS</t>
  </si>
  <si>
    <t>ENS. LIBERTAD</t>
  </si>
  <si>
    <t>GURABO</t>
  </si>
  <si>
    <t>HATO DEL YAQUE</t>
  </si>
  <si>
    <t>HATO MAYOR</t>
  </si>
  <si>
    <t>JACAGUA</t>
  </si>
  <si>
    <t>LA CANELA</t>
  </si>
  <si>
    <t>LA HERRADURA</t>
  </si>
  <si>
    <t>LICEY AL MEDIO</t>
  </si>
  <si>
    <t>NAVARRETE</t>
  </si>
  <si>
    <t>PEKIN</t>
  </si>
  <si>
    <t>RAFEY</t>
  </si>
  <si>
    <t>VILLA GONZALES</t>
  </si>
  <si>
    <t>INVIVIENDA</t>
  </si>
  <si>
    <t>LOS FRAILES I</t>
  </si>
  <si>
    <t>VILLA LIBERACIÓN</t>
  </si>
  <si>
    <t>HATO NUEVO</t>
  </si>
  <si>
    <t>ENS. QUISQUEYA</t>
  </si>
  <si>
    <t>LA CIENEGA</t>
  </si>
  <si>
    <t>MEJORAMIENTO SOCIAL</t>
  </si>
  <si>
    <t>BUENOS AIRES</t>
  </si>
  <si>
    <t>VILLA PROGRESO</t>
  </si>
  <si>
    <t>LAS ANTILLAS</t>
  </si>
  <si>
    <t>ENS. BERMUDEZ</t>
  </si>
  <si>
    <t>LA LOTERIA</t>
  </si>
  <si>
    <t>Indeterminada</t>
  </si>
  <si>
    <t>Monte Cristi</t>
  </si>
  <si>
    <t>San Pedro de Macorís</t>
  </si>
  <si>
    <t>PASIONAL</t>
  </si>
  <si>
    <t>ZONA COLONIAL</t>
  </si>
  <si>
    <t>PUEBLO NUEVO</t>
  </si>
  <si>
    <t>LA OTRA BANDA</t>
  </si>
  <si>
    <t>LOS MINA</t>
  </si>
  <si>
    <t>AÑO 2014</t>
  </si>
  <si>
    <t>AUT. LAS AMERICAS</t>
  </si>
  <si>
    <t>SAVICA</t>
  </si>
  <si>
    <t>CAPOTILLO</t>
  </si>
  <si>
    <t>AUTOPISTA DUARTE</t>
  </si>
  <si>
    <t>SIMON BOLIVAR</t>
  </si>
  <si>
    <t>GUAJIMIA</t>
  </si>
  <si>
    <t>GAZCUE</t>
  </si>
  <si>
    <t>ENGOMBE</t>
  </si>
  <si>
    <t>HAINAMOSA</t>
  </si>
  <si>
    <t>EL PUÑAL</t>
  </si>
  <si>
    <t>MONTE ADENTRO</t>
  </si>
  <si>
    <t>URB. FERNANDEZ</t>
  </si>
  <si>
    <t>"Año de La Intención Integral a La Primera Infancia"</t>
  </si>
  <si>
    <t>Dajabon</t>
  </si>
  <si>
    <t>CATANGA</t>
  </si>
  <si>
    <t>NUEVO AMANECER</t>
  </si>
  <si>
    <t>LA BARQUITA</t>
  </si>
  <si>
    <t>LOS GUANDULES</t>
  </si>
  <si>
    <t>HONDURAS</t>
  </si>
  <si>
    <t>LAS CAÑITAS</t>
  </si>
  <si>
    <t>MARIA AUXILIADORA</t>
  </si>
  <si>
    <t>MIRADOR NORTE</t>
  </si>
  <si>
    <t>HOSPEDAJE DEL YAQUE</t>
  </si>
  <si>
    <t>YAGUITA DEL EJIDO</t>
  </si>
  <si>
    <t>JALISCO</t>
  </si>
  <si>
    <t>"Año de la Atención Integral a la primera Infancia"</t>
  </si>
  <si>
    <t>AÑO 2015</t>
  </si>
  <si>
    <t>COMPARACION ENERO-DICIEMBRE 2014-15</t>
  </si>
  <si>
    <t>PERLA ANTILLANA</t>
  </si>
  <si>
    <t>SECTOR CABIRMAS</t>
  </si>
  <si>
    <t>BELLO CAMPO</t>
  </si>
  <si>
    <t>MIRADOR ESTE</t>
  </si>
  <si>
    <t>EL TAMARINDO</t>
  </si>
  <si>
    <t>ARROYO MANZANO</t>
  </si>
  <si>
    <t>EL MILLON</t>
  </si>
  <si>
    <t>24 DE ABRIL</t>
  </si>
  <si>
    <t>AUTOPISTA 30 DE MAYO</t>
  </si>
  <si>
    <t>MANGANNAGUA</t>
  </si>
  <si>
    <t>CAYETANO GERMOSEN</t>
  </si>
  <si>
    <t>LOS CACICAZGOS</t>
  </si>
  <si>
    <t>SAN MIGUEL</t>
  </si>
  <si>
    <t>ORTEGA Y GASSET</t>
  </si>
  <si>
    <t>EL FONDO DE LA BOTELLA</t>
  </si>
  <si>
    <t>EL NARANJO</t>
  </si>
  <si>
    <t>JARDINES DEL OESTE</t>
  </si>
  <si>
    <t>CECARA</t>
  </si>
  <si>
    <t>CERRO ALTO</t>
  </si>
  <si>
    <t>CIRUELITO</t>
  </si>
  <si>
    <t>PONTEZUELA</t>
  </si>
  <si>
    <t>SABANA IGLESIA</t>
  </si>
  <si>
    <t>BARTOLO</t>
  </si>
  <si>
    <t>EL CAIMITO</t>
  </si>
  <si>
    <t>JARDINES DEL NORTE</t>
  </si>
  <si>
    <t>LOS HOSPEDAJES DEL YAQUE</t>
  </si>
  <si>
    <t>MATANZA</t>
  </si>
  <si>
    <t>HOYA DEL CAIMITO</t>
  </si>
  <si>
    <t>LOS ANGELES</t>
  </si>
  <si>
    <t>LOS SALADOS</t>
  </si>
  <si>
    <t>MELLA</t>
  </si>
  <si>
    <t xml:space="preserve">MONTE PLATA </t>
  </si>
  <si>
    <t>YAGUITA DEL PASTOR</t>
  </si>
  <si>
    <t>ALTOS DE RAFEY</t>
  </si>
  <si>
    <t>BARRERO</t>
  </si>
  <si>
    <t>ENS. JOSE REYES</t>
  </si>
  <si>
    <t>MIRA FLOR II</t>
  </si>
  <si>
    <t>RINCON LARGO</t>
  </si>
  <si>
    <t>ENERO-DICIEMBRE DEL 2015</t>
  </si>
  <si>
    <t>ENERO-DICIEMBRE DEL 2015, REPÚBLICA DOMINICANA</t>
  </si>
  <si>
    <t>ENERO-DICIEMBRE DEL 2015, SANTO DOMINGO</t>
  </si>
  <si>
    <t>ENERO-DICIEMBRE DEL 2015, DISTRITO NACIONAL</t>
  </si>
  <si>
    <t>ENERO-DICIEMBRE DEL 2015, SANTIAGO</t>
  </si>
  <si>
    <t>INFORME DE HOMICIDIOS ENERO-DICIEMBRE 2014-15</t>
  </si>
  <si>
    <t>INFORME ENERO-DICIEMBRE 2015, REPÚBLICA  DOMINICANA</t>
  </si>
  <si>
    <t>PROVINCIAS</t>
  </si>
  <si>
    <t>ENERO-SEPTIEMBRE</t>
  </si>
  <si>
    <t>ENERO-DICIEMBRE</t>
  </si>
  <si>
    <t>VILLA TROPICAL</t>
  </si>
  <si>
    <t>AUT. 6 DE NOVIEMBRE</t>
  </si>
  <si>
    <t>RES. BELINDA</t>
  </si>
  <si>
    <t>VIETNA</t>
  </si>
  <si>
    <t>BRISA ORIENTAL</t>
  </si>
  <si>
    <t>VILLA CARMEN</t>
  </si>
  <si>
    <t>EL ARENOSO</t>
  </si>
  <si>
    <t>PRADO ORIENTAL</t>
  </si>
  <si>
    <t>AV. ECOLOGICA</t>
  </si>
  <si>
    <t>CARRET. MELLA</t>
  </si>
  <si>
    <t>LA FERIA</t>
  </si>
  <si>
    <t>LOS PRADOS</t>
  </si>
  <si>
    <t>LAS PRADERAS</t>
  </si>
  <si>
    <t>LOS JARDINES DEL NORTE</t>
  </si>
  <si>
    <t>EL CACIQUE</t>
  </si>
  <si>
    <t>LA AGUSTINA</t>
  </si>
  <si>
    <t>PIANTINI</t>
  </si>
  <si>
    <t>EVARISTO MARALES</t>
  </si>
  <si>
    <t>MIRAFLORES</t>
  </si>
  <si>
    <t>NACO</t>
  </si>
  <si>
    <t>16 DE AGOSTO</t>
  </si>
  <si>
    <t xml:space="preserve">MIRADOR SUR </t>
  </si>
  <si>
    <t>ZONA UNIVERSITARIA</t>
  </si>
  <si>
    <t>CANABACOA</t>
  </si>
  <si>
    <t>SANTIAGO APOSTOL</t>
  </si>
  <si>
    <t>SAN JOSE DE LAS MATAS</t>
  </si>
  <si>
    <t>LA DIANA</t>
  </si>
  <si>
    <t>SANTA LUCIA</t>
  </si>
  <si>
    <t>LOS CIRUELOS</t>
  </si>
  <si>
    <t>LA YAGUITA DEL PASTOR</t>
  </si>
  <si>
    <t>INGENIO ABAJO</t>
  </si>
  <si>
    <t>GURABITO</t>
  </si>
  <si>
    <t>JANICO</t>
  </si>
  <si>
    <t>MARY LOPEZ</t>
  </si>
  <si>
    <t>RES. LAS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</si>
</sst>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7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4"/>
      <name val="Book Antiqua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Trebuchet MS"/>
      <family val="2"/>
    </font>
    <font>
      <b/>
      <sz val="10"/>
      <name val="Book Antiqua"/>
      <family val="1"/>
    </font>
    <font>
      <b/>
      <u/>
      <sz val="11"/>
      <name val="Book Antiqua"/>
      <family val="1"/>
    </font>
    <font>
      <sz val="10"/>
      <name val="Trebuchet MS"/>
      <family val="2"/>
    </font>
    <font>
      <b/>
      <sz val="10"/>
      <color indexed="12"/>
      <name val="Book Antiqua"/>
      <family val="1"/>
    </font>
    <font>
      <sz val="8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i/>
      <sz val="8"/>
      <name val="Trebuchet MS"/>
      <family val="2"/>
    </font>
    <font>
      <i/>
      <sz val="8"/>
      <name val="Trebuchet MS"/>
      <family val="2"/>
    </font>
    <font>
      <b/>
      <sz val="9"/>
      <name val="Trebuchet MS"/>
      <family val="2"/>
    </font>
    <font>
      <b/>
      <sz val="10"/>
      <color indexed="8"/>
      <name val="Trebuchet MS"/>
      <family val="2"/>
    </font>
    <font>
      <b/>
      <sz val="7"/>
      <name val="Trebuchet MS"/>
      <family val="2"/>
    </font>
    <font>
      <b/>
      <sz val="14"/>
      <color indexed="10"/>
      <name val="Trebuchet MS"/>
      <family val="2"/>
    </font>
    <font>
      <b/>
      <sz val="10"/>
      <color indexed="10"/>
      <name val="Book Antiqua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2"/>
      <color indexed="10"/>
      <name val="Trebuchet MS"/>
      <family val="2"/>
    </font>
    <font>
      <sz val="10"/>
      <color indexed="8"/>
      <name val="Arial"/>
      <family val="2"/>
    </font>
    <font>
      <b/>
      <sz val="8"/>
      <color indexed="8"/>
      <name val="Trebuchet MS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4"/>
      <color rgb="FF0070C0"/>
      <name val="Trebuchet MS"/>
      <family val="2"/>
    </font>
    <font>
      <b/>
      <sz val="14"/>
      <color rgb="FF974807"/>
      <name val="Trebuchet MS"/>
      <family val="2"/>
    </font>
    <font>
      <b/>
      <sz val="14"/>
      <color rgb="FF948B54"/>
      <name val="Trebuchet MS"/>
      <family val="2"/>
    </font>
    <font>
      <sz val="10"/>
      <color indexed="8"/>
      <name val="Trebuchet MS"/>
      <family val="2"/>
    </font>
    <font>
      <sz val="9"/>
      <name val="Arial"/>
      <family val="2"/>
    </font>
    <font>
      <sz val="8"/>
      <color theme="1"/>
      <name val="Trebuchet MS"/>
      <family val="2"/>
    </font>
    <font>
      <b/>
      <sz val="10"/>
      <color indexed="8"/>
      <name val="Book Antiqua"/>
      <family val="1"/>
    </font>
    <font>
      <sz val="10"/>
      <color indexed="48"/>
      <name val="Arial"/>
      <family val="2"/>
    </font>
    <font>
      <b/>
      <u/>
      <sz val="12"/>
      <name val="Book Antiqua"/>
      <family val="1"/>
    </font>
    <font>
      <b/>
      <u/>
      <sz val="12"/>
      <color indexed="8"/>
      <name val="Book Antiqua"/>
      <family val="1"/>
    </font>
    <font>
      <b/>
      <u/>
      <sz val="11"/>
      <color indexed="8"/>
      <name val="Book Antiqua"/>
      <family val="1"/>
    </font>
    <font>
      <b/>
      <sz val="11"/>
      <name val="Gill Sans MT"/>
      <family val="2"/>
    </font>
    <font>
      <sz val="11"/>
      <name val="Gill Sans MT"/>
      <family val="2"/>
    </font>
    <font>
      <b/>
      <sz val="10"/>
      <name val="Gill Sans MT"/>
      <family val="2"/>
    </font>
    <font>
      <b/>
      <u/>
      <sz val="12"/>
      <color indexed="10"/>
      <name val="Book Antiqua"/>
      <family val="1"/>
    </font>
    <font>
      <b/>
      <u/>
      <sz val="10"/>
      <color indexed="10"/>
      <name val="Book Antiqua"/>
      <family val="1"/>
    </font>
    <font>
      <b/>
      <sz val="8"/>
      <color indexed="10"/>
      <name val="Trebuchet MS"/>
      <family val="2"/>
    </font>
    <font>
      <b/>
      <sz val="8"/>
      <color indexed="14"/>
      <name val="Trebuchet MS"/>
      <family val="2"/>
    </font>
    <font>
      <sz val="10"/>
      <name val="Times New Roman"/>
      <family val="1"/>
    </font>
    <font>
      <b/>
      <sz val="14"/>
      <color rgb="FFFF0000"/>
      <name val="Times New Roman"/>
      <family val="1"/>
    </font>
    <font>
      <b/>
      <sz val="12"/>
      <color indexed="12"/>
      <name val="Times New Roman"/>
      <family val="1"/>
    </font>
    <font>
      <b/>
      <sz val="12"/>
      <color theme="8" tint="-0.249977111117893"/>
      <name val="Times New Roman"/>
      <family val="1"/>
    </font>
    <font>
      <b/>
      <sz val="8"/>
      <name val="Gill Sans MT"/>
      <family val="2"/>
    </font>
    <font>
      <b/>
      <sz val="10"/>
      <color theme="1"/>
      <name val="Gill Sans MT"/>
      <family val="2"/>
    </font>
    <font>
      <b/>
      <i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name val="Garamond"/>
      <family val="1"/>
    </font>
    <font>
      <b/>
      <sz val="10"/>
      <name val="Garamond"/>
      <family val="1"/>
    </font>
    <font>
      <b/>
      <sz val="11"/>
      <color indexed="12"/>
      <name val="Garamond"/>
      <family val="1"/>
    </font>
    <font>
      <sz val="11"/>
      <name val="Arial"/>
      <family val="2"/>
    </font>
    <font>
      <b/>
      <sz val="12"/>
      <name val="Trebuchet MS"/>
      <family val="2"/>
    </font>
    <font>
      <sz val="10"/>
      <name val="Arial"/>
      <family val="2"/>
    </font>
    <font>
      <b/>
      <sz val="18"/>
      <color rgb="FF002060"/>
      <name val="Times New Roman"/>
      <family val="1"/>
    </font>
    <font>
      <b/>
      <sz val="6"/>
      <color indexed="8"/>
      <name val="Arial"/>
      <family val="2"/>
    </font>
    <font>
      <b/>
      <sz val="9"/>
      <color theme="1"/>
      <name val="Trebuchet MS"/>
      <family val="2"/>
    </font>
    <font>
      <b/>
      <sz val="11"/>
      <name val="Trebuchet MS"/>
      <family val="2"/>
    </font>
    <font>
      <sz val="10"/>
      <color theme="1"/>
      <name val="Gill Sans MT"/>
      <family val="2"/>
    </font>
    <font>
      <sz val="10"/>
      <color theme="1"/>
      <name val="Trebuchet MS"/>
      <family val="2"/>
    </font>
    <font>
      <sz val="10"/>
      <color theme="1"/>
      <name val="Franklin Gothic Book"/>
      <family val="2"/>
    </font>
    <font>
      <b/>
      <sz val="8"/>
      <color theme="1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1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22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8"/>
      </right>
      <top/>
      <bottom style="thin">
        <color indexed="22"/>
      </bottom>
      <diagonal/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8"/>
      </right>
      <top style="thin">
        <color indexed="22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  <diagonal/>
    </border>
    <border>
      <left style="medium">
        <color indexed="64"/>
      </left>
      <right style="thin">
        <color theme="0" tint="-0.34998626667073579"/>
      </right>
      <top style="thin">
        <color indexed="22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3"/>
      </right>
      <top/>
      <bottom style="thin">
        <color indexed="22"/>
      </bottom>
      <diagonal/>
    </border>
    <border>
      <left/>
      <right style="medium">
        <color indexed="63"/>
      </right>
      <top style="thin">
        <color indexed="22"/>
      </top>
      <bottom style="thin">
        <color indexed="22"/>
      </bottom>
      <diagonal/>
    </border>
    <border>
      <left/>
      <right style="medium">
        <color indexed="63"/>
      </right>
      <top style="thin">
        <color indexed="22"/>
      </top>
      <bottom/>
      <diagonal/>
    </border>
    <border>
      <left style="medium">
        <color indexed="63"/>
      </left>
      <right style="hair">
        <color indexed="63"/>
      </right>
      <top style="medium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medium">
        <color indexed="63"/>
      </top>
      <bottom style="hair">
        <color indexed="63"/>
      </bottom>
      <diagonal/>
    </border>
    <border>
      <left style="hair">
        <color indexed="63"/>
      </left>
      <right style="medium">
        <color indexed="63"/>
      </right>
      <top style="medium">
        <color indexed="63"/>
      </top>
      <bottom style="hair">
        <color indexed="63"/>
      </bottom>
      <diagonal/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3"/>
      </left>
      <right style="hair">
        <color indexed="63"/>
      </right>
      <top style="hair">
        <color indexed="63"/>
      </top>
      <bottom style="medium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medium">
        <color indexed="63"/>
      </bottom>
      <diagonal/>
    </border>
    <border>
      <left style="hair">
        <color indexed="63"/>
      </left>
      <right style="medium">
        <color indexed="63"/>
      </right>
      <top style="hair">
        <color indexed="63"/>
      </top>
      <bottom style="medium">
        <color indexed="63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28" fillId="0" borderId="0"/>
    <xf numFmtId="0" fontId="4" fillId="0" borderId="0"/>
    <xf numFmtId="0" fontId="4" fillId="0" borderId="0"/>
    <xf numFmtId="9" fontId="28" fillId="0" borderId="0" applyFont="0" applyFill="0" applyBorder="0" applyAlignment="0" applyProtection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9" fontId="68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587"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0" fillId="0" borderId="0" xfId="0" applyFill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" fontId="0" fillId="0" borderId="0" xfId="0" applyNumberFormat="1"/>
    <xf numFmtId="0" fontId="16" fillId="0" borderId="0" xfId="0" applyFont="1"/>
    <xf numFmtId="0" fontId="13" fillId="0" borderId="0" xfId="0" applyFont="1"/>
    <xf numFmtId="0" fontId="15" fillId="0" borderId="0" xfId="0" applyFont="1" applyAlignment="1"/>
    <xf numFmtId="0" fontId="17" fillId="0" borderId="0" xfId="0" applyFont="1" applyAlignment="1">
      <alignment vertical="center"/>
    </xf>
    <xf numFmtId="0" fontId="17" fillId="0" borderId="0" xfId="0" applyFont="1" applyBorder="1" applyAlignment="1"/>
    <xf numFmtId="0" fontId="0" fillId="0" borderId="0" xfId="0" applyAlignment="1">
      <alignment vertical="center"/>
    </xf>
    <xf numFmtId="0" fontId="21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12" fillId="0" borderId="0" xfId="0" applyFont="1"/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/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0" xfId="0" applyBorder="1"/>
    <xf numFmtId="0" fontId="20" fillId="0" borderId="13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11" fillId="0" borderId="0" xfId="0" applyFont="1"/>
    <xf numFmtId="0" fontId="20" fillId="2" borderId="3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20" fillId="0" borderId="3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/>
    </xf>
    <xf numFmtId="0" fontId="20" fillId="2" borderId="3" xfId="0" applyFont="1" applyFill="1" applyBorder="1" applyAlignment="1"/>
    <xf numFmtId="0" fontId="20" fillId="2" borderId="3" xfId="0" applyFont="1" applyFill="1" applyBorder="1" applyAlignment="1">
      <alignment horizontal="center" textRotation="90"/>
    </xf>
    <xf numFmtId="0" fontId="20" fillId="2" borderId="14" xfId="0" applyFont="1" applyFill="1" applyBorder="1" applyAlignment="1">
      <alignment horizontal="center"/>
    </xf>
    <xf numFmtId="0" fontId="22" fillId="0" borderId="5" xfId="0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right" vertical="center"/>
    </xf>
    <xf numFmtId="2" fontId="20" fillId="3" borderId="3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right" vertical="center"/>
    </xf>
    <xf numFmtId="0" fontId="20" fillId="2" borderId="17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right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34" xfId="0" applyFont="1" applyFill="1" applyBorder="1"/>
    <xf numFmtId="0" fontId="11" fillId="0" borderId="35" xfId="0" applyFont="1" applyFill="1" applyBorder="1"/>
    <xf numFmtId="0" fontId="20" fillId="2" borderId="37" xfId="0" applyFont="1" applyFill="1" applyBorder="1" applyAlignment="1"/>
    <xf numFmtId="0" fontId="20" fillId="2" borderId="38" xfId="0" applyFont="1" applyFill="1" applyBorder="1" applyAlignment="1">
      <alignment horizontal="center" textRotation="90"/>
    </xf>
    <xf numFmtId="0" fontId="20" fillId="2" borderId="39" xfId="0" applyFont="1" applyFill="1" applyBorder="1" applyAlignment="1">
      <alignment horizontal="center"/>
    </xf>
    <xf numFmtId="0" fontId="18" fillId="0" borderId="4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1" fillId="0" borderId="40" xfId="0" applyFont="1" applyBorder="1"/>
    <xf numFmtId="0" fontId="18" fillId="0" borderId="20" xfId="0" applyFont="1" applyBorder="1" applyAlignment="1">
      <alignment vertical="center"/>
    </xf>
    <xf numFmtId="0" fontId="20" fillId="0" borderId="41" xfId="0" applyFont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11" fillId="0" borderId="43" xfId="0" applyFont="1" applyFill="1" applyBorder="1"/>
    <xf numFmtId="0" fontId="18" fillId="0" borderId="30" xfId="0" applyFont="1" applyBorder="1" applyAlignment="1">
      <alignment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18" fillId="0" borderId="23" xfId="0" applyFont="1" applyBorder="1" applyAlignment="1">
      <alignment vertical="center"/>
    </xf>
    <xf numFmtId="0" fontId="20" fillId="0" borderId="45" xfId="0" applyFont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18" fillId="0" borderId="32" xfId="0" applyFont="1" applyBorder="1" applyAlignment="1">
      <alignment vertical="center"/>
    </xf>
    <xf numFmtId="0" fontId="20" fillId="0" borderId="46" xfId="0" applyFont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Border="1"/>
    <xf numFmtId="2" fontId="20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33" fillId="0" borderId="0" xfId="0" applyFont="1" applyFill="1"/>
    <xf numFmtId="0" fontId="35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0" fillId="2" borderId="62" xfId="0" applyFont="1" applyFill="1" applyBorder="1" applyAlignment="1">
      <alignment horizontal="center" wrapText="1"/>
    </xf>
    <xf numFmtId="0" fontId="40" fillId="2" borderId="64" xfId="0" applyFont="1" applyFill="1" applyBorder="1" applyAlignment="1">
      <alignment horizontal="center" wrapText="1"/>
    </xf>
    <xf numFmtId="0" fontId="40" fillId="0" borderId="65" xfId="0" applyFont="1" applyFill="1" applyBorder="1" applyAlignment="1">
      <alignment horizontal="right" vertical="center" wrapText="1"/>
    </xf>
    <xf numFmtId="0" fontId="18" fillId="0" borderId="66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9" fillId="0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2" fontId="20" fillId="3" borderId="3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/>
    <xf numFmtId="0" fontId="18" fillId="0" borderId="0" xfId="0" applyFont="1"/>
    <xf numFmtId="0" fontId="43" fillId="0" borderId="0" xfId="0" applyFont="1"/>
    <xf numFmtId="0" fontId="43" fillId="0" borderId="0" xfId="0" applyFont="1" applyAlignment="1">
      <alignment horizontal="center" vertical="center"/>
    </xf>
    <xf numFmtId="0" fontId="44" fillId="0" borderId="0" xfId="0" applyFont="1"/>
    <xf numFmtId="0" fontId="36" fillId="0" borderId="0" xfId="0" applyFont="1"/>
    <xf numFmtId="0" fontId="21" fillId="0" borderId="25" xfId="0" applyFont="1" applyFill="1" applyBorder="1" applyAlignment="1">
      <alignment horizontal="center" vertical="center"/>
    </xf>
    <xf numFmtId="2" fontId="20" fillId="3" borderId="58" xfId="0" applyNumberFormat="1" applyFont="1" applyFill="1" applyBorder="1" applyAlignment="1">
      <alignment horizontal="center" vertical="center"/>
    </xf>
    <xf numFmtId="0" fontId="20" fillId="2" borderId="73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textRotation="90"/>
    </xf>
    <xf numFmtId="0" fontId="20" fillId="0" borderId="3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20" fillId="2" borderId="74" xfId="0" applyFont="1" applyFill="1" applyBorder="1" applyAlignment="1">
      <alignment horizontal="center" textRotation="90"/>
    </xf>
    <xf numFmtId="0" fontId="18" fillId="0" borderId="22" xfId="0" applyFont="1" applyBorder="1" applyAlignment="1">
      <alignment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/>
    </xf>
    <xf numFmtId="0" fontId="46" fillId="0" borderId="0" xfId="0" applyFont="1" applyAlignment="1"/>
    <xf numFmtId="0" fontId="47" fillId="0" borderId="0" xfId="0" applyFont="1" applyAlignment="1"/>
    <xf numFmtId="0" fontId="27" fillId="0" borderId="0" xfId="0" applyFont="1" applyBorder="1" applyAlignment="1"/>
    <xf numFmtId="0" fontId="48" fillId="2" borderId="3" xfId="0" applyFont="1" applyFill="1" applyBorder="1"/>
    <xf numFmtId="0" fontId="48" fillId="2" borderId="3" xfId="0" applyFont="1" applyFill="1" applyBorder="1" applyAlignment="1">
      <alignment horizontal="center" textRotation="90"/>
    </xf>
    <xf numFmtId="0" fontId="48" fillId="2" borderId="3" xfId="0" applyFont="1" applyFill="1" applyBorder="1" applyAlignment="1">
      <alignment horizontal="center"/>
    </xf>
    <xf numFmtId="0" fontId="48" fillId="0" borderId="9" xfId="0" applyFont="1" applyBorder="1" applyAlignment="1">
      <alignment horizontal="center"/>
    </xf>
    <xf numFmtId="164" fontId="0" fillId="0" borderId="0" xfId="0" applyNumberFormat="1"/>
    <xf numFmtId="0" fontId="48" fillId="0" borderId="6" xfId="0" applyFont="1" applyBorder="1" applyAlignment="1">
      <alignment horizontal="center"/>
    </xf>
    <xf numFmtId="0" fontId="48" fillId="0" borderId="8" xfId="0" applyFont="1" applyBorder="1" applyAlignment="1">
      <alignment horizontal="center"/>
    </xf>
    <xf numFmtId="0" fontId="50" fillId="2" borderId="3" xfId="0" applyFont="1" applyFill="1" applyBorder="1" applyAlignment="1">
      <alignment horizontal="right"/>
    </xf>
    <xf numFmtId="0" fontId="50" fillId="2" borderId="3" xfId="0" applyFont="1" applyFill="1" applyBorder="1" applyAlignment="1">
      <alignment horizontal="center"/>
    </xf>
    <xf numFmtId="0" fontId="48" fillId="2" borderId="72" xfId="0" applyFont="1" applyFill="1" applyBorder="1"/>
    <xf numFmtId="0" fontId="48" fillId="2" borderId="72" xfId="0" applyFont="1" applyFill="1" applyBorder="1" applyAlignment="1">
      <alignment horizontal="center" textRotation="90"/>
    </xf>
    <xf numFmtId="0" fontId="48" fillId="2" borderId="72" xfId="0" applyFont="1" applyFill="1" applyBorder="1" applyAlignment="1">
      <alignment horizontal="center"/>
    </xf>
    <xf numFmtId="0" fontId="19" fillId="2" borderId="25" xfId="0" applyFont="1" applyFill="1" applyBorder="1" applyAlignment="1">
      <alignment horizontal="center" textRotation="90"/>
    </xf>
    <xf numFmtId="0" fontId="19" fillId="2" borderId="25" xfId="0" applyFont="1" applyFill="1" applyBorder="1" applyAlignment="1">
      <alignment horizontal="center"/>
    </xf>
    <xf numFmtId="0" fontId="19" fillId="0" borderId="76" xfId="0" applyFont="1" applyFill="1" applyBorder="1" applyAlignment="1">
      <alignment horizontal="center" vertical="center"/>
    </xf>
    <xf numFmtId="0" fontId="19" fillId="0" borderId="78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19" fillId="0" borderId="7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9" fillId="0" borderId="77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7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8" fillId="0" borderId="0" xfId="0" applyFont="1" applyFill="1"/>
    <xf numFmtId="0" fontId="20" fillId="2" borderId="10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2" fontId="20" fillId="4" borderId="2" xfId="0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2" fontId="20" fillId="3" borderId="2" xfId="0" applyNumberFormat="1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2" fontId="12" fillId="5" borderId="9" xfId="0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83" xfId="0" applyFont="1" applyFill="1" applyBorder="1" applyAlignment="1">
      <alignment horizontal="center" vertical="center"/>
    </xf>
    <xf numFmtId="0" fontId="20" fillId="2" borderId="84" xfId="0" applyFont="1" applyFill="1" applyBorder="1" applyAlignment="1">
      <alignment horizontal="center" vertical="center"/>
    </xf>
    <xf numFmtId="2" fontId="20" fillId="2" borderId="3" xfId="0" applyNumberFormat="1" applyFont="1" applyFill="1" applyBorder="1" applyAlignment="1">
      <alignment horizontal="center" vertical="center"/>
    </xf>
    <xf numFmtId="2" fontId="12" fillId="2" borderId="3" xfId="0" applyNumberFormat="1" applyFont="1" applyFill="1" applyBorder="1" applyAlignment="1">
      <alignment horizontal="center" vertical="center"/>
    </xf>
    <xf numFmtId="0" fontId="28" fillId="0" borderId="0" xfId="1"/>
    <xf numFmtId="0" fontId="28" fillId="0" borderId="0" xfId="1" applyAlignment="1">
      <alignment horizontal="center"/>
    </xf>
    <xf numFmtId="0" fontId="28" fillId="0" borderId="0" xfId="1" applyNumberFormat="1" applyAlignment="1">
      <alignment horizontal="center"/>
    </xf>
    <xf numFmtId="0" fontId="66" fillId="0" borderId="0" xfId="1" applyFont="1" applyAlignment="1">
      <alignment horizontal="center"/>
    </xf>
    <xf numFmtId="0" fontId="17" fillId="0" borderId="0" xfId="1" applyNumberFormat="1" applyFont="1" applyBorder="1" applyAlignment="1">
      <alignment horizontal="center"/>
    </xf>
    <xf numFmtId="0" fontId="19" fillId="0" borderId="65" xfId="1" applyFont="1" applyFill="1" applyBorder="1" applyAlignment="1" applyProtection="1">
      <alignment vertical="center"/>
      <protection locked="0"/>
    </xf>
    <xf numFmtId="0" fontId="16" fillId="0" borderId="66" xfId="1" applyFont="1" applyFill="1" applyBorder="1" applyAlignment="1" applyProtection="1">
      <alignment horizontal="center" vertical="center"/>
      <protection locked="0"/>
    </xf>
    <xf numFmtId="0" fontId="28" fillId="0" borderId="66" xfId="1" applyFont="1" applyFill="1" applyBorder="1" applyAlignment="1" applyProtection="1">
      <alignment horizontal="center"/>
      <protection locked="0"/>
    </xf>
    <xf numFmtId="0" fontId="28" fillId="0" borderId="66" xfId="1" applyFill="1" applyBorder="1" applyAlignment="1" applyProtection="1">
      <alignment horizontal="center"/>
      <protection locked="0"/>
    </xf>
    <xf numFmtId="0" fontId="28" fillId="0" borderId="66" xfId="1" applyNumberFormat="1" applyFill="1" applyBorder="1" applyAlignment="1" applyProtection="1">
      <alignment horizontal="center"/>
      <protection locked="0"/>
    </xf>
    <xf numFmtId="1" fontId="28" fillId="0" borderId="66" xfId="1" applyNumberFormat="1" applyFill="1" applyBorder="1" applyAlignment="1" applyProtection="1">
      <alignment horizontal="center"/>
      <protection locked="0"/>
    </xf>
    <xf numFmtId="0" fontId="19" fillId="2" borderId="3" xfId="1" applyFont="1" applyFill="1" applyBorder="1" applyAlignment="1" applyProtection="1">
      <alignment horizontal="right" vertical="center"/>
      <protection locked="0"/>
    </xf>
    <xf numFmtId="1" fontId="19" fillId="2" borderId="3" xfId="1" applyNumberFormat="1" applyFont="1" applyFill="1" applyBorder="1" applyAlignment="1" applyProtection="1">
      <alignment horizontal="center" vertical="center"/>
    </xf>
    <xf numFmtId="0" fontId="9" fillId="0" borderId="67" xfId="1" applyFont="1" applyFill="1" applyBorder="1" applyAlignment="1" applyProtection="1">
      <alignment horizontal="center"/>
    </xf>
    <xf numFmtId="0" fontId="19" fillId="0" borderId="68" xfId="1" applyFont="1" applyFill="1" applyBorder="1" applyAlignment="1" applyProtection="1">
      <alignment vertical="center"/>
      <protection locked="0"/>
    </xf>
    <xf numFmtId="0" fontId="28" fillId="0" borderId="69" xfId="1" applyFont="1" applyFill="1" applyBorder="1" applyAlignment="1" applyProtection="1">
      <alignment horizontal="center"/>
      <protection locked="0"/>
    </xf>
    <xf numFmtId="0" fontId="28" fillId="0" borderId="69" xfId="1" applyFill="1" applyBorder="1" applyAlignment="1" applyProtection="1">
      <alignment horizontal="center"/>
      <protection locked="0"/>
    </xf>
    <xf numFmtId="1" fontId="28" fillId="0" borderId="69" xfId="1" applyNumberFormat="1" applyFill="1" applyBorder="1" applyAlignment="1" applyProtection="1">
      <alignment horizontal="center"/>
      <protection locked="0"/>
    </xf>
    <xf numFmtId="0" fontId="19" fillId="2" borderId="3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9" fillId="2" borderId="62" xfId="0" applyFont="1" applyFill="1" applyBorder="1" applyAlignment="1">
      <alignment horizontal="left" vertical="center"/>
    </xf>
    <xf numFmtId="0" fontId="19" fillId="0" borderId="68" xfId="0" applyFont="1" applyFill="1" applyBorder="1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center"/>
    </xf>
    <xf numFmtId="165" fontId="0" fillId="0" borderId="0" xfId="18" applyNumberFormat="1" applyFont="1"/>
    <xf numFmtId="0" fontId="17" fillId="0" borderId="0" xfId="1" applyFont="1" applyBorder="1" applyAlignment="1">
      <alignment horizontal="center"/>
    </xf>
    <xf numFmtId="0" fontId="19" fillId="0" borderId="67" xfId="0" applyFont="1" applyFill="1" applyBorder="1" applyAlignment="1">
      <alignment horizontal="center" vertical="center"/>
    </xf>
    <xf numFmtId="0" fontId="19" fillId="0" borderId="65" xfId="0" applyFont="1" applyFill="1" applyBorder="1" applyAlignment="1"/>
    <xf numFmtId="0" fontId="19" fillId="0" borderId="91" xfId="0" applyFont="1" applyFill="1" applyBorder="1" applyAlignment="1">
      <alignment horizontal="left"/>
    </xf>
    <xf numFmtId="0" fontId="24" fillId="0" borderId="64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5" fillId="0" borderId="0" xfId="1" applyFont="1" applyAlignment="1"/>
    <xf numFmtId="0" fontId="6" fillId="0" borderId="0" xfId="1" applyFont="1" applyAlignment="1"/>
    <xf numFmtId="0" fontId="14" fillId="0" borderId="0" xfId="1" applyFont="1" applyFill="1" applyBorder="1" applyAlignment="1">
      <alignment vertical="center"/>
    </xf>
    <xf numFmtId="17" fontId="17" fillId="0" borderId="0" xfId="1" applyNumberFormat="1" applyFont="1" applyAlignment="1">
      <alignment vertical="center"/>
    </xf>
    <xf numFmtId="0" fontId="17" fillId="0" borderId="0" xfId="1" applyFont="1" applyBorder="1" applyAlignment="1"/>
    <xf numFmtId="0" fontId="16" fillId="0" borderId="69" xfId="1" applyFont="1" applyFill="1" applyBorder="1" applyAlignment="1" applyProtection="1">
      <alignment horizontal="center" vertical="center"/>
      <protection locked="0"/>
    </xf>
    <xf numFmtId="0" fontId="28" fillId="0" borderId="0" xfId="0" applyFont="1"/>
    <xf numFmtId="0" fontId="48" fillId="2" borderId="62" xfId="0" applyFont="1" applyFill="1" applyBorder="1"/>
    <xf numFmtId="0" fontId="48" fillId="2" borderId="63" xfId="0" applyFont="1" applyFill="1" applyBorder="1" applyAlignment="1">
      <alignment horizontal="center" textRotation="90"/>
    </xf>
    <xf numFmtId="0" fontId="48" fillId="2" borderId="64" xfId="0" applyFont="1" applyFill="1" applyBorder="1" applyAlignment="1">
      <alignment horizontal="center"/>
    </xf>
    <xf numFmtId="0" fontId="48" fillId="0" borderId="65" xfId="0" applyFont="1" applyBorder="1" applyAlignment="1">
      <alignment horizontal="left"/>
    </xf>
    <xf numFmtId="0" fontId="19" fillId="0" borderId="66" xfId="0" applyFont="1" applyBorder="1" applyAlignment="1">
      <alignment horizontal="center"/>
    </xf>
    <xf numFmtId="0" fontId="49" fillId="0" borderId="66" xfId="0" applyFont="1" applyBorder="1" applyAlignment="1">
      <alignment horizontal="center"/>
    </xf>
    <xf numFmtId="0" fontId="48" fillId="0" borderId="67" xfId="0" applyFont="1" applyBorder="1" applyAlignment="1">
      <alignment horizontal="center"/>
    </xf>
    <xf numFmtId="0" fontId="49" fillId="0" borderId="66" xfId="0" applyFont="1" applyFill="1" applyBorder="1" applyAlignment="1">
      <alignment horizontal="center"/>
    </xf>
    <xf numFmtId="0" fontId="50" fillId="2" borderId="68" xfId="0" applyFont="1" applyFill="1" applyBorder="1" applyAlignment="1">
      <alignment horizontal="right"/>
    </xf>
    <xf numFmtId="0" fontId="50" fillId="2" borderId="69" xfId="0" applyFont="1" applyFill="1" applyBorder="1" applyAlignment="1">
      <alignment horizontal="center"/>
    </xf>
    <xf numFmtId="0" fontId="50" fillId="2" borderId="70" xfId="0" applyFont="1" applyFill="1" applyBorder="1" applyAlignment="1">
      <alignment horizontal="center"/>
    </xf>
    <xf numFmtId="0" fontId="19" fillId="2" borderId="62" xfId="0" applyFont="1" applyFill="1" applyBorder="1" applyAlignment="1"/>
    <xf numFmtId="0" fontId="19" fillId="2" borderId="63" xfId="0" applyFont="1" applyFill="1" applyBorder="1" applyAlignment="1">
      <alignment horizontal="center" textRotation="90"/>
    </xf>
    <xf numFmtId="0" fontId="19" fillId="2" borderId="64" xfId="0" applyFont="1" applyFill="1" applyBorder="1" applyAlignment="1">
      <alignment horizontal="center"/>
    </xf>
    <xf numFmtId="0" fontId="19" fillId="2" borderId="68" xfId="0" applyFont="1" applyFill="1" applyBorder="1" applyAlignment="1"/>
    <xf numFmtId="0" fontId="19" fillId="2" borderId="69" xfId="0" applyFont="1" applyFill="1" applyBorder="1" applyAlignment="1">
      <alignment horizontal="center"/>
    </xf>
    <xf numFmtId="0" fontId="19" fillId="2" borderId="70" xfId="0" applyFont="1" applyFill="1" applyBorder="1" applyAlignment="1">
      <alignment horizontal="center" vertical="center"/>
    </xf>
    <xf numFmtId="0" fontId="19" fillId="2" borderId="96" xfId="0" applyFont="1" applyFill="1" applyBorder="1" applyAlignment="1">
      <alignment horizontal="center" textRotation="90"/>
    </xf>
    <xf numFmtId="0" fontId="19" fillId="2" borderId="97" xfId="0" applyFont="1" applyFill="1" applyBorder="1" applyAlignment="1">
      <alignment horizontal="center"/>
    </xf>
    <xf numFmtId="0" fontId="19" fillId="0" borderId="99" xfId="0" applyFont="1" applyFill="1" applyBorder="1" applyAlignment="1">
      <alignment horizontal="center" vertical="center"/>
    </xf>
    <xf numFmtId="0" fontId="16" fillId="0" borderId="99" xfId="0" applyFont="1" applyFill="1" applyBorder="1" applyAlignment="1">
      <alignment horizontal="center" vertical="center"/>
    </xf>
    <xf numFmtId="0" fontId="19" fillId="0" borderId="100" xfId="0" applyFont="1" applyFill="1" applyBorder="1" applyAlignment="1">
      <alignment horizontal="center" vertical="center"/>
    </xf>
    <xf numFmtId="0" fontId="19" fillId="2" borderId="102" xfId="0" applyFont="1" applyFill="1" applyBorder="1" applyAlignment="1">
      <alignment horizontal="center" vertical="center"/>
    </xf>
    <xf numFmtId="0" fontId="19" fillId="2" borderId="103" xfId="0" applyFont="1" applyFill="1" applyBorder="1" applyAlignment="1">
      <alignment horizontal="center" vertical="center"/>
    </xf>
    <xf numFmtId="0" fontId="67" fillId="2" borderId="104" xfId="1" applyFont="1" applyFill="1" applyBorder="1" applyAlignment="1" applyProtection="1">
      <alignment horizontal="left"/>
      <protection locked="0"/>
    </xf>
    <xf numFmtId="0" fontId="19" fillId="0" borderId="62" xfId="1" applyFont="1" applyFill="1" applyBorder="1" applyAlignment="1" applyProtection="1">
      <alignment vertical="center"/>
      <protection locked="0"/>
    </xf>
    <xf numFmtId="0" fontId="16" fillId="0" borderId="63" xfId="1" applyFont="1" applyFill="1" applyBorder="1" applyAlignment="1" applyProtection="1">
      <alignment horizontal="center" vertical="center"/>
      <protection locked="0"/>
    </xf>
    <xf numFmtId="0" fontId="28" fillId="0" borderId="63" xfId="1" applyFont="1" applyFill="1" applyBorder="1" applyAlignment="1" applyProtection="1">
      <alignment horizontal="center"/>
      <protection locked="0"/>
    </xf>
    <xf numFmtId="0" fontId="28" fillId="0" borderId="63" xfId="1" applyFill="1" applyBorder="1" applyAlignment="1" applyProtection="1">
      <alignment horizontal="center"/>
      <protection locked="0"/>
    </xf>
    <xf numFmtId="1" fontId="28" fillId="0" borderId="63" xfId="1" applyNumberFormat="1" applyFill="1" applyBorder="1" applyAlignment="1" applyProtection="1">
      <alignment horizontal="center"/>
      <protection locked="0"/>
    </xf>
    <xf numFmtId="0" fontId="55" fillId="0" borderId="0" xfId="1" applyFont="1"/>
    <xf numFmtId="0" fontId="7" fillId="0" borderId="0" xfId="1" applyFont="1" applyAlignment="1"/>
    <xf numFmtId="0" fontId="7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17" fontId="57" fillId="0" borderId="0" xfId="1" applyNumberFormat="1" applyFont="1" applyBorder="1" applyAlignment="1">
      <alignment horizontal="center"/>
    </xf>
    <xf numFmtId="0" fontId="59" fillId="2" borderId="3" xfId="1" applyFont="1" applyFill="1" applyBorder="1" applyAlignment="1">
      <alignment horizontal="center" wrapText="1"/>
    </xf>
    <xf numFmtId="0" fontId="59" fillId="2" borderId="3" xfId="1" applyFont="1" applyFill="1" applyBorder="1" applyAlignment="1">
      <alignment horizontal="center"/>
    </xf>
    <xf numFmtId="0" fontId="59" fillId="2" borderId="3" xfId="1" applyFont="1" applyFill="1" applyBorder="1" applyAlignment="1">
      <alignment horizontal="center" textRotation="90"/>
    </xf>
    <xf numFmtId="0" fontId="59" fillId="2" borderId="58" xfId="1" applyFont="1" applyFill="1" applyBorder="1" applyAlignment="1">
      <alignment horizontal="center" wrapText="1"/>
    </xf>
    <xf numFmtId="0" fontId="50" fillId="0" borderId="62" xfId="1" applyFont="1" applyFill="1" applyBorder="1" applyAlignment="1">
      <alignment horizontal="left" vertical="center" wrapText="1"/>
    </xf>
    <xf numFmtId="3" fontId="50" fillId="0" borderId="63" xfId="1" applyNumberFormat="1" applyFont="1" applyFill="1" applyBorder="1" applyAlignment="1">
      <alignment horizontal="center" vertical="center" wrapText="1"/>
    </xf>
    <xf numFmtId="2" fontId="50" fillId="0" borderId="63" xfId="1" applyNumberFormat="1" applyFont="1" applyFill="1" applyBorder="1" applyAlignment="1">
      <alignment horizontal="center" vertical="center" wrapText="1"/>
    </xf>
    <xf numFmtId="0" fontId="9" fillId="0" borderId="63" xfId="1" applyFont="1" applyFill="1" applyBorder="1" applyAlignment="1">
      <alignment horizontal="center" vertical="center" wrapText="1"/>
    </xf>
    <xf numFmtId="3" fontId="9" fillId="0" borderId="63" xfId="1" applyNumberFormat="1" applyFont="1" applyFill="1" applyBorder="1" applyAlignment="1">
      <alignment horizontal="center" vertical="center" wrapText="1"/>
    </xf>
    <xf numFmtId="2" fontId="9" fillId="0" borderId="64" xfId="1" applyNumberFormat="1" applyFont="1" applyFill="1" applyBorder="1" applyAlignment="1">
      <alignment horizontal="center" vertical="center" wrapText="1"/>
    </xf>
    <xf numFmtId="0" fontId="28" fillId="0" borderId="0" xfId="1" applyFill="1"/>
    <xf numFmtId="0" fontId="50" fillId="0" borderId="68" xfId="1" applyFont="1" applyFill="1" applyBorder="1" applyAlignment="1">
      <alignment horizontal="left" vertical="center" wrapText="1"/>
    </xf>
    <xf numFmtId="3" fontId="50" fillId="0" borderId="69" xfId="1" applyNumberFormat="1" applyFont="1" applyFill="1" applyBorder="1" applyAlignment="1">
      <alignment horizontal="center" vertical="center" wrapText="1"/>
    </xf>
    <xf numFmtId="3" fontId="60" fillId="0" borderId="69" xfId="1" applyNumberFormat="1" applyFont="1" applyFill="1" applyBorder="1" applyAlignment="1">
      <alignment horizontal="center" vertical="center" wrapText="1"/>
    </xf>
    <xf numFmtId="2" fontId="50" fillId="0" borderId="69" xfId="1" applyNumberFormat="1" applyFont="1" applyFill="1" applyBorder="1" applyAlignment="1">
      <alignment horizontal="center" vertical="center" wrapText="1"/>
    </xf>
    <xf numFmtId="0" fontId="9" fillId="0" borderId="69" xfId="1" applyFont="1" applyFill="1" applyBorder="1" applyAlignment="1">
      <alignment horizontal="center" vertical="center" wrapText="1"/>
    </xf>
    <xf numFmtId="3" fontId="9" fillId="0" borderId="69" xfId="1" applyNumberFormat="1" applyFont="1" applyFill="1" applyBorder="1" applyAlignment="1">
      <alignment horizontal="center" vertical="center" wrapText="1"/>
    </xf>
    <xf numFmtId="2" fontId="9" fillId="0" borderId="70" xfId="1" applyNumberFormat="1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center" vertical="center" wrapText="1"/>
    </xf>
    <xf numFmtId="2" fontId="70" fillId="0" borderId="0" xfId="1" applyNumberFormat="1" applyFont="1" applyFill="1" applyBorder="1" applyAlignment="1">
      <alignment horizontal="center" vertical="center" wrapText="1"/>
    </xf>
    <xf numFmtId="2" fontId="31" fillId="0" borderId="0" xfId="1" applyNumberFormat="1" applyFont="1" applyFill="1" applyBorder="1" applyAlignment="1">
      <alignment horizontal="center" vertical="center" wrapText="1"/>
    </xf>
    <xf numFmtId="0" fontId="61" fillId="0" borderId="0" xfId="1" applyFont="1" applyFill="1"/>
    <xf numFmtId="0" fontId="62" fillId="0" borderId="0" xfId="1" applyFont="1" applyAlignment="1">
      <alignment horizontal="left"/>
    </xf>
    <xf numFmtId="0" fontId="62" fillId="0" borderId="0" xfId="1" applyFont="1"/>
    <xf numFmtId="0" fontId="62" fillId="0" borderId="0" xfId="1" applyFont="1" applyFill="1"/>
    <xf numFmtId="0" fontId="9" fillId="0" borderId="0" xfId="1" applyFont="1" applyFill="1" applyBorder="1" applyAlignment="1">
      <alignment horizontal="center" vertical="center" wrapText="1"/>
    </xf>
    <xf numFmtId="2" fontId="9" fillId="0" borderId="0" xfId="1" applyNumberFormat="1" applyFont="1" applyFill="1" applyBorder="1" applyAlignment="1">
      <alignment horizontal="center" vertical="center" wrapText="1"/>
    </xf>
    <xf numFmtId="0" fontId="63" fillId="6" borderId="0" xfId="1" applyFont="1" applyFill="1" applyAlignment="1"/>
    <xf numFmtId="0" fontId="64" fillId="6" borderId="0" xfId="1" applyFont="1" applyFill="1" applyAlignment="1"/>
    <xf numFmtId="0" fontId="65" fillId="6" borderId="0" xfId="1" applyFont="1" applyFill="1" applyBorder="1" applyAlignment="1"/>
    <xf numFmtId="0" fontId="41" fillId="6" borderId="0" xfId="1" applyFont="1" applyFill="1"/>
    <xf numFmtId="0" fontId="41" fillId="0" borderId="0" xfId="1" applyFont="1"/>
    <xf numFmtId="0" fontId="71" fillId="2" borderId="25" xfId="1" applyFont="1" applyFill="1" applyBorder="1" applyAlignment="1"/>
    <xf numFmtId="0" fontId="71" fillId="2" borderId="25" xfId="1" applyFont="1" applyFill="1" applyBorder="1" applyAlignment="1">
      <alignment horizontal="center" textRotation="90"/>
    </xf>
    <xf numFmtId="0" fontId="71" fillId="2" borderId="25" xfId="1" applyFont="1" applyFill="1" applyBorder="1" applyAlignment="1">
      <alignment wrapText="1"/>
    </xf>
    <xf numFmtId="0" fontId="71" fillId="2" borderId="25" xfId="1" applyFont="1" applyFill="1" applyBorder="1" applyAlignment="1">
      <alignment horizontal="center" textRotation="90" wrapText="1"/>
    </xf>
    <xf numFmtId="0" fontId="40" fillId="0" borderId="95" xfId="1" applyFont="1" applyFill="1" applyBorder="1" applyAlignment="1">
      <alignment horizontal="left" vertical="center" wrapText="1"/>
    </xf>
    <xf numFmtId="0" fontId="42" fillId="0" borderId="96" xfId="1" applyFont="1" applyFill="1" applyBorder="1" applyAlignment="1">
      <alignment horizontal="center" vertical="center" wrapText="1"/>
    </xf>
    <xf numFmtId="0" fontId="42" fillId="0" borderId="96" xfId="1" applyNumberFormat="1" applyFont="1" applyFill="1" applyBorder="1" applyAlignment="1">
      <alignment horizontal="center" vertical="center" wrapText="1"/>
    </xf>
    <xf numFmtId="4" fontId="42" fillId="0" borderId="97" xfId="1" applyNumberFormat="1" applyFont="1" applyFill="1" applyBorder="1" applyAlignment="1">
      <alignment horizontal="center" vertical="center" wrapText="1"/>
    </xf>
    <xf numFmtId="0" fontId="40" fillId="0" borderId="98" xfId="1" applyFont="1" applyFill="1" applyBorder="1" applyAlignment="1">
      <alignment horizontal="left" vertical="center" wrapText="1"/>
    </xf>
    <xf numFmtId="0" fontId="42" fillId="0" borderId="99" xfId="1" applyFont="1" applyFill="1" applyBorder="1" applyAlignment="1">
      <alignment horizontal="center" vertical="center" wrapText="1"/>
    </xf>
    <xf numFmtId="0" fontId="42" fillId="0" borderId="99" xfId="1" applyNumberFormat="1" applyFont="1" applyFill="1" applyBorder="1" applyAlignment="1">
      <alignment horizontal="center" vertical="center" wrapText="1"/>
    </xf>
    <xf numFmtId="4" fontId="42" fillId="0" borderId="100" xfId="1" applyNumberFormat="1" applyFont="1" applyFill="1" applyBorder="1" applyAlignment="1">
      <alignment horizontal="center" vertical="center" wrapText="1"/>
    </xf>
    <xf numFmtId="0" fontId="28" fillId="6" borderId="0" xfId="1" applyFill="1"/>
    <xf numFmtId="0" fontId="9" fillId="0" borderId="3" xfId="1" applyFont="1" applyFill="1" applyBorder="1" applyAlignment="1" applyProtection="1">
      <alignment horizontal="center"/>
    </xf>
    <xf numFmtId="1" fontId="28" fillId="0" borderId="111" xfId="1" applyNumberFormat="1" applyFill="1" applyBorder="1" applyAlignment="1" applyProtection="1">
      <alignment horizontal="center"/>
      <protection locked="0"/>
    </xf>
    <xf numFmtId="0" fontId="19" fillId="2" borderId="3" xfId="1" applyFont="1" applyFill="1" applyBorder="1" applyAlignment="1" applyProtection="1">
      <alignment horizontal="center"/>
      <protection locked="0"/>
    </xf>
    <xf numFmtId="0" fontId="19" fillId="2" borderId="105" xfId="1" applyFont="1" applyFill="1" applyBorder="1" applyAlignment="1" applyProtection="1">
      <alignment horizontal="center" textRotation="90"/>
      <protection locked="0"/>
    </xf>
    <xf numFmtId="0" fontId="19" fillId="2" borderId="112" xfId="1" applyFont="1" applyFill="1" applyBorder="1" applyAlignment="1" applyProtection="1">
      <alignment horizontal="center"/>
      <protection locked="0"/>
    </xf>
    <xf numFmtId="0" fontId="9" fillId="0" borderId="64" xfId="1" applyFont="1" applyFill="1" applyBorder="1" applyAlignment="1" applyProtection="1">
      <alignment horizontal="center"/>
    </xf>
    <xf numFmtId="0" fontId="29" fillId="0" borderId="0" xfId="1" applyFont="1" applyAlignment="1"/>
    <xf numFmtId="0" fontId="28" fillId="0" borderId="69" xfId="1" applyNumberFormat="1" applyFill="1" applyBorder="1" applyAlignment="1" applyProtection="1">
      <alignment horizontal="center"/>
      <protection locked="0"/>
    </xf>
    <xf numFmtId="0" fontId="48" fillId="2" borderId="17" xfId="0" applyFont="1" applyFill="1" applyBorder="1" applyAlignment="1">
      <alignment horizontal="center" textRotation="90"/>
    </xf>
    <xf numFmtId="0" fontId="50" fillId="2" borderId="36" xfId="0" applyFont="1" applyFill="1" applyBorder="1" applyAlignment="1">
      <alignment horizontal="center"/>
    </xf>
    <xf numFmtId="0" fontId="48" fillId="0" borderId="113" xfId="0" applyFont="1" applyBorder="1" applyAlignment="1">
      <alignment horizontal="center"/>
    </xf>
    <xf numFmtId="0" fontId="48" fillId="0" borderId="114" xfId="0" applyFont="1" applyBorder="1" applyAlignment="1">
      <alignment horizontal="center"/>
    </xf>
    <xf numFmtId="0" fontId="48" fillId="0" borderId="115" xfId="0" applyFont="1" applyBorder="1" applyAlignment="1">
      <alignment horizontal="center"/>
    </xf>
    <xf numFmtId="0" fontId="50" fillId="2" borderId="36" xfId="0" applyFont="1" applyFill="1" applyBorder="1" applyAlignment="1">
      <alignment horizontal="right"/>
    </xf>
    <xf numFmtId="0" fontId="48" fillId="0" borderId="116" xfId="0" applyFont="1" applyBorder="1" applyAlignment="1">
      <alignment horizontal="left"/>
    </xf>
    <xf numFmtId="0" fontId="49" fillId="0" borderId="117" xfId="0" applyFont="1" applyBorder="1" applyAlignment="1">
      <alignment horizontal="center"/>
    </xf>
    <xf numFmtId="0" fontId="19" fillId="0" borderId="117" xfId="0" applyFont="1" applyBorder="1" applyAlignment="1">
      <alignment horizontal="center"/>
    </xf>
    <xf numFmtId="0" fontId="40" fillId="0" borderId="117" xfId="0" applyFont="1" applyFill="1" applyBorder="1" applyAlignment="1">
      <alignment horizontal="center" vertical="center"/>
    </xf>
    <xf numFmtId="0" fontId="24" fillId="0" borderId="118" xfId="0" applyFont="1" applyFill="1" applyBorder="1" applyAlignment="1">
      <alignment horizontal="center" vertical="center"/>
    </xf>
    <xf numFmtId="0" fontId="48" fillId="0" borderId="119" xfId="0" applyFont="1" applyBorder="1" applyAlignment="1">
      <alignment horizontal="left"/>
    </xf>
    <xf numFmtId="0" fontId="49" fillId="0" borderId="120" xfId="0" applyFont="1" applyBorder="1" applyAlignment="1">
      <alignment horizontal="center"/>
    </xf>
    <xf numFmtId="0" fontId="19" fillId="0" borderId="120" xfId="0" applyFont="1" applyBorder="1" applyAlignment="1">
      <alignment horizontal="center"/>
    </xf>
    <xf numFmtId="0" fontId="40" fillId="0" borderId="120" xfId="0" applyFont="1" applyFill="1" applyBorder="1" applyAlignment="1">
      <alignment horizontal="center" vertical="center"/>
    </xf>
    <xf numFmtId="0" fontId="24" fillId="0" borderId="121" xfId="0" applyFont="1" applyFill="1" applyBorder="1" applyAlignment="1">
      <alignment horizontal="center" vertical="center"/>
    </xf>
    <xf numFmtId="0" fontId="49" fillId="0" borderId="120" xfId="0" applyFont="1" applyFill="1" applyBorder="1" applyAlignment="1">
      <alignment horizontal="center"/>
    </xf>
    <xf numFmtId="0" fontId="48" fillId="0" borderId="122" xfId="0" applyFont="1" applyBorder="1" applyAlignment="1">
      <alignment horizontal="left"/>
    </xf>
    <xf numFmtId="0" fontId="49" fillId="0" borderId="123" xfId="0" applyFont="1" applyBorder="1" applyAlignment="1">
      <alignment horizontal="center"/>
    </xf>
    <xf numFmtId="0" fontId="19" fillId="0" borderId="123" xfId="0" applyFont="1" applyBorder="1" applyAlignment="1">
      <alignment horizontal="center"/>
    </xf>
    <xf numFmtId="0" fontId="40" fillId="0" borderId="123" xfId="0" applyFont="1" applyFill="1" applyBorder="1" applyAlignment="1">
      <alignment horizontal="center" vertical="center"/>
    </xf>
    <xf numFmtId="0" fontId="49" fillId="0" borderId="123" xfId="0" applyFont="1" applyFill="1" applyBorder="1" applyAlignment="1">
      <alignment horizontal="center"/>
    </xf>
    <xf numFmtId="0" fontId="24" fillId="0" borderId="124" xfId="0" applyFont="1" applyFill="1" applyBorder="1" applyAlignment="1">
      <alignment horizontal="center" vertical="center"/>
    </xf>
    <xf numFmtId="0" fontId="19" fillId="0" borderId="88" xfId="1" applyFont="1" applyFill="1" applyBorder="1" applyAlignment="1" applyProtection="1">
      <alignment vertical="center"/>
      <protection locked="0"/>
    </xf>
    <xf numFmtId="0" fontId="16" fillId="0" borderId="94" xfId="1" applyFont="1" applyFill="1" applyBorder="1" applyAlignment="1" applyProtection="1">
      <alignment horizontal="center" vertical="center"/>
      <protection locked="0"/>
    </xf>
    <xf numFmtId="0" fontId="28" fillId="0" borderId="94" xfId="1" applyFont="1" applyFill="1" applyBorder="1" applyAlignment="1" applyProtection="1">
      <alignment horizontal="center"/>
      <protection locked="0"/>
    </xf>
    <xf numFmtId="0" fontId="28" fillId="0" borderId="94" xfId="1" applyFill="1" applyBorder="1" applyAlignment="1" applyProtection="1">
      <alignment horizontal="center"/>
      <protection locked="0"/>
    </xf>
    <xf numFmtId="0" fontId="28" fillId="0" borderId="94" xfId="1" applyNumberFormat="1" applyFill="1" applyBorder="1" applyAlignment="1" applyProtection="1">
      <alignment horizontal="center"/>
      <protection locked="0"/>
    </xf>
    <xf numFmtId="1" fontId="28" fillId="0" borderId="94" xfId="1" applyNumberFormat="1" applyFill="1" applyBorder="1" applyAlignment="1" applyProtection="1">
      <alignment horizontal="center"/>
      <protection locked="0"/>
    </xf>
    <xf numFmtId="1" fontId="28" fillId="0" borderId="125" xfId="1" applyNumberFormat="1" applyFill="1" applyBorder="1" applyAlignment="1" applyProtection="1">
      <alignment horizontal="center"/>
      <protection locked="0"/>
    </xf>
    <xf numFmtId="0" fontId="19" fillId="0" borderId="85" xfId="1" applyFont="1" applyFill="1" applyBorder="1" applyAlignment="1" applyProtection="1">
      <alignment vertical="center"/>
      <protection locked="0"/>
    </xf>
    <xf numFmtId="0" fontId="28" fillId="0" borderId="86" xfId="1" applyNumberFormat="1" applyFill="1" applyBorder="1" applyAlignment="1" applyProtection="1">
      <alignment horizontal="center"/>
      <protection locked="0"/>
    </xf>
    <xf numFmtId="1" fontId="28" fillId="0" borderId="86" xfId="1" applyNumberFormat="1" applyFill="1" applyBorder="1" applyAlignment="1" applyProtection="1">
      <alignment horizontal="center"/>
      <protection locked="0"/>
    </xf>
    <xf numFmtId="1" fontId="28" fillId="0" borderId="126" xfId="1" applyNumberFormat="1" applyFill="1" applyBorder="1" applyAlignment="1" applyProtection="1">
      <alignment horizontal="center"/>
      <protection locked="0"/>
    </xf>
    <xf numFmtId="0" fontId="9" fillId="0" borderId="36" xfId="1" applyFont="1" applyFill="1" applyBorder="1" applyAlignment="1" applyProtection="1">
      <alignment horizontal="center"/>
    </xf>
    <xf numFmtId="0" fontId="19" fillId="0" borderId="34" xfId="1" applyFont="1" applyFill="1" applyBorder="1" applyAlignment="1" applyProtection="1">
      <alignment vertical="center"/>
      <protection locked="0"/>
    </xf>
    <xf numFmtId="0" fontId="16" fillId="0" borderId="34" xfId="1" applyFont="1" applyFill="1" applyBorder="1" applyAlignment="1" applyProtection="1">
      <alignment horizontal="center" vertical="center"/>
      <protection locked="0"/>
    </xf>
    <xf numFmtId="0" fontId="28" fillId="0" borderId="34" xfId="1" applyFont="1" applyFill="1" applyBorder="1" applyAlignment="1" applyProtection="1">
      <alignment horizontal="center"/>
      <protection locked="0"/>
    </xf>
    <xf numFmtId="0" fontId="28" fillId="0" borderId="34" xfId="1" applyFill="1" applyBorder="1" applyAlignment="1" applyProtection="1">
      <alignment horizontal="center"/>
      <protection locked="0"/>
    </xf>
    <xf numFmtId="0" fontId="28" fillId="0" borderId="34" xfId="1" applyNumberFormat="1" applyFill="1" applyBorder="1" applyAlignment="1" applyProtection="1">
      <alignment horizontal="center"/>
      <protection locked="0"/>
    </xf>
    <xf numFmtId="1" fontId="28" fillId="0" borderId="34" xfId="1" applyNumberFormat="1" applyFill="1" applyBorder="1" applyAlignment="1" applyProtection="1">
      <alignment horizontal="center"/>
      <protection locked="0"/>
    </xf>
    <xf numFmtId="0" fontId="9" fillId="0" borderId="34" xfId="1" applyFont="1" applyFill="1" applyBorder="1" applyAlignment="1" applyProtection="1">
      <alignment horizontal="center"/>
    </xf>
    <xf numFmtId="0" fontId="19" fillId="0" borderId="29" xfId="1" applyFont="1" applyFill="1" applyBorder="1" applyAlignment="1" applyProtection="1">
      <alignment vertical="center"/>
      <protection locked="0"/>
    </xf>
    <xf numFmtId="0" fontId="16" fillId="0" borderId="29" xfId="1" applyFont="1" applyFill="1" applyBorder="1" applyAlignment="1" applyProtection="1">
      <alignment horizontal="center" vertical="center"/>
      <protection locked="0"/>
    </xf>
    <xf numFmtId="0" fontId="28" fillId="0" borderId="29" xfId="1" applyFont="1" applyFill="1" applyBorder="1" applyAlignment="1" applyProtection="1">
      <alignment horizontal="center"/>
      <protection locked="0"/>
    </xf>
    <xf numFmtId="0" fontId="28" fillId="0" borderId="29" xfId="1" applyFill="1" applyBorder="1" applyAlignment="1" applyProtection="1">
      <alignment horizontal="center"/>
      <protection locked="0"/>
    </xf>
    <xf numFmtId="0" fontId="28" fillId="0" borderId="29" xfId="1" applyNumberFormat="1" applyFill="1" applyBorder="1" applyAlignment="1" applyProtection="1">
      <alignment horizontal="center"/>
      <protection locked="0"/>
    </xf>
    <xf numFmtId="1" fontId="28" fillId="0" borderId="29" xfId="1" applyNumberFormat="1" applyFill="1" applyBorder="1" applyAlignment="1" applyProtection="1">
      <alignment horizontal="center"/>
      <protection locked="0"/>
    </xf>
    <xf numFmtId="0" fontId="9" fillId="0" borderId="29" xfId="1" applyFont="1" applyFill="1" applyBorder="1" applyAlignment="1" applyProtection="1">
      <alignment horizontal="center"/>
    </xf>
    <xf numFmtId="0" fontId="9" fillId="0" borderId="89" xfId="1" applyFont="1" applyFill="1" applyBorder="1" applyAlignment="1" applyProtection="1">
      <alignment horizontal="center"/>
    </xf>
    <xf numFmtId="0" fontId="16" fillId="0" borderId="86" xfId="1" applyFont="1" applyFill="1" applyBorder="1" applyAlignment="1" applyProtection="1">
      <alignment horizontal="center" vertical="center"/>
      <protection locked="0"/>
    </xf>
    <xf numFmtId="0" fontId="28" fillId="0" borderId="86" xfId="1" applyFont="1" applyFill="1" applyBorder="1" applyAlignment="1" applyProtection="1">
      <alignment horizontal="center"/>
      <protection locked="0"/>
    </xf>
    <xf numFmtId="0" fontId="28" fillId="0" borderId="86" xfId="1" applyFill="1" applyBorder="1" applyAlignment="1" applyProtection="1">
      <alignment horizontal="center"/>
      <protection locked="0"/>
    </xf>
    <xf numFmtId="0" fontId="9" fillId="0" borderId="87" xfId="1" applyFont="1" applyFill="1" applyBorder="1" applyAlignment="1" applyProtection="1">
      <alignment horizontal="center"/>
    </xf>
    <xf numFmtId="0" fontId="40" fillId="0" borderId="88" xfId="0" applyFont="1" applyFill="1" applyBorder="1" applyAlignment="1">
      <alignment horizontal="right" vertical="center" wrapText="1"/>
    </xf>
    <xf numFmtId="0" fontId="40" fillId="2" borderId="3" xfId="0" applyFont="1" applyFill="1" applyBorder="1" applyAlignment="1">
      <alignment horizontal="center" vertical="center"/>
    </xf>
    <xf numFmtId="0" fontId="71" fillId="2" borderId="127" xfId="1" applyFont="1" applyFill="1" applyBorder="1" applyAlignment="1">
      <alignment horizontal="center"/>
    </xf>
    <xf numFmtId="0" fontId="71" fillId="2" borderId="128" xfId="1" applyFont="1" applyFill="1" applyBorder="1" applyAlignment="1">
      <alignment vertical="center" wrapText="1"/>
    </xf>
    <xf numFmtId="0" fontId="48" fillId="2" borderId="17" xfId="0" applyFont="1" applyFill="1" applyBorder="1"/>
    <xf numFmtId="0" fontId="48" fillId="2" borderId="17" xfId="0" applyFont="1" applyFill="1" applyBorder="1" applyAlignment="1">
      <alignment horizontal="center"/>
    </xf>
    <xf numFmtId="0" fontId="48" fillId="0" borderId="62" xfId="0" applyFont="1" applyBorder="1" applyAlignment="1">
      <alignment horizontal="left"/>
    </xf>
    <xf numFmtId="0" fontId="49" fillId="0" borderId="63" xfId="0" applyFont="1" applyBorder="1" applyAlignment="1">
      <alignment horizontal="center"/>
    </xf>
    <xf numFmtId="0" fontId="28" fillId="0" borderId="63" xfId="0" applyNumberFormat="1" applyFont="1" applyBorder="1" applyAlignment="1">
      <alignment horizontal="center"/>
    </xf>
    <xf numFmtId="0" fontId="24" fillId="0" borderId="63" xfId="0" applyFont="1" applyFill="1" applyBorder="1" applyAlignment="1">
      <alignment horizontal="center" vertical="center"/>
    </xf>
    <xf numFmtId="0" fontId="48" fillId="0" borderId="64" xfId="0" applyFont="1" applyBorder="1" applyAlignment="1">
      <alignment horizontal="center"/>
    </xf>
    <xf numFmtId="0" fontId="28" fillId="0" borderId="66" xfId="0" applyNumberFormat="1" applyFont="1" applyBorder="1" applyAlignment="1">
      <alignment horizontal="center"/>
    </xf>
    <xf numFmtId="0" fontId="48" fillId="0" borderId="68" xfId="0" applyFont="1" applyBorder="1" applyAlignment="1">
      <alignment horizontal="left"/>
    </xf>
    <xf numFmtId="0" fontId="49" fillId="0" borderId="69" xfId="0" applyFont="1" applyBorder="1" applyAlignment="1">
      <alignment horizontal="center"/>
    </xf>
    <xf numFmtId="0" fontId="49" fillId="0" borderId="69" xfId="0" applyFont="1" applyFill="1" applyBorder="1" applyAlignment="1">
      <alignment horizontal="center"/>
    </xf>
    <xf numFmtId="0" fontId="40" fillId="0" borderId="69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48" fillId="0" borderId="70" xfId="0" applyFont="1" applyBorder="1" applyAlignment="1">
      <alignment horizontal="center"/>
    </xf>
    <xf numFmtId="0" fontId="18" fillId="0" borderId="62" xfId="0" applyFont="1" applyBorder="1" applyAlignment="1">
      <alignment vertical="center"/>
    </xf>
    <xf numFmtId="0" fontId="18" fillId="0" borderId="63" xfId="0" applyFont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65" xfId="0" applyFont="1" applyBorder="1" applyAlignment="1">
      <alignment vertical="center"/>
    </xf>
    <xf numFmtId="0" fontId="18" fillId="0" borderId="66" xfId="0" applyFont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18" fillId="0" borderId="65" xfId="0" applyFont="1" applyBorder="1" applyAlignment="1">
      <alignment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68" xfId="0" applyFont="1" applyBorder="1" applyAlignment="1">
      <alignment vertical="center"/>
    </xf>
    <xf numFmtId="0" fontId="18" fillId="0" borderId="69" xfId="0" applyFont="1" applyBorder="1" applyAlignment="1">
      <alignment horizontal="center" vertical="center"/>
    </xf>
    <xf numFmtId="0" fontId="22" fillId="0" borderId="22" xfId="0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1" fillId="0" borderId="90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right" vertical="center"/>
    </xf>
    <xf numFmtId="0" fontId="20" fillId="0" borderId="129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19" fillId="0" borderId="63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19" fillId="0" borderId="69" xfId="0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24" fillId="0" borderId="70" xfId="0" applyFont="1" applyFill="1" applyBorder="1" applyAlignment="1">
      <alignment horizontal="center" vertical="center"/>
    </xf>
    <xf numFmtId="0" fontId="19" fillId="0" borderId="96" xfId="0" applyFont="1" applyFill="1" applyBorder="1" applyAlignment="1">
      <alignment horizontal="center" vertical="center"/>
    </xf>
    <xf numFmtId="0" fontId="16" fillId="0" borderId="96" xfId="0" applyFont="1" applyFill="1" applyBorder="1" applyAlignment="1">
      <alignment horizontal="center" vertical="center"/>
    </xf>
    <xf numFmtId="0" fontId="9" fillId="0" borderId="97" xfId="0" applyFont="1" applyBorder="1" applyAlignment="1">
      <alignment horizontal="center"/>
    </xf>
    <xf numFmtId="0" fontId="9" fillId="0" borderId="100" xfId="0" applyFont="1" applyBorder="1" applyAlignment="1">
      <alignment horizontal="center"/>
    </xf>
    <xf numFmtId="0" fontId="19" fillId="0" borderId="102" xfId="0" applyFont="1" applyFill="1" applyBorder="1" applyAlignment="1">
      <alignment horizontal="center" vertical="center"/>
    </xf>
    <xf numFmtId="0" fontId="16" fillId="0" borderId="102" xfId="0" applyFont="1" applyFill="1" applyBorder="1" applyAlignment="1">
      <alignment horizontal="center" vertical="center"/>
    </xf>
    <xf numFmtId="0" fontId="9" fillId="0" borderId="103" xfId="0" applyFont="1" applyBorder="1" applyAlignment="1">
      <alignment horizontal="center"/>
    </xf>
    <xf numFmtId="0" fontId="9" fillId="0" borderId="17" xfId="1" applyFont="1" applyFill="1" applyBorder="1" applyAlignment="1" applyProtection="1">
      <alignment horizontal="center"/>
    </xf>
    <xf numFmtId="0" fontId="67" fillId="2" borderId="3" xfId="1" applyFont="1" applyFill="1" applyBorder="1" applyAlignment="1" applyProtection="1">
      <alignment horizontal="left"/>
      <protection locked="0"/>
    </xf>
    <xf numFmtId="0" fontId="19" fillId="2" borderId="3" xfId="1" applyFont="1" applyFill="1" applyBorder="1" applyAlignment="1" applyProtection="1">
      <alignment horizontal="center" textRotation="90"/>
      <protection locked="0"/>
    </xf>
    <xf numFmtId="0" fontId="19" fillId="2" borderId="3" xfId="1" applyNumberFormat="1" applyFont="1" applyFill="1" applyBorder="1" applyAlignment="1" applyProtection="1">
      <alignment horizontal="center" textRotation="90"/>
      <protection locked="0"/>
    </xf>
    <xf numFmtId="0" fontId="19" fillId="2" borderId="91" xfId="1" applyFont="1" applyFill="1" applyBorder="1" applyAlignment="1" applyProtection="1">
      <alignment horizontal="right" vertical="center"/>
      <protection locked="0"/>
    </xf>
    <xf numFmtId="1" fontId="19" fillId="2" borderId="92" xfId="1" applyNumberFormat="1" applyFont="1" applyFill="1" applyBorder="1" applyAlignment="1" applyProtection="1">
      <alignment horizontal="center" vertical="center"/>
    </xf>
    <xf numFmtId="1" fontId="19" fillId="2" borderId="36" xfId="1" applyNumberFormat="1" applyFont="1" applyFill="1" applyBorder="1" applyAlignment="1" applyProtection="1">
      <alignment horizontal="center" vertical="center"/>
    </xf>
    <xf numFmtId="3" fontId="73" fillId="7" borderId="67" xfId="0" applyNumberFormat="1" applyFont="1" applyFill="1" applyBorder="1" applyAlignment="1">
      <alignment horizontal="center" vertical="center" wrapText="1"/>
    </xf>
    <xf numFmtId="3" fontId="73" fillId="0" borderId="67" xfId="0" applyNumberFormat="1" applyFont="1" applyFill="1" applyBorder="1" applyAlignment="1">
      <alignment horizontal="center"/>
    </xf>
    <xf numFmtId="3" fontId="73" fillId="7" borderId="67" xfId="0" applyNumberFormat="1" applyFont="1" applyFill="1" applyBorder="1" applyAlignment="1">
      <alignment horizontal="center"/>
    </xf>
    <xf numFmtId="3" fontId="73" fillId="0" borderId="67" xfId="0" applyNumberFormat="1" applyFont="1" applyFill="1" applyBorder="1" applyAlignment="1">
      <alignment horizontal="center" vertical="center" wrapText="1"/>
    </xf>
    <xf numFmtId="3" fontId="73" fillId="0" borderId="70" xfId="0" applyNumberFormat="1" applyFont="1" applyFill="1" applyBorder="1" applyAlignment="1">
      <alignment horizontal="center" vertical="center" wrapText="1"/>
    </xf>
    <xf numFmtId="3" fontId="74" fillId="7" borderId="66" xfId="0" applyNumberFormat="1" applyFont="1" applyFill="1" applyBorder="1" applyAlignment="1">
      <alignment horizontal="center" vertical="center" wrapText="1"/>
    </xf>
    <xf numFmtId="3" fontId="74" fillId="0" borderId="66" xfId="0" applyNumberFormat="1" applyFont="1" applyFill="1" applyBorder="1" applyAlignment="1">
      <alignment horizontal="center"/>
    </xf>
    <xf numFmtId="3" fontId="74" fillId="7" borderId="66" xfId="0" applyNumberFormat="1" applyFont="1" applyFill="1" applyBorder="1" applyAlignment="1">
      <alignment horizontal="center"/>
    </xf>
    <xf numFmtId="3" fontId="74" fillId="0" borderId="66" xfId="0" applyNumberFormat="1" applyFont="1" applyFill="1" applyBorder="1" applyAlignment="1">
      <alignment horizontal="center" vertical="center" wrapText="1"/>
    </xf>
    <xf numFmtId="3" fontId="74" fillId="0" borderId="69" xfId="0" applyNumberFormat="1" applyFont="1" applyFill="1" applyBorder="1" applyAlignment="1">
      <alignment horizontal="center" vertical="center" wrapText="1"/>
    </xf>
    <xf numFmtId="3" fontId="75" fillId="8" borderId="43" xfId="0" applyNumberFormat="1" applyFont="1" applyFill="1" applyBorder="1" applyAlignment="1">
      <alignment horizontal="center"/>
    </xf>
    <xf numFmtId="3" fontId="40" fillId="2" borderId="3" xfId="0" applyNumberFormat="1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/>
    </xf>
    <xf numFmtId="0" fontId="40" fillId="0" borderId="66" xfId="0" applyFont="1" applyFill="1" applyBorder="1" applyAlignment="1">
      <alignment horizontal="center"/>
    </xf>
    <xf numFmtId="0" fontId="71" fillId="2" borderId="25" xfId="1" applyFont="1" applyFill="1" applyBorder="1" applyAlignment="1">
      <alignment horizontal="center"/>
    </xf>
    <xf numFmtId="3" fontId="42" fillId="0" borderId="96" xfId="1" applyNumberFormat="1" applyFont="1" applyFill="1" applyBorder="1" applyAlignment="1">
      <alignment horizontal="center" vertical="center" wrapText="1"/>
    </xf>
    <xf numFmtId="2" fontId="76" fillId="0" borderId="96" xfId="1" applyNumberFormat="1" applyFont="1" applyFill="1" applyBorder="1" applyAlignment="1">
      <alignment horizontal="center" vertical="center" wrapText="1"/>
    </xf>
    <xf numFmtId="0" fontId="42" fillId="0" borderId="96" xfId="20" applyFont="1" applyFill="1" applyBorder="1" applyAlignment="1">
      <alignment horizontal="center" vertical="center"/>
    </xf>
    <xf numFmtId="3" fontId="42" fillId="0" borderId="99" xfId="1" applyNumberFormat="1" applyFont="1" applyFill="1" applyBorder="1" applyAlignment="1">
      <alignment horizontal="center" vertical="center" wrapText="1"/>
    </xf>
    <xf numFmtId="2" fontId="76" fillId="0" borderId="99" xfId="1" applyNumberFormat="1" applyFont="1" applyFill="1" applyBorder="1" applyAlignment="1">
      <alignment horizontal="center" vertical="center" wrapText="1"/>
    </xf>
    <xf numFmtId="0" fontId="42" fillId="0" borderId="99" xfId="20" applyFont="1" applyFill="1" applyBorder="1" applyAlignment="1">
      <alignment horizontal="center" vertical="center"/>
    </xf>
    <xf numFmtId="0" fontId="20" fillId="2" borderId="101" xfId="1" applyFont="1" applyFill="1" applyBorder="1" applyAlignment="1">
      <alignment horizontal="center" vertical="center" wrapText="1"/>
    </xf>
    <xf numFmtId="0" fontId="20" fillId="2" borderId="102" xfId="1" applyFont="1" applyFill="1" applyBorder="1" applyAlignment="1">
      <alignment horizontal="center" vertical="center" wrapText="1"/>
    </xf>
    <xf numFmtId="3" fontId="20" fillId="2" borderId="102" xfId="1" applyNumberFormat="1" applyFont="1" applyFill="1" applyBorder="1" applyAlignment="1">
      <alignment horizontal="center" vertical="center" wrapText="1"/>
    </xf>
    <xf numFmtId="2" fontId="76" fillId="9" borderId="102" xfId="1" applyNumberFormat="1" applyFont="1" applyFill="1" applyBorder="1" applyAlignment="1">
      <alignment horizontal="center" vertical="center" wrapText="1"/>
    </xf>
    <xf numFmtId="1" fontId="20" fillId="9" borderId="102" xfId="1" applyNumberFormat="1" applyFont="1" applyFill="1" applyBorder="1" applyAlignment="1">
      <alignment horizontal="center" vertical="center" wrapText="1"/>
    </xf>
    <xf numFmtId="0" fontId="20" fillId="2" borderId="102" xfId="1" applyFont="1" applyFill="1" applyBorder="1" applyAlignment="1">
      <alignment horizontal="center" vertical="center"/>
    </xf>
    <xf numFmtId="2" fontId="20" fillId="2" borderId="103" xfId="1" applyNumberFormat="1" applyFont="1" applyFill="1" applyBorder="1" applyAlignment="1">
      <alignment horizontal="center" vertical="center" wrapText="1"/>
    </xf>
    <xf numFmtId="0" fontId="42" fillId="0" borderId="96" xfId="21" applyFont="1" applyFill="1" applyBorder="1" applyAlignment="1">
      <alignment horizontal="center" vertical="center"/>
    </xf>
    <xf numFmtId="0" fontId="42" fillId="0" borderId="99" xfId="21" applyFont="1" applyFill="1" applyBorder="1" applyAlignment="1">
      <alignment horizontal="center" vertical="center"/>
    </xf>
    <xf numFmtId="0" fontId="67" fillId="2" borderId="62" xfId="1" applyFont="1" applyFill="1" applyBorder="1" applyAlignment="1" applyProtection="1">
      <alignment horizontal="left"/>
      <protection locked="0"/>
    </xf>
    <xf numFmtId="0" fontId="72" fillId="2" borderId="63" xfId="1" applyFont="1" applyFill="1" applyBorder="1" applyAlignment="1" applyProtection="1">
      <alignment horizontal="center" textRotation="90"/>
      <protection locked="0"/>
    </xf>
    <xf numFmtId="0" fontId="19" fillId="2" borderId="64" xfId="1" applyFont="1" applyFill="1" applyBorder="1" applyAlignment="1" applyProtection="1">
      <alignment horizontal="center"/>
      <protection locked="0"/>
    </xf>
    <xf numFmtId="0" fontId="19" fillId="2" borderId="130" xfId="1" applyFont="1" applyFill="1" applyBorder="1" applyAlignment="1" applyProtection="1">
      <alignment horizontal="right" vertical="center"/>
      <protection locked="0"/>
    </xf>
    <xf numFmtId="1" fontId="19" fillId="2" borderId="131" xfId="1" applyNumberFormat="1" applyFont="1" applyFill="1" applyBorder="1" applyAlignment="1" applyProtection="1">
      <alignment horizontal="center" vertical="center"/>
    </xf>
    <xf numFmtId="1" fontId="19" fillId="2" borderId="132" xfId="1" applyNumberFormat="1" applyFont="1" applyFill="1" applyBorder="1" applyAlignment="1" applyProtection="1">
      <alignment horizontal="center" vertical="center"/>
    </xf>
    <xf numFmtId="0" fontId="28" fillId="0" borderId="111" xfId="1" applyNumberForma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left"/>
    </xf>
    <xf numFmtId="0" fontId="23" fillId="2" borderId="90" xfId="1" applyFont="1" applyFill="1" applyBorder="1" applyAlignment="1">
      <alignment horizontal="center" vertical="center" wrapText="1"/>
    </xf>
    <xf numFmtId="0" fontId="23" fillId="2" borderId="47" xfId="1" applyFont="1" applyFill="1" applyBorder="1" applyAlignment="1">
      <alignment horizontal="center" vertical="center" wrapText="1"/>
    </xf>
    <xf numFmtId="0" fontId="41" fillId="6" borderId="106" xfId="1" applyFont="1" applyFill="1" applyBorder="1" applyAlignment="1">
      <alignment horizontal="center"/>
    </xf>
    <xf numFmtId="0" fontId="23" fillId="2" borderId="107" xfId="1" applyFont="1" applyFill="1" applyBorder="1" applyAlignment="1">
      <alignment horizontal="center" wrapText="1"/>
    </xf>
    <xf numFmtId="0" fontId="23" fillId="2" borderId="108" xfId="1" applyFont="1" applyFill="1" applyBorder="1" applyAlignment="1">
      <alignment horizontal="center" wrapText="1"/>
    </xf>
    <xf numFmtId="0" fontId="23" fillId="2" borderId="109" xfId="1" applyFont="1" applyFill="1" applyBorder="1" applyAlignment="1">
      <alignment horizontal="center" wrapText="1"/>
    </xf>
    <xf numFmtId="0" fontId="23" fillId="2" borderId="106" xfId="1" applyFont="1" applyFill="1" applyBorder="1" applyAlignment="1">
      <alignment horizontal="center" wrapText="1"/>
    </xf>
    <xf numFmtId="0" fontId="23" fillId="2" borderId="0" xfId="1" applyFont="1" applyFill="1" applyBorder="1" applyAlignment="1">
      <alignment horizontal="center" wrapText="1"/>
    </xf>
    <xf numFmtId="0" fontId="23" fillId="2" borderId="110" xfId="1" applyFont="1" applyFill="1" applyBorder="1" applyAlignment="1">
      <alignment horizontal="center" wrapText="1"/>
    </xf>
    <xf numFmtId="0" fontId="19" fillId="2" borderId="63" xfId="0" applyFont="1" applyFill="1" applyBorder="1" applyAlignment="1">
      <alignment horizontal="center" vertical="center"/>
    </xf>
    <xf numFmtId="0" fontId="19" fillId="2" borderId="64" xfId="0" applyFont="1" applyFill="1" applyBorder="1" applyAlignment="1"/>
    <xf numFmtId="0" fontId="19" fillId="0" borderId="69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9" fillId="0" borderId="92" xfId="0" applyFont="1" applyFill="1" applyBorder="1" applyAlignment="1">
      <alignment horizontal="center" vertical="center"/>
    </xf>
    <xf numFmtId="0" fontId="19" fillId="0" borderId="9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2" fillId="0" borderId="36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3" borderId="3" xfId="0" applyFont="1" applyFill="1" applyBorder="1" applyAlignment="1">
      <alignment horizontal="center" textRotation="90" wrapText="1"/>
    </xf>
    <xf numFmtId="0" fontId="20" fillId="3" borderId="58" xfId="0" applyFont="1" applyFill="1" applyBorder="1" applyAlignment="1">
      <alignment horizontal="center" textRotation="90" wrapText="1"/>
    </xf>
    <xf numFmtId="0" fontId="20" fillId="0" borderId="10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48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9" fillId="2" borderId="101" xfId="0" applyFont="1" applyFill="1" applyBorder="1" applyAlignment="1">
      <alignment horizontal="right" vertical="center"/>
    </xf>
    <xf numFmtId="0" fontId="19" fillId="2" borderId="102" xfId="0" applyFont="1" applyFill="1" applyBorder="1" applyAlignment="1">
      <alignment horizontal="right" vertical="center"/>
    </xf>
    <xf numFmtId="0" fontId="19" fillId="2" borderId="95" xfId="0" applyFont="1" applyFill="1" applyBorder="1" applyAlignment="1">
      <alignment horizontal="center"/>
    </xf>
    <xf numFmtId="0" fontId="19" fillId="2" borderId="96" xfId="0" applyFont="1" applyFill="1" applyBorder="1" applyAlignment="1">
      <alignment horizontal="center"/>
    </xf>
    <xf numFmtId="0" fontId="19" fillId="0" borderId="98" xfId="0" applyFont="1" applyFill="1" applyBorder="1" applyAlignment="1">
      <alignment horizontal="left" vertical="center"/>
    </xf>
    <xf numFmtId="0" fontId="19" fillId="0" borderId="99" xfId="0" applyFont="1" applyFill="1" applyBorder="1" applyAlignment="1">
      <alignment horizontal="left" vertical="center"/>
    </xf>
    <xf numFmtId="0" fontId="19" fillId="0" borderId="101" xfId="0" applyFont="1" applyFill="1" applyBorder="1" applyAlignment="1">
      <alignment horizontal="left" vertical="center"/>
    </xf>
    <xf numFmtId="0" fontId="19" fillId="0" borderId="102" xfId="0" applyFont="1" applyFill="1" applyBorder="1" applyAlignment="1">
      <alignment horizontal="left" vertical="center"/>
    </xf>
    <xf numFmtId="0" fontId="19" fillId="2" borderId="25" xfId="0" applyFont="1" applyFill="1" applyBorder="1" applyAlignment="1">
      <alignment horizontal="right" vertical="center"/>
    </xf>
    <xf numFmtId="17" fontId="17" fillId="0" borderId="0" xfId="0" applyNumberFormat="1" applyFont="1" applyAlignment="1">
      <alignment horizontal="center" vertical="center"/>
    </xf>
    <xf numFmtId="0" fontId="19" fillId="2" borderId="25" xfId="0" applyFont="1" applyFill="1" applyBorder="1" applyAlignment="1">
      <alignment horizontal="left"/>
    </xf>
    <xf numFmtId="0" fontId="19" fillId="0" borderId="95" xfId="0" applyFont="1" applyFill="1" applyBorder="1" applyAlignment="1">
      <alignment horizontal="left" vertical="center"/>
    </xf>
    <xf numFmtId="0" fontId="19" fillId="0" borderId="96" xfId="0" applyFont="1" applyFill="1" applyBorder="1" applyAlignment="1">
      <alignment horizontal="left" vertic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20" fillId="2" borderId="81" xfId="0" applyFont="1" applyFill="1" applyBorder="1" applyAlignment="1">
      <alignment horizontal="center"/>
    </xf>
    <xf numFmtId="0" fontId="20" fillId="2" borderId="82" xfId="0" applyFont="1" applyFill="1" applyBorder="1" applyAlignment="1">
      <alignment horizontal="center"/>
    </xf>
    <xf numFmtId="0" fontId="53" fillId="2" borderId="81" xfId="0" applyFont="1" applyFill="1" applyBorder="1" applyAlignment="1">
      <alignment horizontal="center" wrapText="1"/>
    </xf>
    <xf numFmtId="0" fontId="53" fillId="2" borderId="82" xfId="0" applyFont="1" applyFill="1" applyBorder="1" applyAlignment="1">
      <alignment horizontal="center" wrapText="1"/>
    </xf>
    <xf numFmtId="0" fontId="34" fillId="2" borderId="81" xfId="0" applyFont="1" applyFill="1" applyBorder="1" applyAlignment="1">
      <alignment horizontal="center" wrapText="1"/>
    </xf>
    <xf numFmtId="0" fontId="34" fillId="2" borderId="82" xfId="0" applyFont="1" applyFill="1" applyBorder="1" applyAlignment="1">
      <alignment horizontal="center" wrapText="1"/>
    </xf>
    <xf numFmtId="0" fontId="54" fillId="2" borderId="81" xfId="0" applyFont="1" applyFill="1" applyBorder="1" applyAlignment="1">
      <alignment horizontal="center" wrapText="1"/>
    </xf>
    <xf numFmtId="0" fontId="54" fillId="2" borderId="82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left"/>
    </xf>
    <xf numFmtId="0" fontId="20" fillId="2" borderId="52" xfId="0" applyFont="1" applyFill="1" applyBorder="1" applyAlignment="1">
      <alignment horizontal="center"/>
    </xf>
    <xf numFmtId="0" fontId="20" fillId="2" borderId="53" xfId="0" applyFont="1" applyFill="1" applyBorder="1" applyAlignment="1">
      <alignment horizontal="center"/>
    </xf>
    <xf numFmtId="0" fontId="20" fillId="2" borderId="52" xfId="0" applyFont="1" applyFill="1" applyBorder="1" applyAlignment="1">
      <alignment horizontal="center" wrapText="1"/>
    </xf>
    <xf numFmtId="0" fontId="20" fillId="2" borderId="53" xfId="0" applyFont="1" applyFill="1" applyBorder="1" applyAlignment="1">
      <alignment horizontal="center" wrapText="1"/>
    </xf>
    <xf numFmtId="17" fontId="58" fillId="0" borderId="0" xfId="1" applyNumberFormat="1" applyFont="1" applyBorder="1" applyAlignment="1">
      <alignment horizontal="center"/>
    </xf>
    <xf numFmtId="0" fontId="5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69" fillId="0" borderId="0" xfId="1" applyFont="1" applyAlignment="1">
      <alignment horizontal="center" vertical="center"/>
    </xf>
    <xf numFmtId="0" fontId="56" fillId="0" borderId="0" xfId="1" applyFont="1" applyAlignment="1">
      <alignment horizontal="center" vertical="center"/>
    </xf>
    <xf numFmtId="0" fontId="57" fillId="0" borderId="0" xfId="1" applyFont="1" applyBorder="1" applyAlignment="1">
      <alignment horizontal="center"/>
    </xf>
    <xf numFmtId="17" fontId="17" fillId="0" borderId="0" xfId="1" applyNumberFormat="1" applyFont="1" applyAlignment="1">
      <alignment horizontal="center" vertical="center"/>
    </xf>
    <xf numFmtId="0" fontId="17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29" fillId="0" borderId="0" xfId="1" applyFont="1" applyAlignment="1">
      <alignment horizontal="center"/>
    </xf>
    <xf numFmtId="0" fontId="14" fillId="0" borderId="0" xfId="1" applyFont="1" applyFill="1" applyBorder="1" applyAlignment="1">
      <alignment horizontal="center" vertical="center"/>
    </xf>
    <xf numFmtId="2" fontId="20" fillId="3" borderId="54" xfId="0" applyNumberFormat="1" applyFont="1" applyFill="1" applyBorder="1" applyAlignment="1">
      <alignment horizontal="center" vertical="center" wrapText="1"/>
    </xf>
    <xf numFmtId="2" fontId="20" fillId="3" borderId="55" xfId="0" applyNumberFormat="1" applyFont="1" applyFill="1" applyBorder="1" applyAlignment="1">
      <alignment horizontal="center" vertical="center" wrapText="1"/>
    </xf>
    <xf numFmtId="2" fontId="20" fillId="3" borderId="56" xfId="0" applyNumberFormat="1" applyFont="1" applyFill="1" applyBorder="1" applyAlignment="1">
      <alignment horizontal="center" vertical="center" wrapText="1"/>
    </xf>
    <xf numFmtId="2" fontId="20" fillId="3" borderId="3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2" fontId="20" fillId="3" borderId="59" xfId="0" applyNumberFormat="1" applyFont="1" applyFill="1" applyBorder="1" applyAlignment="1">
      <alignment horizontal="center" vertical="center" wrapText="1"/>
    </xf>
    <xf numFmtId="2" fontId="20" fillId="3" borderId="60" xfId="0" applyNumberFormat="1" applyFont="1" applyFill="1" applyBorder="1" applyAlignment="1">
      <alignment horizontal="center" vertical="center" wrapText="1"/>
    </xf>
    <xf numFmtId="2" fontId="20" fillId="3" borderId="61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0" fillId="0" borderId="49" xfId="0" applyFont="1" applyFill="1" applyBorder="1" applyAlignment="1">
      <alignment horizontal="left" vertical="center"/>
    </xf>
  </cellXfs>
  <cellStyles count="22">
    <cellStyle name="Normal" xfId="0" builtinId="0"/>
    <cellStyle name="Normal 2" xfId="1"/>
    <cellStyle name="Normal 2 2" xfId="6"/>
    <cellStyle name="Normal 2 3" xfId="7"/>
    <cellStyle name="Normal 2 4" xfId="8"/>
    <cellStyle name="Normal 2 4 2" xfId="9"/>
    <cellStyle name="Normal 3" xfId="3"/>
    <cellStyle name="Normal 3 2" xfId="10"/>
    <cellStyle name="Normal 3 2 2" xfId="11"/>
    <cellStyle name="Normal 3 2 2 2" xfId="12"/>
    <cellStyle name="Normal 3 3" xfId="13"/>
    <cellStyle name="Normal 4" xfId="2"/>
    <cellStyle name="Normal 4 2" xfId="14"/>
    <cellStyle name="Normal 4 2 2" xfId="15"/>
    <cellStyle name="Normal 4 3" xfId="16"/>
    <cellStyle name="Normal 5" xfId="5"/>
    <cellStyle name="Normal 5 2" xfId="17"/>
    <cellStyle name="Normal 5 3" xfId="19"/>
    <cellStyle name="Normal 5 3 2" xfId="20"/>
    <cellStyle name="Normal 5 3 3" xfId="21"/>
    <cellStyle name="Porcentaje" xfId="18" builtinId="5"/>
    <cellStyle name="Porcentaje 2" xfId="4"/>
  </cellStyles>
  <dxfs count="8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CC99"/>
      <color rgb="FFFF9999"/>
      <color rgb="FF0070C0"/>
      <color rgb="FF948B54"/>
      <color rgb="FF9748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75538486961591"/>
          <c:y val="3.499085482643953E-2"/>
          <c:w val="0.85468531037634365"/>
          <c:h val="0.847147011587530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'43'!$C$16</c:f>
              <c:strCache>
                <c:ptCount val="1"/>
                <c:pt idx="0">
                  <c:v>P.N.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768532040569498E-3"/>
                  <c:y val="-2.90181406882170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'[2]43'!$C$17</c:f>
              <c:strCache>
                <c:ptCount val="1"/>
                <c:pt idx="0">
                  <c:v>INACIF</c:v>
                </c:pt>
              </c:strCache>
            </c:strRef>
          </c:cat>
          <c:val>
            <c:numRef>
              <c:f>'43'!$D$16:$E$16</c:f>
              <c:numCache>
                <c:formatCode>General</c:formatCode>
                <c:ptCount val="2"/>
                <c:pt idx="0">
                  <c:v>1675</c:v>
                </c:pt>
              </c:numCache>
            </c:numRef>
          </c:val>
        </c:ser>
        <c:ser>
          <c:idx val="1"/>
          <c:order val="1"/>
          <c:tx>
            <c:strRef>
              <c:f>'43'!$C$17</c:f>
              <c:strCache>
                <c:ptCount val="1"/>
                <c:pt idx="0">
                  <c:v>INACIF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30907393745954E-2"/>
                  <c:y val="-8.36318112169680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'[2]43'!$C$17</c:f>
              <c:strCache>
                <c:ptCount val="1"/>
                <c:pt idx="0">
                  <c:v>INACIF</c:v>
                </c:pt>
              </c:strCache>
            </c:strRef>
          </c:cat>
          <c:val>
            <c:numRef>
              <c:f>'43'!$D$17:$E$17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1080416"/>
        <c:axId val="401080976"/>
      </c:barChart>
      <c:catAx>
        <c:axId val="40108041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401080976"/>
        <c:crosses val="autoZero"/>
        <c:auto val="1"/>
        <c:lblAlgn val="ctr"/>
        <c:lblOffset val="100"/>
        <c:noMultiLvlLbl val="0"/>
      </c:catAx>
      <c:valAx>
        <c:axId val="4010809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1080416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181664433439502"/>
          <c:y val="0.9263369150678995"/>
          <c:w val="0.19120478964985968"/>
          <c:h val="4.41988950276247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65282040035415"/>
          <c:y val="0.25737453447738434"/>
          <c:w val="0.38944792423104574"/>
          <c:h val="0.4774301511000279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27923802794212033"/>
                  <c:y val="-7.07153462503896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015229432067695E-2"/>
                  <c:y val="0.112301983896764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547840897739158E-2"/>
                  <c:y val="0.13962288136513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103007952971233"/>
                  <c:y val="0.122658208083437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804947477995006"/>
                  <c:y val="9.41004224488307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1275669704298202"/>
                  <c:y val="3.0719082878810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94972245070441"/>
                  <c:y val="-0.111321222909454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'46'!$C$14:$C$20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'46'!$P$14:$P$20</c:f>
              <c:numCache>
                <c:formatCode>General</c:formatCode>
                <c:ptCount val="7"/>
                <c:pt idx="0">
                  <c:v>230</c:v>
                </c:pt>
                <c:pt idx="1">
                  <c:v>172</c:v>
                </c:pt>
                <c:pt idx="2">
                  <c:v>159</c:v>
                </c:pt>
                <c:pt idx="3">
                  <c:v>204</c:v>
                </c:pt>
                <c:pt idx="4">
                  <c:v>226</c:v>
                </c:pt>
                <c:pt idx="5">
                  <c:v>257</c:v>
                </c:pt>
                <c:pt idx="6">
                  <c:v>427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78521299522762"/>
          <c:y val="0.21830754843896141"/>
          <c:w val="0.42131553163616997"/>
          <c:h val="0.51649713713845091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27073999930075282"/>
                  <c:y val="-7.07153462503896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850211873586348"/>
                  <c:y val="6.54215132971305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547840897739158E-2"/>
                  <c:y val="0.13962288136513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103007952971233"/>
                  <c:y val="0.122658208083437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804947477995006"/>
                  <c:y val="9.41004224488307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1275669704298202"/>
                  <c:y val="3.0719082878810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147046508472867"/>
                  <c:y val="-0.119134620117140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'47'!$B$14:$B$20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'47'!$O$14:$O$20</c:f>
              <c:numCache>
                <c:formatCode>General</c:formatCode>
                <c:ptCount val="7"/>
                <c:pt idx="0">
                  <c:v>51</c:v>
                </c:pt>
                <c:pt idx="1">
                  <c:v>37</c:v>
                </c:pt>
                <c:pt idx="2">
                  <c:v>43</c:v>
                </c:pt>
                <c:pt idx="3">
                  <c:v>41</c:v>
                </c:pt>
                <c:pt idx="4">
                  <c:v>57</c:v>
                </c:pt>
                <c:pt idx="5">
                  <c:v>61</c:v>
                </c:pt>
                <c:pt idx="6">
                  <c:v>77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78521299522773"/>
          <c:y val="0.21830754843896141"/>
          <c:w val="0.42131553163616997"/>
          <c:h val="0.51649713713845091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27073999930075282"/>
                  <c:y val="-7.07153462503896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850211873586353"/>
                  <c:y val="6.54215132971305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547840897739158E-2"/>
                  <c:y val="0.13962288136513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1266580983787565E-4"/>
                  <c:y val="7.83823191639468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804947477995006"/>
                  <c:y val="9.41004224488307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1275669704298202"/>
                  <c:y val="3.0719082878810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1470465084728673"/>
                  <c:y val="-0.119134620117140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'48'!$B$14:$B$20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'48'!$O$14:$O$20</c:f>
              <c:numCache>
                <c:formatCode>General</c:formatCode>
                <c:ptCount val="7"/>
                <c:pt idx="0">
                  <c:v>33</c:v>
                </c:pt>
                <c:pt idx="1">
                  <c:v>18</c:v>
                </c:pt>
                <c:pt idx="2">
                  <c:v>23</c:v>
                </c:pt>
                <c:pt idx="3">
                  <c:v>22</c:v>
                </c:pt>
                <c:pt idx="4">
                  <c:v>25</c:v>
                </c:pt>
                <c:pt idx="5">
                  <c:v>27</c:v>
                </c:pt>
                <c:pt idx="6">
                  <c:v>54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78521299522778"/>
          <c:y val="0.21830754843896141"/>
          <c:w val="0.42131553163616997"/>
          <c:h val="0.51649713713845091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27073999930075282"/>
                  <c:y val="-7.07153462503896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13294552151074"/>
                  <c:y val="5.900720850544983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359317438710368"/>
                  <c:y val="0.108568536226733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103007952971233"/>
                  <c:y val="0.122658208083437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6041193332128598E-2"/>
                  <c:y val="0.135506086965027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1275669704298202"/>
                  <c:y val="3.0719082878810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1470465084728677"/>
                  <c:y val="-0.119134620117140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'49'!$B$14:$B$20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'49'!$O$14:$O$20</c:f>
              <c:numCache>
                <c:formatCode>General</c:formatCode>
                <c:ptCount val="7"/>
                <c:pt idx="0">
                  <c:v>26</c:v>
                </c:pt>
                <c:pt idx="1">
                  <c:v>15</c:v>
                </c:pt>
                <c:pt idx="2">
                  <c:v>22</c:v>
                </c:pt>
                <c:pt idx="3">
                  <c:v>32</c:v>
                </c:pt>
                <c:pt idx="4">
                  <c:v>23</c:v>
                </c:pt>
                <c:pt idx="5">
                  <c:v>27</c:v>
                </c:pt>
                <c:pt idx="6">
                  <c:v>61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777" l="0.70000000000000062" r="0.70000000000000062" t="0.75000000000000777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73961117882978"/>
          <c:y val="5.8732612055648975E-2"/>
          <c:w val="0.44021817010970432"/>
          <c:h val="0.84435335535211209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'50'!$B$16</c:f>
              <c:strCache>
                <c:ptCount val="1"/>
                <c:pt idx="0">
                  <c:v>Armas de Fuego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'50'!$O$21</c:f>
              <c:numCache>
                <c:formatCode>mmm\-yy</c:formatCode>
                <c:ptCount val="1"/>
              </c:numCache>
            </c:numRef>
          </c:cat>
          <c:val>
            <c:numRef>
              <c:f>'50'!$O$16</c:f>
              <c:numCache>
                <c:formatCode>General</c:formatCode>
                <c:ptCount val="1"/>
                <c:pt idx="0">
                  <c:v>1117</c:v>
                </c:pt>
              </c:numCache>
            </c:numRef>
          </c:val>
        </c:ser>
        <c:ser>
          <c:idx val="0"/>
          <c:order val="1"/>
          <c:tx>
            <c:strRef>
              <c:f>'50'!$B$17</c:f>
              <c:strCache>
                <c:ptCount val="1"/>
                <c:pt idx="0">
                  <c:v>Armas Blancas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'50'!$O$21</c:f>
              <c:numCache>
                <c:formatCode>mmm\-yy</c:formatCode>
                <c:ptCount val="1"/>
              </c:numCache>
            </c:numRef>
          </c:cat>
          <c:val>
            <c:numRef>
              <c:f>'50'!$O$17</c:f>
              <c:numCache>
                <c:formatCode>General</c:formatCode>
                <c:ptCount val="1"/>
                <c:pt idx="0">
                  <c:v>403</c:v>
                </c:pt>
              </c:numCache>
            </c:numRef>
          </c:val>
        </c:ser>
        <c:ser>
          <c:idx val="2"/>
          <c:order val="2"/>
          <c:tx>
            <c:strRef>
              <c:f>'50'!$B$18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'50'!$O$21</c:f>
              <c:numCache>
                <c:formatCode>mmm\-yy</c:formatCode>
                <c:ptCount val="1"/>
              </c:numCache>
            </c:numRef>
          </c:cat>
          <c:val>
            <c:numRef>
              <c:f>'50'!$O$18</c:f>
              <c:numCache>
                <c:formatCode>General</c:formatCode>
                <c:ptCount val="1"/>
                <c:pt idx="0">
                  <c:v>155</c:v>
                </c:pt>
              </c:numCache>
            </c:numRef>
          </c:val>
        </c:ser>
        <c:ser>
          <c:idx val="3"/>
          <c:order val="3"/>
          <c:tx>
            <c:strRef>
              <c:f>'50'!$B$19</c:f>
              <c:strCache>
                <c:ptCount val="1"/>
                <c:pt idx="0">
                  <c:v>Indeterminada</c:v>
                </c:pt>
              </c:strCache>
            </c:strRef>
          </c:tx>
          <c:invertIfNegative val="0"/>
          <c:dLbls>
            <c:delete val="1"/>
          </c:dLbls>
          <c:val>
            <c:numRef>
              <c:f>'50'!$O$19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399728800"/>
        <c:axId val="399729360"/>
      </c:barChart>
      <c:catAx>
        <c:axId val="39972880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399729360"/>
        <c:crosses val="autoZero"/>
        <c:auto val="1"/>
        <c:lblAlgn val="ctr"/>
        <c:lblOffset val="100"/>
        <c:noMultiLvlLbl val="0"/>
      </c:catAx>
      <c:valAx>
        <c:axId val="39972936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endParaRPr lang="es-ES"/>
          </a:p>
        </c:txPr>
        <c:crossAx val="399728800"/>
        <c:crosses val="autoZero"/>
        <c:crossBetween val="between"/>
        <c:majorUnit val="0.0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197508593159624"/>
          <c:y val="0.92761816256221552"/>
          <c:w val="0.52870334706613653"/>
          <c:h val="5.26709280957105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US" sz="80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es-ES"/>
              <a:t>HOMICIDIOS
SEGÚN LA HORA DE COMISIÓN (DIURNA O NOCTURNA) </a:t>
            </a:r>
          </a:p>
        </c:rich>
      </c:tx>
      <c:layout>
        <c:manualLayout>
          <c:xMode val="edge"/>
          <c:yMode val="edge"/>
          <c:x val="0.14506135596687042"/>
          <c:y val="1.024603631863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805157593126016"/>
          <c:y val="0.24224852048608694"/>
          <c:w val="0.47163383646809615"/>
          <c:h val="0.577080425922338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3695381100618263E-2"/>
                  <c:y val="-0.120191195612743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9192629991018568E-2"/>
                  <c:y val="4.29488082282398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948585404097215"/>
                  <c:y val="-5.822503894330282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'51'!$B$16:$C$18</c:f>
              <c:strCache>
                <c:ptCount val="3"/>
                <c:pt idx="0">
                  <c:v>6:00am - 5:59pm</c:v>
                </c:pt>
                <c:pt idx="1">
                  <c:v>6:00pm - 5:59am</c:v>
                </c:pt>
                <c:pt idx="2">
                  <c:v>Desconocida</c:v>
                </c:pt>
              </c:strCache>
            </c:strRef>
          </c:cat>
          <c:val>
            <c:numRef>
              <c:f>'51'!$P$16:$P$18</c:f>
              <c:numCache>
                <c:formatCode>General</c:formatCode>
                <c:ptCount val="3"/>
                <c:pt idx="0">
                  <c:v>579</c:v>
                </c:pt>
                <c:pt idx="1">
                  <c:v>1018</c:v>
                </c:pt>
                <c:pt idx="2">
                  <c:v>78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150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es-ES"/>
              <a:t>MUERTES VIOLENTAS 
SEGÚN LA EDAD DE LA  VICTIMA</a:t>
            </a:r>
          </a:p>
        </c:rich>
      </c:tx>
      <c:layout>
        <c:manualLayout>
          <c:xMode val="edge"/>
          <c:yMode val="edge"/>
          <c:x val="0.28158048835953903"/>
          <c:y val="3.3810077019061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800347351603231"/>
          <c:y val="0.35923346671829959"/>
          <c:w val="0.44980694980697006"/>
          <c:h val="0.4814054443414300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3451331698291841"/>
                  <c:y val="-8.97904565208047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596979475926166"/>
                  <c:y val="7.09033604406007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331397099952717E-2"/>
                  <c:y val="0.12914074265307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3525751903962822"/>
                  <c:y val="0.116938599888128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27536078481995707"/>
                  <c:y val="-4.26747988468654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7138350329159668"/>
                  <c:y val="-9.42622950819672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900" b="0" i="0" u="none" strike="noStrike" baseline="0">
                    <a:solidFill>
                      <a:srgbClr val="000000"/>
                    </a:solidFill>
                    <a:latin typeface="Gill Sans MT"/>
                    <a:ea typeface="Gill Sans MT"/>
                    <a:cs typeface="Gill Sans MT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'53'!$B$16:$C$21</c:f>
              <c:strCache>
                <c:ptCount val="6"/>
                <c:pt idx="0">
                  <c:v>0 a 17 años</c:v>
                </c:pt>
                <c:pt idx="1">
                  <c:v>18 a 34 años</c:v>
                </c:pt>
                <c:pt idx="2">
                  <c:v>35 a 51 años</c:v>
                </c:pt>
                <c:pt idx="3">
                  <c:v>52 a 68 años</c:v>
                </c:pt>
                <c:pt idx="4">
                  <c:v>Más de 68</c:v>
                </c:pt>
                <c:pt idx="5">
                  <c:v>Indeterminados</c:v>
                </c:pt>
              </c:strCache>
            </c:strRef>
          </c:cat>
          <c:val>
            <c:numRef>
              <c:f>'53'!$P$16:$P$21</c:f>
              <c:numCache>
                <c:formatCode>General</c:formatCode>
                <c:ptCount val="6"/>
                <c:pt idx="0">
                  <c:v>69</c:v>
                </c:pt>
                <c:pt idx="1">
                  <c:v>901</c:v>
                </c:pt>
                <c:pt idx="2">
                  <c:v>413</c:v>
                </c:pt>
                <c:pt idx="3">
                  <c:v>146</c:v>
                </c:pt>
                <c:pt idx="4">
                  <c:v>23</c:v>
                </c:pt>
                <c:pt idx="5">
                  <c:v>123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10116086235484E-2"/>
          <c:y val="1.6548463356973995E-2"/>
          <c:w val="0.90381426202321724"/>
          <c:h val="0.7635933806146572"/>
        </c:manualLayout>
      </c:layout>
      <c:lineChart>
        <c:grouping val="standard"/>
        <c:varyColors val="0"/>
        <c:ser>
          <c:idx val="0"/>
          <c:order val="0"/>
          <c:tx>
            <c:strRef>
              <c:f>'54'!$D$14:$D$15</c:f>
              <c:strCache>
                <c:ptCount val="2"/>
                <c:pt idx="0">
                  <c:v>HOMICIDIOS SIN ACCION POLICIAL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6169431292662727E-2"/>
                  <c:y val="1.1995562533987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329241476570652E-2"/>
                  <c:y val="1.3794902073444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375493065525491E-2"/>
                  <c:y val="1.6967070504350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958014968422088E-2"/>
                  <c:y val="1.8955821106819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540536871318678E-2"/>
                  <c:y val="1.5515072185795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58678846027489E-2"/>
                  <c:y val="2.1149701371808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210494078468985E-2"/>
                  <c:y val="2.2917275336952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215727700356092E-2"/>
                  <c:y val="1.7361815578045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798249603252186E-2"/>
                  <c:y val="-4.0813866289541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849734814095072E-2"/>
                  <c:y val="-2.8471716394175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'54'!$C$16:$C$27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'54'!$D$16:$D$27</c:f>
              <c:numCache>
                <c:formatCode>General</c:formatCode>
                <c:ptCount val="12"/>
                <c:pt idx="11">
                  <c:v>133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'54'!$E$14:$E$15</c:f>
              <c:strCache>
                <c:ptCount val="2"/>
                <c:pt idx="0">
                  <c:v>ACCIÓN POLICIAL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plus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5125486142118496E-2"/>
                  <c:y val="-5.1609334187894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171737731076251E-2"/>
                  <c:y val="-6.0731911799563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908836195990172E-2"/>
                  <c:y val="-4.8042420683293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800511222926451E-2"/>
                  <c:y val="-5.148316960431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537609687842888E-2"/>
                  <c:y val="-5.3598084790361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851996433770812E-2"/>
                  <c:y val="-3.8399137762514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1434684084893952E-2"/>
                  <c:y val="-4.0608656305983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3285341144760801E-2"/>
                  <c:y val="-2.8487478699780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527187262806284E-2"/>
                  <c:y val="-2.7477424959549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0645979479646671E-2"/>
                  <c:y val="-4.6369450075575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7228501382539941E-2"/>
                  <c:y val="-4.1350538252418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'54'!$C$16:$C$27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'54'!$E$16:$E$27</c:f>
              <c:numCache>
                <c:formatCode>General</c:formatCode>
                <c:ptCount val="12"/>
                <c:pt idx="11">
                  <c:v>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'54'!$F$14:$F$15</c:f>
              <c:strCache>
                <c:ptCount val="2"/>
                <c:pt idx="0">
                  <c:v>HOMICIDIOS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324007854682588E-2"/>
                  <c:y val="-3.2827711349840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792971162628888E-2"/>
                  <c:y val="-3.4469120731406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530069627545352E-2"/>
                  <c:y val="-4.5122661740577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844456373471715E-2"/>
                  <c:y val="-3.8998888471604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581554838388137E-2"/>
                  <c:y val="-4.2660405333630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58678846027489E-2"/>
                  <c:y val="-2.9402805055457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169476111399519E-2"/>
                  <c:y val="-4.6890235705719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2751998014296212E-2"/>
                  <c:y val="-5.1688175239713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220961322242294E-2"/>
                  <c:y val="-4.6353687769969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4339753539079372E-2"/>
                  <c:y val="-3.9519593780715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004311376115002E-2"/>
                  <c:y val="-4.2202822476825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'54'!$C$16:$C$27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'54'!$F$16:$F$27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142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8005824"/>
        <c:axId val="398006384"/>
      </c:lineChart>
      <c:catAx>
        <c:axId val="39800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800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8006384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398005824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3.0830111753274228E-2"/>
          <c:y val="0.93287737014935912"/>
          <c:w val="0.94980679139245527"/>
          <c:h val="5.19932205783704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28575</xdr:rowOff>
    </xdr:from>
    <xdr:to>
      <xdr:col>3</xdr:col>
      <xdr:colOff>771525</xdr:colOff>
      <xdr:row>3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28575"/>
          <a:ext cx="5619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447675</xdr:colOff>
      <xdr:row>21</xdr:row>
      <xdr:rowOff>133350</xdr:rowOff>
    </xdr:from>
    <xdr:to>
      <xdr:col>6</xdr:col>
      <xdr:colOff>695325</xdr:colOff>
      <xdr:row>53</xdr:row>
      <xdr:rowOff>95250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981075</xdr:colOff>
      <xdr:row>0</xdr:row>
      <xdr:rowOff>47625</xdr:rowOff>
    </xdr:from>
    <xdr:to>
      <xdr:col>4</xdr:col>
      <xdr:colOff>485775</xdr:colOff>
      <xdr:row>3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14675" y="47625"/>
          <a:ext cx="6000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</xdr:row>
      <xdr:rowOff>133350</xdr:rowOff>
    </xdr:from>
    <xdr:to>
      <xdr:col>7</xdr:col>
      <xdr:colOff>133350</xdr:colOff>
      <xdr:row>54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666751</xdr:colOff>
      <xdr:row>0</xdr:row>
      <xdr:rowOff>0</xdr:rowOff>
    </xdr:from>
    <xdr:to>
      <xdr:col>5</xdr:col>
      <xdr:colOff>504826</xdr:colOff>
      <xdr:row>3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6" y="0"/>
          <a:ext cx="6096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95811</xdr:colOff>
      <xdr:row>0</xdr:row>
      <xdr:rowOff>0</xdr:rowOff>
    </xdr:from>
    <xdr:to>
      <xdr:col>15</xdr:col>
      <xdr:colOff>481852</xdr:colOff>
      <xdr:row>4</xdr:row>
      <xdr:rowOff>42681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15486" y="0"/>
          <a:ext cx="709891" cy="690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91108</xdr:colOff>
      <xdr:row>0</xdr:row>
      <xdr:rowOff>16565</xdr:rowOff>
    </xdr:from>
    <xdr:to>
      <xdr:col>6</xdr:col>
      <xdr:colOff>223630</xdr:colOff>
      <xdr:row>3</xdr:row>
      <xdr:rowOff>35296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5173" y="16565"/>
          <a:ext cx="629479" cy="615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190086</xdr:colOff>
      <xdr:row>0</xdr:row>
      <xdr:rowOff>0</xdr:rowOff>
    </xdr:from>
    <xdr:to>
      <xdr:col>7</xdr:col>
      <xdr:colOff>165652</xdr:colOff>
      <xdr:row>3</xdr:row>
      <xdr:rowOff>18731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31629" y="0"/>
          <a:ext cx="605045" cy="615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140804</xdr:colOff>
      <xdr:row>0</xdr:row>
      <xdr:rowOff>47625</xdr:rowOff>
    </xdr:from>
    <xdr:to>
      <xdr:col>6</xdr:col>
      <xdr:colOff>171450</xdr:colOff>
      <xdr:row>3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1129" y="47625"/>
          <a:ext cx="659296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571397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38100</xdr:rowOff>
    </xdr:from>
    <xdr:to>
      <xdr:col>7</xdr:col>
      <xdr:colOff>200025</xdr:colOff>
      <xdr:row>3</xdr:row>
      <xdr:rowOff>28575</xdr:rowOff>
    </xdr:to>
    <xdr:pic>
      <xdr:nvPicPr>
        <xdr:cNvPr id="571397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8100"/>
          <a:ext cx="6762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57979</xdr:colOff>
      <xdr:row>0</xdr:row>
      <xdr:rowOff>91109</xdr:rowOff>
    </xdr:from>
    <xdr:to>
      <xdr:col>8</xdr:col>
      <xdr:colOff>93251</xdr:colOff>
      <xdr:row>4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56283" y="91109"/>
          <a:ext cx="615055" cy="604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6164</xdr:colOff>
      <xdr:row>22</xdr:row>
      <xdr:rowOff>28574</xdr:rowOff>
    </xdr:from>
    <xdr:to>
      <xdr:col>16</xdr:col>
      <xdr:colOff>134551</xdr:colOff>
      <xdr:row>53</xdr:row>
      <xdr:rowOff>34178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171450</xdr:colOff>
      <xdr:row>0</xdr:row>
      <xdr:rowOff>114300</xdr:rowOff>
    </xdr:from>
    <xdr:to>
      <xdr:col>9</xdr:col>
      <xdr:colOff>104775</xdr:colOff>
      <xdr:row>4</xdr:row>
      <xdr:rowOff>19050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90825" y="114300"/>
          <a:ext cx="5619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0</xdr:row>
      <xdr:rowOff>19050</xdr:rowOff>
    </xdr:from>
    <xdr:to>
      <xdr:col>9</xdr:col>
      <xdr:colOff>19050</xdr:colOff>
      <xdr:row>3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05100" y="19050"/>
          <a:ext cx="6381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114301</xdr:colOff>
      <xdr:row>22</xdr:row>
      <xdr:rowOff>0</xdr:rowOff>
    </xdr:from>
    <xdr:to>
      <xdr:col>15</xdr:col>
      <xdr:colOff>257176</xdr:colOff>
      <xdr:row>51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76200</xdr:rowOff>
    </xdr:from>
    <xdr:to>
      <xdr:col>8</xdr:col>
      <xdr:colOff>85725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6200"/>
          <a:ext cx="6000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121103</xdr:colOff>
      <xdr:row>22</xdr:row>
      <xdr:rowOff>29935</xdr:rowOff>
    </xdr:from>
    <xdr:to>
      <xdr:col>15</xdr:col>
      <xdr:colOff>469685</xdr:colOff>
      <xdr:row>52</xdr:row>
      <xdr:rowOff>48425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0</xdr:row>
      <xdr:rowOff>38100</xdr:rowOff>
    </xdr:from>
    <xdr:to>
      <xdr:col>8</xdr:col>
      <xdr:colOff>219075</xdr:colOff>
      <xdr:row>3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52725" y="38100"/>
          <a:ext cx="6000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73478</xdr:colOff>
      <xdr:row>21</xdr:row>
      <xdr:rowOff>39460</xdr:rowOff>
    </xdr:from>
    <xdr:to>
      <xdr:col>15</xdr:col>
      <xdr:colOff>422060</xdr:colOff>
      <xdr:row>51</xdr:row>
      <xdr:rowOff>38900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95249</xdr:colOff>
      <xdr:row>0</xdr:row>
      <xdr:rowOff>104775</xdr:rowOff>
    </xdr:from>
    <xdr:to>
      <xdr:col>8</xdr:col>
      <xdr:colOff>0</xdr:colOff>
      <xdr:row>4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4" y="104775"/>
          <a:ext cx="666751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20</xdr:row>
      <xdr:rowOff>19052</xdr:rowOff>
    </xdr:from>
    <xdr:to>
      <xdr:col>15</xdr:col>
      <xdr:colOff>85725</xdr:colOff>
      <xdr:row>52</xdr:row>
      <xdr:rowOff>152401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</xdr:colOff>
      <xdr:row>38</xdr:row>
      <xdr:rowOff>95250</xdr:rowOff>
    </xdr:from>
    <xdr:to>
      <xdr:col>8</xdr:col>
      <xdr:colOff>95250</xdr:colOff>
      <xdr:row>39</xdr:row>
      <xdr:rowOff>104775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943225" y="7715250"/>
          <a:ext cx="46672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76200</xdr:colOff>
      <xdr:row>28</xdr:row>
      <xdr:rowOff>104775</xdr:rowOff>
    </xdr:from>
    <xdr:to>
      <xdr:col>8</xdr:col>
      <xdr:colOff>123825</xdr:colOff>
      <xdr:row>29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009900" y="6105525"/>
          <a:ext cx="42862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91585</xdr:colOff>
      <xdr:row>39</xdr:row>
      <xdr:rowOff>133349</xdr:rowOff>
    </xdr:from>
    <xdr:ext cx="441815" cy="276225"/>
    <xdr:sp macro="" textlink="">
      <xdr:nvSpPr>
        <xdr:cNvPr id="7" name="Text Box 87"/>
        <xdr:cNvSpPr txBox="1">
          <a:spLocks noChangeArrowheads="1"/>
        </xdr:cNvSpPr>
      </xdr:nvSpPr>
      <xdr:spPr bwMode="auto">
        <a:xfrm>
          <a:off x="3549160" y="8162924"/>
          <a:ext cx="44181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7432" rIns="0" bIns="0" anchor="t" upright="1">
          <a:noAutofit/>
        </a:bodyPr>
        <a:lstStyle/>
        <a:p>
          <a:pPr algn="l" rtl="1">
            <a:defRPr sz="1000"/>
          </a:pPr>
          <a:r>
            <a:rPr lang="es-ES" sz="1000" b="1" i="0" strike="noStrike" baseline="0">
              <a:solidFill>
                <a:srgbClr val="000000"/>
              </a:solidFill>
              <a:latin typeface="Arial"/>
              <a:cs typeface="Arial"/>
            </a:rPr>
            <a:t>67 </a:t>
          </a: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xdr:txBody>
    </xdr:sp>
    <xdr:clientData/>
  </xdr:oneCellAnchor>
  <xdr:oneCellAnchor>
    <xdr:from>
      <xdr:col>8</xdr:col>
      <xdr:colOff>85725</xdr:colOff>
      <xdr:row>27</xdr:row>
      <xdr:rowOff>47625</xdr:rowOff>
    </xdr:from>
    <xdr:ext cx="319959" cy="257175"/>
    <xdr:sp macro="" textlink="">
      <xdr:nvSpPr>
        <xdr:cNvPr id="8" name="Text Box 88"/>
        <xdr:cNvSpPr txBox="1">
          <a:spLocks noChangeArrowheads="1"/>
        </xdr:cNvSpPr>
      </xdr:nvSpPr>
      <xdr:spPr bwMode="auto">
        <a:xfrm>
          <a:off x="3543300" y="6134100"/>
          <a:ext cx="319959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noAutofit/>
        </a:bodyPr>
        <a:lstStyle/>
        <a:p>
          <a:pPr algn="l" rtl="1">
            <a:defRPr sz="1000"/>
          </a:pPr>
          <a:r>
            <a:rPr lang="es-ES" sz="1000" b="1" i="0" strike="noStrike" baseline="0">
              <a:solidFill>
                <a:srgbClr val="000000"/>
              </a:solidFill>
              <a:latin typeface="Arial"/>
              <a:cs typeface="Arial"/>
            </a:rPr>
            <a:t>24 </a:t>
          </a: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xdr:txBody>
    </xdr:sp>
    <xdr:clientData/>
  </xdr:oneCellAnchor>
  <xdr:oneCellAnchor>
    <xdr:from>
      <xdr:col>8</xdr:col>
      <xdr:colOff>57150</xdr:colOff>
      <xdr:row>22</xdr:row>
      <xdr:rowOff>114300</xdr:rowOff>
    </xdr:from>
    <xdr:ext cx="390525" cy="276225"/>
    <xdr:sp macro="" textlink="">
      <xdr:nvSpPr>
        <xdr:cNvPr id="9" name="Text Box 89"/>
        <xdr:cNvSpPr txBox="1">
          <a:spLocks noChangeArrowheads="1"/>
        </xdr:cNvSpPr>
      </xdr:nvSpPr>
      <xdr:spPr bwMode="auto">
        <a:xfrm>
          <a:off x="3514725" y="5391150"/>
          <a:ext cx="390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noAutofit/>
        </a:bodyPr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9 %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238125</xdr:colOff>
      <xdr:row>0</xdr:row>
      <xdr:rowOff>104775</xdr:rowOff>
    </xdr:from>
    <xdr:to>
      <xdr:col>8</xdr:col>
      <xdr:colOff>285750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4775"/>
          <a:ext cx="6667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22</xdr:row>
      <xdr:rowOff>104775</xdr:rowOff>
    </xdr:from>
    <xdr:to>
      <xdr:col>15</xdr:col>
      <xdr:colOff>695325</xdr:colOff>
      <xdr:row>51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0</xdr:row>
      <xdr:rowOff>104775</xdr:rowOff>
    </xdr:from>
    <xdr:to>
      <xdr:col>9</xdr:col>
      <xdr:colOff>142875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1047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504825</xdr:colOff>
      <xdr:row>23</xdr:row>
      <xdr:rowOff>57150</xdr:rowOff>
    </xdr:from>
    <xdr:to>
      <xdr:col>15</xdr:col>
      <xdr:colOff>647700</xdr:colOff>
      <xdr:row>51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unoz/Desktop/Preliminar%20ENERO-DICIEMBRE%202015/Informe%20preliminar%20de%20homicidios%20%20enero-diciembre%202015%20-%20cop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Datos%20de%20programa/Microsoft/Excel/Informe%20preliminar%20Homicidios%20enero-junio%202013%20par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NSTANCIA"/>
      <sheetName val="AÑOS"/>
      <sheetName val="PROVINCIAS"/>
      <sheetName val="AÑOS MODIF"/>
      <sheetName val="PROVINCIAS MOD"/>
      <sheetName val="AÑOS MODIF GRAF"/>
      <sheetName val="PROVINCIAS MOD GRAF"/>
      <sheetName val="HABITANTES"/>
      <sheetName val="45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>
        <row r="4">
          <cell r="D4">
            <v>255085</v>
          </cell>
        </row>
        <row r="5">
          <cell r="D5">
            <v>122083</v>
          </cell>
        </row>
        <row r="6">
          <cell r="D6">
            <v>208463</v>
          </cell>
        </row>
        <row r="7">
          <cell r="D7">
            <v>68903</v>
          </cell>
        </row>
        <row r="8">
          <cell r="D8">
            <v>1182348</v>
          </cell>
        </row>
        <row r="9">
          <cell r="D9">
            <v>306723</v>
          </cell>
        </row>
        <row r="10">
          <cell r="D10">
            <v>112171</v>
          </cell>
        </row>
        <row r="11">
          <cell r="D11">
            <v>75016</v>
          </cell>
        </row>
        <row r="12">
          <cell r="D12">
            <v>244994</v>
          </cell>
        </row>
        <row r="13">
          <cell r="D13">
            <v>93035</v>
          </cell>
        </row>
        <row r="14">
          <cell r="D14">
            <v>104613</v>
          </cell>
        </row>
        <row r="15">
          <cell r="D15">
            <v>59230</v>
          </cell>
        </row>
        <row r="16">
          <cell r="D16">
            <v>255878</v>
          </cell>
        </row>
        <row r="17">
          <cell r="D17">
            <v>261547</v>
          </cell>
        </row>
        <row r="18">
          <cell r="D18">
            <v>449104</v>
          </cell>
        </row>
        <row r="19">
          <cell r="D19">
            <v>144719</v>
          </cell>
        </row>
        <row r="20">
          <cell r="D20">
            <v>206501</v>
          </cell>
        </row>
        <row r="21">
          <cell r="D21">
            <v>126311</v>
          </cell>
        </row>
        <row r="22">
          <cell r="D22">
            <v>222613</v>
          </cell>
        </row>
        <row r="23">
          <cell r="D23">
            <v>27342</v>
          </cell>
        </row>
        <row r="24">
          <cell r="D24">
            <v>216594</v>
          </cell>
        </row>
        <row r="25">
          <cell r="D25">
            <v>338995</v>
          </cell>
        </row>
        <row r="26">
          <cell r="D26">
            <v>103330</v>
          </cell>
        </row>
        <row r="27">
          <cell r="D27">
            <v>723738</v>
          </cell>
        </row>
        <row r="28">
          <cell r="D28">
            <v>69398</v>
          </cell>
        </row>
        <row r="29">
          <cell r="D29">
            <v>242843</v>
          </cell>
        </row>
        <row r="30">
          <cell r="D30">
            <v>360090</v>
          </cell>
        </row>
        <row r="31">
          <cell r="D31">
            <v>157917</v>
          </cell>
        </row>
        <row r="32">
          <cell r="D32">
            <v>1116441</v>
          </cell>
        </row>
        <row r="33">
          <cell r="D33">
            <v>54063</v>
          </cell>
        </row>
        <row r="34">
          <cell r="D34">
            <v>2384036</v>
          </cell>
        </row>
        <row r="35">
          <cell r="D35">
            <v>202411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"/>
      <sheetName val="34"/>
      <sheetName val="35"/>
      <sheetName val="36"/>
      <sheetName val="37"/>
      <sheetName val="52"/>
      <sheetName val="39"/>
      <sheetName val="38"/>
      <sheetName val="40"/>
      <sheetName val="41"/>
      <sheetName val="43"/>
      <sheetName val="44"/>
      <sheetName val="45 (2)"/>
      <sheetName val="45 (3)"/>
      <sheetName val="46"/>
      <sheetName val="47"/>
      <sheetName val="48"/>
      <sheetName val="49"/>
      <sheetName val="50"/>
      <sheetName val="51"/>
      <sheetName val="53"/>
      <sheetName val="54"/>
      <sheetName val="55"/>
      <sheetName val="56"/>
      <sheetName val="57"/>
      <sheetName val="58"/>
      <sheetName val="59"/>
      <sheetName val="60-61"/>
      <sheetName val="62"/>
      <sheetName val="63"/>
    </sheetNames>
    <sheetDataSet>
      <sheetData sheetId="0">
        <row r="16">
          <cell r="B16" t="str">
            <v>6:00 AM-5:59 PM</v>
          </cell>
        </row>
      </sheetData>
      <sheetData sheetId="1">
        <row r="16">
          <cell r="B16" t="str">
            <v>6:00 AM-5:59 PM</v>
          </cell>
        </row>
      </sheetData>
      <sheetData sheetId="2">
        <row r="16">
          <cell r="B16" t="str">
            <v>6:00 AM-5:59 PM</v>
          </cell>
        </row>
      </sheetData>
      <sheetData sheetId="3">
        <row r="16">
          <cell r="B16" t="str">
            <v>6:00 AM-5:59 PM</v>
          </cell>
        </row>
      </sheetData>
      <sheetData sheetId="4">
        <row r="15">
          <cell r="D15" t="str">
            <v>6:00 am - 5:59 pm</v>
          </cell>
        </row>
      </sheetData>
      <sheetData sheetId="5">
        <row r="15">
          <cell r="D15" t="str">
            <v>6:00 am - 5:59 pm</v>
          </cell>
        </row>
      </sheetData>
      <sheetData sheetId="6">
        <row r="15">
          <cell r="D15" t="str">
            <v>6:00 am - 5:59 pm</v>
          </cell>
        </row>
      </sheetData>
      <sheetData sheetId="7">
        <row r="14">
          <cell r="D14" t="str">
            <v>6:00 am - 5:59 pm</v>
          </cell>
        </row>
      </sheetData>
      <sheetData sheetId="8"/>
      <sheetData sheetId="9"/>
      <sheetData sheetId="10">
        <row r="16">
          <cell r="C16" t="str">
            <v>P.N.</v>
          </cell>
        </row>
        <row r="17">
          <cell r="C17" t="str">
            <v>INACIF</v>
          </cell>
        </row>
      </sheetData>
      <sheetData sheetId="11">
        <row r="17">
          <cell r="D17">
            <v>2012</v>
          </cell>
        </row>
      </sheetData>
      <sheetData sheetId="12"/>
      <sheetData sheetId="13"/>
      <sheetData sheetId="14">
        <row r="14">
          <cell r="C14" t="str">
            <v>LUNES</v>
          </cell>
        </row>
      </sheetData>
      <sheetData sheetId="15">
        <row r="14">
          <cell r="C14" t="str">
            <v>LUNES</v>
          </cell>
        </row>
      </sheetData>
      <sheetData sheetId="16">
        <row r="14">
          <cell r="C14" t="str">
            <v>LUNES</v>
          </cell>
        </row>
      </sheetData>
      <sheetData sheetId="17">
        <row r="14">
          <cell r="C14" t="str">
            <v>LUNES</v>
          </cell>
        </row>
      </sheetData>
      <sheetData sheetId="18">
        <row r="16">
          <cell r="D16" t="str">
            <v>Armas de Fuego</v>
          </cell>
        </row>
      </sheetData>
      <sheetData sheetId="19">
        <row r="16">
          <cell r="B16" t="str">
            <v>6:00am - 5:59pm</v>
          </cell>
        </row>
      </sheetData>
      <sheetData sheetId="20">
        <row r="16">
          <cell r="D16" t="str">
            <v>0 a 17 años</v>
          </cell>
        </row>
      </sheetData>
      <sheetData sheetId="21">
        <row r="14">
          <cell r="C14" t="str">
            <v>HOMICIDIOS SIN ACCION POLICIAL</v>
          </cell>
        </row>
      </sheetData>
      <sheetData sheetId="22"/>
      <sheetData sheetId="23"/>
      <sheetData sheetId="24"/>
      <sheetData sheetId="25">
        <row r="5">
          <cell r="E5" t="str">
            <v>TASA DE HOMICIDIOS POR CADA 100 MIL HAB. ENERO-MAYO 2012</v>
          </cell>
        </row>
      </sheetData>
      <sheetData sheetId="26">
        <row r="5">
          <cell r="E5" t="str">
            <v>TASA DE ACCIÓN POLICIAL POR CADA 100 MIL HAB. ENERO 2012</v>
          </cell>
        </row>
      </sheetData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8"/>
  <sheetViews>
    <sheetView topLeftCell="A25" zoomScale="115" zoomScaleNormal="115" workbookViewId="0">
      <selection activeCell="I8" sqref="I8"/>
    </sheetView>
  </sheetViews>
  <sheetFormatPr baseColWidth="10" defaultColWidth="11.42578125" defaultRowHeight="12.75" x14ac:dyDescent="0.2"/>
  <cols>
    <col min="1" max="1" width="1.42578125" customWidth="1"/>
    <col min="2" max="2" width="21.140625" style="8" customWidth="1"/>
    <col min="3" max="3" width="13" style="9" customWidth="1"/>
    <col min="4" max="4" width="12.140625" style="9" customWidth="1"/>
    <col min="5" max="5" width="2.5703125" customWidth="1"/>
    <col min="6" max="6" width="13.42578125" customWidth="1"/>
    <col min="7" max="7" width="11.42578125" customWidth="1"/>
    <col min="8" max="9" width="5.7109375" customWidth="1"/>
    <col min="12" max="12" width="10" customWidth="1"/>
    <col min="13" max="13" width="15.7109375" customWidth="1"/>
    <col min="15" max="15" width="9.5703125" customWidth="1"/>
    <col min="16" max="16" width="8.42578125" customWidth="1"/>
    <col min="17" max="17" width="3" customWidth="1"/>
  </cols>
  <sheetData>
    <row r="1" spans="2:15" ht="12.95" customHeight="1" x14ac:dyDescent="0.3">
      <c r="B1" s="488"/>
      <c r="C1" s="488"/>
      <c r="D1" s="488"/>
      <c r="E1" s="488"/>
      <c r="F1" s="488"/>
    </row>
    <row r="2" spans="2:15" ht="14.25" customHeight="1" thickBot="1" x14ac:dyDescent="0.35">
      <c r="B2" s="15" t="s">
        <v>113</v>
      </c>
      <c r="C2" s="15"/>
      <c r="D2" s="15"/>
    </row>
    <row r="3" spans="2:15" ht="30" customHeight="1" x14ac:dyDescent="0.3">
      <c r="B3" s="112" t="s">
        <v>114</v>
      </c>
      <c r="C3" s="113">
        <v>2014</v>
      </c>
      <c r="D3" s="113">
        <v>2015</v>
      </c>
      <c r="E3" s="106"/>
    </row>
    <row r="4" spans="2:15" s="5" customFormat="1" ht="15" customHeight="1" x14ac:dyDescent="0.2">
      <c r="B4" s="114" t="s">
        <v>21</v>
      </c>
      <c r="C4" s="456">
        <v>252590</v>
      </c>
      <c r="D4" s="451">
        <v>255085</v>
      </c>
      <c r="E4" s="107"/>
      <c r="O4" s="2"/>
    </row>
    <row r="5" spans="2:15" s="5" customFormat="1" ht="15" customHeight="1" x14ac:dyDescent="0.3">
      <c r="B5" s="114" t="s">
        <v>22</v>
      </c>
      <c r="C5" s="457">
        <v>120724</v>
      </c>
      <c r="D5" s="452">
        <v>122083</v>
      </c>
      <c r="E5" s="107"/>
      <c r="O5" s="2"/>
    </row>
    <row r="6" spans="2:15" ht="15" customHeight="1" x14ac:dyDescent="0.3">
      <c r="B6" s="114" t="s">
        <v>23</v>
      </c>
      <c r="C6" s="458">
        <v>206980</v>
      </c>
      <c r="D6" s="453">
        <v>208463</v>
      </c>
      <c r="E6" s="106"/>
      <c r="O6" s="32"/>
    </row>
    <row r="7" spans="2:15" ht="15" customHeight="1" x14ac:dyDescent="0.3">
      <c r="B7" s="114" t="s">
        <v>125</v>
      </c>
      <c r="C7" s="457">
        <v>68531</v>
      </c>
      <c r="D7" s="452">
        <v>68903</v>
      </c>
      <c r="E7" s="106"/>
      <c r="O7" s="32"/>
    </row>
    <row r="8" spans="2:15" ht="15" customHeight="1" x14ac:dyDescent="0.25">
      <c r="B8" s="114" t="s">
        <v>4</v>
      </c>
      <c r="C8" s="456">
        <v>1168629</v>
      </c>
      <c r="D8" s="461">
        <v>1182348</v>
      </c>
      <c r="E8" s="106"/>
      <c r="O8" s="32"/>
    </row>
    <row r="9" spans="2:15" ht="15" customHeight="1" x14ac:dyDescent="0.2">
      <c r="B9" s="114" t="s">
        <v>24</v>
      </c>
      <c r="C9" s="459">
        <v>305347</v>
      </c>
      <c r="D9" s="454">
        <v>306723</v>
      </c>
      <c r="E9" s="106"/>
      <c r="O9" s="32"/>
    </row>
    <row r="10" spans="2:15" ht="15" customHeight="1" x14ac:dyDescent="0.3">
      <c r="B10" s="114" t="s">
        <v>182</v>
      </c>
      <c r="C10" s="458">
        <v>110960</v>
      </c>
      <c r="D10" s="453">
        <v>112171</v>
      </c>
      <c r="E10" s="106"/>
      <c r="O10" s="32"/>
    </row>
    <row r="11" spans="2:15" ht="15" customHeight="1" x14ac:dyDescent="0.2">
      <c r="B11" s="114" t="s">
        <v>126</v>
      </c>
      <c r="C11" s="459">
        <v>74490</v>
      </c>
      <c r="D11" s="454">
        <v>75016</v>
      </c>
      <c r="E11" s="106"/>
      <c r="O11" s="32"/>
    </row>
    <row r="12" spans="2:15" ht="15" customHeight="1" x14ac:dyDescent="0.2">
      <c r="B12" s="114" t="s">
        <v>25</v>
      </c>
      <c r="C12" s="456">
        <v>243505</v>
      </c>
      <c r="D12" s="451">
        <v>244994</v>
      </c>
      <c r="E12" s="106"/>
      <c r="O12" s="32"/>
    </row>
    <row r="13" spans="2:15" ht="15" customHeight="1" x14ac:dyDescent="0.2">
      <c r="B13" s="114" t="s">
        <v>20</v>
      </c>
      <c r="C13" s="459">
        <v>92613</v>
      </c>
      <c r="D13" s="454">
        <v>93035</v>
      </c>
      <c r="E13" s="106"/>
      <c r="O13" s="32"/>
    </row>
    <row r="14" spans="2:15" ht="15" customHeight="1" x14ac:dyDescent="0.25">
      <c r="B14" s="114" t="s">
        <v>127</v>
      </c>
      <c r="C14" s="456">
        <v>104364</v>
      </c>
      <c r="D14" s="461">
        <v>104613</v>
      </c>
      <c r="E14" s="106"/>
      <c r="O14" s="32"/>
    </row>
    <row r="15" spans="2:15" s="5" customFormat="1" ht="15" customHeight="1" x14ac:dyDescent="0.2">
      <c r="B15" s="114" t="s">
        <v>26</v>
      </c>
      <c r="C15" s="459">
        <v>58442</v>
      </c>
      <c r="D15" s="454">
        <v>59230</v>
      </c>
      <c r="E15" s="107"/>
      <c r="O15" s="2"/>
    </row>
    <row r="16" spans="2:15" ht="15" customHeight="1" x14ac:dyDescent="0.2">
      <c r="B16" s="114" t="s">
        <v>27</v>
      </c>
      <c r="C16" s="456">
        <v>250665</v>
      </c>
      <c r="D16" s="451">
        <v>255878</v>
      </c>
      <c r="E16" s="106"/>
      <c r="O16" s="32"/>
    </row>
    <row r="17" spans="2:15" s="5" customFormat="1" ht="15" customHeight="1" x14ac:dyDescent="0.2">
      <c r="B17" s="114" t="s">
        <v>28</v>
      </c>
      <c r="C17" s="459">
        <v>258619</v>
      </c>
      <c r="D17" s="454">
        <v>261547</v>
      </c>
      <c r="E17" s="107"/>
      <c r="O17" s="2"/>
    </row>
    <row r="18" spans="2:15" ht="15" customHeight="1" x14ac:dyDescent="0.2">
      <c r="B18" s="114" t="s">
        <v>29</v>
      </c>
      <c r="C18" s="456">
        <v>445406</v>
      </c>
      <c r="D18" s="451">
        <v>449104</v>
      </c>
      <c r="E18" s="106"/>
      <c r="O18" s="32"/>
    </row>
    <row r="19" spans="2:15" ht="15" customHeight="1" x14ac:dyDescent="0.2">
      <c r="B19" s="114" t="s">
        <v>128</v>
      </c>
      <c r="C19" s="459">
        <v>144183</v>
      </c>
      <c r="D19" s="454">
        <v>144719</v>
      </c>
      <c r="E19" s="106"/>
      <c r="J19" s="231"/>
      <c r="O19" s="32"/>
    </row>
    <row r="20" spans="2:15" s="5" customFormat="1" ht="15" customHeight="1" x14ac:dyDescent="0.2">
      <c r="B20" s="114" t="s">
        <v>30</v>
      </c>
      <c r="C20" s="456">
        <v>204175</v>
      </c>
      <c r="D20" s="451">
        <v>206501</v>
      </c>
      <c r="E20" s="107"/>
      <c r="O20" s="2"/>
    </row>
    <row r="21" spans="2:15" ht="15" customHeight="1" x14ac:dyDescent="0.2">
      <c r="B21" s="114" t="s">
        <v>266</v>
      </c>
      <c r="C21" s="459">
        <v>125265</v>
      </c>
      <c r="D21" s="454">
        <v>126311</v>
      </c>
      <c r="E21" s="106"/>
      <c r="O21" s="32"/>
    </row>
    <row r="22" spans="2:15" ht="15" customHeight="1" x14ac:dyDescent="0.2">
      <c r="B22" s="114" t="s">
        <v>31</v>
      </c>
      <c r="C22" s="456">
        <v>220231</v>
      </c>
      <c r="D22" s="451">
        <v>222613</v>
      </c>
      <c r="E22" s="106"/>
      <c r="O22" s="32"/>
    </row>
    <row r="23" spans="2:15" s="5" customFormat="1" ht="15" customHeight="1" x14ac:dyDescent="0.2">
      <c r="B23" s="114" t="s">
        <v>32</v>
      </c>
      <c r="C23" s="459">
        <v>26980</v>
      </c>
      <c r="D23" s="454">
        <v>27342</v>
      </c>
      <c r="E23" s="107"/>
      <c r="O23" s="2"/>
    </row>
    <row r="24" spans="2:15" ht="15" customHeight="1" x14ac:dyDescent="0.2">
      <c r="B24" s="114" t="s">
        <v>33</v>
      </c>
      <c r="C24" s="456">
        <v>213809</v>
      </c>
      <c r="D24" s="451">
        <v>216594</v>
      </c>
      <c r="E24" s="106"/>
      <c r="O24" s="32"/>
    </row>
    <row r="25" spans="2:15" ht="15" customHeight="1" x14ac:dyDescent="0.2">
      <c r="B25" s="114" t="s">
        <v>34</v>
      </c>
      <c r="C25" s="459">
        <v>336825</v>
      </c>
      <c r="D25" s="454">
        <v>338995</v>
      </c>
      <c r="E25" s="106"/>
      <c r="O25" s="32"/>
    </row>
    <row r="26" spans="2:15" ht="15" customHeight="1" x14ac:dyDescent="0.2">
      <c r="B26" s="114" t="s">
        <v>38</v>
      </c>
      <c r="C26" s="456">
        <v>102473</v>
      </c>
      <c r="D26" s="451">
        <v>103330</v>
      </c>
      <c r="E26" s="106"/>
      <c r="O26" s="32"/>
    </row>
    <row r="27" spans="2:15" ht="15" customHeight="1" x14ac:dyDescent="0.2">
      <c r="B27" s="114" t="s">
        <v>129</v>
      </c>
      <c r="C27" s="459">
        <v>711209</v>
      </c>
      <c r="D27" s="454">
        <v>723738</v>
      </c>
      <c r="E27" s="106"/>
      <c r="O27" s="32"/>
    </row>
    <row r="28" spans="2:15" ht="15" customHeight="1" x14ac:dyDescent="0.2">
      <c r="B28" s="114" t="s">
        <v>111</v>
      </c>
      <c r="C28" s="456">
        <v>69366</v>
      </c>
      <c r="D28" s="451">
        <v>69398</v>
      </c>
      <c r="E28" s="106"/>
      <c r="O28" s="32"/>
    </row>
    <row r="29" spans="2:15" ht="15" customHeight="1" x14ac:dyDescent="0.2">
      <c r="B29" s="114" t="s">
        <v>35</v>
      </c>
      <c r="C29" s="459">
        <v>243463</v>
      </c>
      <c r="D29" s="454">
        <v>242843</v>
      </c>
      <c r="E29" s="106"/>
      <c r="O29" s="32"/>
    </row>
    <row r="30" spans="2:15" ht="15" customHeight="1" x14ac:dyDescent="0.2">
      <c r="B30" s="114" t="s">
        <v>267</v>
      </c>
      <c r="C30" s="456">
        <v>355646</v>
      </c>
      <c r="D30" s="451">
        <v>360090</v>
      </c>
      <c r="E30" s="108"/>
      <c r="O30" s="32"/>
    </row>
    <row r="31" spans="2:15" s="5" customFormat="1" ht="15" customHeight="1" x14ac:dyDescent="0.2">
      <c r="B31" s="114" t="s">
        <v>36</v>
      </c>
      <c r="C31" s="459">
        <v>157666</v>
      </c>
      <c r="D31" s="454">
        <v>157917</v>
      </c>
      <c r="E31" s="107"/>
      <c r="O31" s="2"/>
    </row>
    <row r="32" spans="2:15" ht="15" customHeight="1" x14ac:dyDescent="0.25">
      <c r="B32" s="114" t="s">
        <v>5</v>
      </c>
      <c r="C32" s="456">
        <v>1102840</v>
      </c>
      <c r="D32" s="461">
        <v>1116441</v>
      </c>
      <c r="E32" s="106"/>
      <c r="O32" s="32"/>
    </row>
    <row r="33" spans="2:15" ht="15" customHeight="1" x14ac:dyDescent="0.2">
      <c r="B33" s="114" t="s">
        <v>183</v>
      </c>
      <c r="C33" s="459">
        <v>54242</v>
      </c>
      <c r="D33" s="454">
        <v>54063</v>
      </c>
      <c r="E33" s="106"/>
      <c r="O33" s="32"/>
    </row>
    <row r="34" spans="2:15" ht="15" customHeight="1" x14ac:dyDescent="0.2">
      <c r="B34" s="114" t="s">
        <v>19</v>
      </c>
      <c r="C34" s="456">
        <v>2347968</v>
      </c>
      <c r="D34" s="451">
        <v>2384036</v>
      </c>
      <c r="E34" s="106"/>
      <c r="O34" s="32"/>
    </row>
    <row r="35" spans="2:15" ht="15" customHeight="1" thickBot="1" x14ac:dyDescent="0.25">
      <c r="B35" s="393" t="s">
        <v>37</v>
      </c>
      <c r="C35" s="460">
        <v>200061</v>
      </c>
      <c r="D35" s="455">
        <v>202411</v>
      </c>
      <c r="E35" s="106"/>
      <c r="O35" s="32"/>
    </row>
    <row r="36" spans="2:15" ht="15" customHeight="1" thickBot="1" x14ac:dyDescent="0.25">
      <c r="B36" s="394"/>
      <c r="C36" s="462">
        <f>SUM(C4:C35)</f>
        <v>10378267</v>
      </c>
      <c r="D36" s="462">
        <f>SUM(D4:D35)</f>
        <v>10496535</v>
      </c>
      <c r="E36" s="106"/>
      <c r="O36" s="32"/>
    </row>
    <row r="37" spans="2:15" x14ac:dyDescent="0.2">
      <c r="B37" s="109"/>
      <c r="C37" s="110"/>
      <c r="D37" s="110"/>
      <c r="E37" s="106"/>
      <c r="O37" s="32"/>
    </row>
    <row r="38" spans="2:15" x14ac:dyDescent="0.2">
      <c r="B38" s="109"/>
      <c r="C38" s="110"/>
      <c r="D38" s="110"/>
      <c r="E38" s="106"/>
      <c r="O38" s="32"/>
    </row>
    <row r="39" spans="2:15" x14ac:dyDescent="0.2">
      <c r="B39" s="109"/>
      <c r="C39" s="110"/>
      <c r="D39" s="110"/>
      <c r="E39" s="106"/>
      <c r="O39" s="32"/>
    </row>
    <row r="40" spans="2:15" x14ac:dyDescent="0.2">
      <c r="O40" s="32"/>
    </row>
    <row r="41" spans="2:15" x14ac:dyDescent="0.2">
      <c r="D41" s="232"/>
      <c r="F41" s="231"/>
      <c r="O41" s="32"/>
    </row>
    <row r="42" spans="2:15" x14ac:dyDescent="0.2">
      <c r="O42" s="32"/>
    </row>
    <row r="43" spans="2:15" x14ac:dyDescent="0.2">
      <c r="O43" s="32"/>
    </row>
    <row r="44" spans="2:15" x14ac:dyDescent="0.2">
      <c r="O44" s="32"/>
    </row>
    <row r="45" spans="2:15" x14ac:dyDescent="0.2">
      <c r="O45" s="32"/>
    </row>
    <row r="46" spans="2:15" x14ac:dyDescent="0.2">
      <c r="O46" s="32"/>
    </row>
    <row r="47" spans="2:15" x14ac:dyDescent="0.2">
      <c r="O47" s="32"/>
    </row>
    <row r="48" spans="2:15" x14ac:dyDescent="0.2">
      <c r="O48" s="32"/>
    </row>
    <row r="49" spans="15:15" x14ac:dyDescent="0.2">
      <c r="O49" s="32"/>
    </row>
    <row r="50" spans="15:15" x14ac:dyDescent="0.2">
      <c r="O50" s="32"/>
    </row>
    <row r="51" spans="15:15" x14ac:dyDescent="0.2">
      <c r="O51" s="32"/>
    </row>
    <row r="52" spans="15:15" x14ac:dyDescent="0.2">
      <c r="O52" s="32"/>
    </row>
    <row r="53" spans="15:15" x14ac:dyDescent="0.2">
      <c r="O53" s="32"/>
    </row>
    <row r="54" spans="15:15" x14ac:dyDescent="0.2">
      <c r="O54" s="32"/>
    </row>
    <row r="55" spans="15:15" x14ac:dyDescent="0.2">
      <c r="O55" s="32"/>
    </row>
    <row r="56" spans="15:15" x14ac:dyDescent="0.2">
      <c r="O56" s="32"/>
    </row>
    <row r="57" spans="15:15" x14ac:dyDescent="0.2">
      <c r="O57" s="32"/>
    </row>
    <row r="58" spans="15:15" x14ac:dyDescent="0.2">
      <c r="O58" s="32"/>
    </row>
    <row r="59" spans="15:15" x14ac:dyDescent="0.2">
      <c r="O59" s="32"/>
    </row>
    <row r="60" spans="15:15" x14ac:dyDescent="0.2">
      <c r="O60" s="32"/>
    </row>
    <row r="61" spans="15:15" x14ac:dyDescent="0.2">
      <c r="O61" s="32"/>
    </row>
    <row r="62" spans="15:15" x14ac:dyDescent="0.2">
      <c r="O62" s="32"/>
    </row>
    <row r="63" spans="15:15" x14ac:dyDescent="0.2">
      <c r="O63" s="32"/>
    </row>
    <row r="64" spans="15:15" x14ac:dyDescent="0.2">
      <c r="O64" s="32"/>
    </row>
    <row r="65" spans="15:15" x14ac:dyDescent="0.2">
      <c r="O65" s="32"/>
    </row>
    <row r="66" spans="15:15" x14ac:dyDescent="0.2">
      <c r="O66" s="32"/>
    </row>
    <row r="67" spans="15:15" x14ac:dyDescent="0.2">
      <c r="O67" s="32"/>
    </row>
    <row r="68" spans="15:15" x14ac:dyDescent="0.2">
      <c r="O68" s="32"/>
    </row>
    <row r="69" spans="15:15" x14ac:dyDescent="0.2">
      <c r="O69" s="32"/>
    </row>
    <row r="70" spans="15:15" x14ac:dyDescent="0.2">
      <c r="O70" s="32"/>
    </row>
    <row r="71" spans="15:15" x14ac:dyDescent="0.2">
      <c r="O71" s="32"/>
    </row>
    <row r="72" spans="15:15" x14ac:dyDescent="0.2">
      <c r="O72" s="32"/>
    </row>
    <row r="73" spans="15:15" x14ac:dyDescent="0.2">
      <c r="O73" s="32"/>
    </row>
    <row r="74" spans="15:15" x14ac:dyDescent="0.2">
      <c r="O74" s="32"/>
    </row>
    <row r="75" spans="15:15" x14ac:dyDescent="0.2">
      <c r="O75" s="32"/>
    </row>
    <row r="76" spans="15:15" x14ac:dyDescent="0.2">
      <c r="O76" s="32"/>
    </row>
    <row r="77" spans="15:15" x14ac:dyDescent="0.2">
      <c r="O77" s="32"/>
    </row>
    <row r="78" spans="15:15" x14ac:dyDescent="0.2">
      <c r="O78" s="32"/>
    </row>
    <row r="79" spans="15:15" x14ac:dyDescent="0.2">
      <c r="O79" s="32"/>
    </row>
    <row r="80" spans="15:15" x14ac:dyDescent="0.2">
      <c r="O80" s="32"/>
    </row>
    <row r="81" spans="15:15" x14ac:dyDescent="0.2">
      <c r="O81" s="32"/>
    </row>
    <row r="82" spans="15:15" x14ac:dyDescent="0.2">
      <c r="O82" s="32"/>
    </row>
    <row r="83" spans="15:15" x14ac:dyDescent="0.2">
      <c r="O83" s="32"/>
    </row>
    <row r="84" spans="15:15" x14ac:dyDescent="0.2">
      <c r="O84" s="32"/>
    </row>
    <row r="85" spans="15:15" x14ac:dyDescent="0.2">
      <c r="O85" s="32"/>
    </row>
    <row r="86" spans="15:15" x14ac:dyDescent="0.2">
      <c r="O86" s="32"/>
    </row>
    <row r="87" spans="15:15" x14ac:dyDescent="0.2">
      <c r="O87" s="32"/>
    </row>
    <row r="88" spans="15:15" x14ac:dyDescent="0.2">
      <c r="O88" s="32"/>
    </row>
    <row r="89" spans="15:15" x14ac:dyDescent="0.2">
      <c r="O89" s="32"/>
    </row>
    <row r="90" spans="15:15" x14ac:dyDescent="0.2">
      <c r="O90" s="32"/>
    </row>
    <row r="91" spans="15:15" x14ac:dyDescent="0.2">
      <c r="O91" s="32"/>
    </row>
    <row r="92" spans="15:15" x14ac:dyDescent="0.2">
      <c r="O92" s="32"/>
    </row>
    <row r="93" spans="15:15" x14ac:dyDescent="0.2">
      <c r="O93" s="32"/>
    </row>
    <row r="94" spans="15:15" x14ac:dyDescent="0.2">
      <c r="O94" s="32"/>
    </row>
    <row r="95" spans="15:15" x14ac:dyDescent="0.2">
      <c r="O95" s="32"/>
    </row>
    <row r="96" spans="15:15" x14ac:dyDescent="0.2">
      <c r="O96" s="32"/>
    </row>
    <row r="97" spans="15:15" x14ac:dyDescent="0.2">
      <c r="O97" s="32"/>
    </row>
    <row r="98" spans="15:15" x14ac:dyDescent="0.2">
      <c r="O98" s="32"/>
    </row>
    <row r="99" spans="15:15" x14ac:dyDescent="0.2">
      <c r="O99" s="32"/>
    </row>
    <row r="100" spans="15:15" x14ac:dyDescent="0.2">
      <c r="O100" s="32"/>
    </row>
    <row r="101" spans="15:15" x14ac:dyDescent="0.2">
      <c r="O101" s="32"/>
    </row>
    <row r="102" spans="15:15" x14ac:dyDescent="0.2">
      <c r="O102" s="32"/>
    </row>
    <row r="103" spans="15:15" x14ac:dyDescent="0.2">
      <c r="O103" s="32"/>
    </row>
    <row r="104" spans="15:15" x14ac:dyDescent="0.2">
      <c r="O104" s="32"/>
    </row>
    <row r="105" spans="15:15" x14ac:dyDescent="0.2">
      <c r="O105" s="32"/>
    </row>
    <row r="106" spans="15:15" x14ac:dyDescent="0.2">
      <c r="O106" s="32"/>
    </row>
    <row r="107" spans="15:15" x14ac:dyDescent="0.2">
      <c r="O107" s="32"/>
    </row>
    <row r="108" spans="15:15" x14ac:dyDescent="0.2">
      <c r="O108" s="32"/>
    </row>
    <row r="109" spans="15:15" x14ac:dyDescent="0.2">
      <c r="O109" s="32"/>
    </row>
    <row r="110" spans="15:15" x14ac:dyDescent="0.2">
      <c r="O110" s="32"/>
    </row>
    <row r="111" spans="15:15" x14ac:dyDescent="0.2">
      <c r="O111" s="32"/>
    </row>
    <row r="112" spans="15:15" x14ac:dyDescent="0.2">
      <c r="O112" s="32"/>
    </row>
    <row r="113" spans="15:15" x14ac:dyDescent="0.2">
      <c r="O113" s="32"/>
    </row>
    <row r="114" spans="15:15" x14ac:dyDescent="0.2">
      <c r="O114" s="32"/>
    </row>
    <row r="115" spans="15:15" x14ac:dyDescent="0.2">
      <c r="O115" s="32"/>
    </row>
    <row r="116" spans="15:15" x14ac:dyDescent="0.2">
      <c r="O116" s="32"/>
    </row>
    <row r="117" spans="15:15" x14ac:dyDescent="0.2">
      <c r="O117" s="32"/>
    </row>
    <row r="118" spans="15:15" x14ac:dyDescent="0.2">
      <c r="O118" s="32"/>
    </row>
    <row r="119" spans="15:15" x14ac:dyDescent="0.2">
      <c r="O119" s="32"/>
    </row>
    <row r="120" spans="15:15" x14ac:dyDescent="0.2">
      <c r="O120" s="32"/>
    </row>
    <row r="121" spans="15:15" x14ac:dyDescent="0.2">
      <c r="O121" s="32"/>
    </row>
    <row r="122" spans="15:15" x14ac:dyDescent="0.2">
      <c r="O122" s="32"/>
    </row>
    <row r="123" spans="15:15" x14ac:dyDescent="0.2">
      <c r="O123" s="32"/>
    </row>
    <row r="124" spans="15:15" x14ac:dyDescent="0.2">
      <c r="O124" s="32"/>
    </row>
    <row r="125" spans="15:15" x14ac:dyDescent="0.2">
      <c r="O125" s="32"/>
    </row>
    <row r="126" spans="15:15" x14ac:dyDescent="0.2">
      <c r="O126" s="32"/>
    </row>
    <row r="127" spans="15:15" x14ac:dyDescent="0.2">
      <c r="O127" s="32"/>
    </row>
    <row r="128" spans="15:15" x14ac:dyDescent="0.2">
      <c r="O128" s="32"/>
    </row>
  </sheetData>
  <mergeCells count="1">
    <mergeCell ref="B1:F1"/>
  </mergeCells>
  <pageMargins left="0.39370078740157483" right="0" top="0.19685039370078741" bottom="0.19685039370078741" header="0.31496062992125984" footer="0.31496062992125984"/>
  <pageSetup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7"/>
  <sheetViews>
    <sheetView topLeftCell="A14" workbookViewId="0">
      <selection activeCell="U15" sqref="U15"/>
    </sheetView>
  </sheetViews>
  <sheetFormatPr baseColWidth="10" defaultColWidth="11.42578125" defaultRowHeight="12.75" x14ac:dyDescent="0.2"/>
  <cols>
    <col min="1" max="1" width="5" customWidth="1"/>
    <col min="2" max="2" width="14.140625" customWidth="1"/>
    <col min="3" max="3" width="2.28515625" customWidth="1"/>
    <col min="4" max="4" width="4.85546875" customWidth="1"/>
    <col min="5" max="6" width="4.28515625" customWidth="1"/>
    <col min="7" max="7" width="4.7109375" customWidth="1"/>
    <col min="8" max="8" width="4.5703125" customWidth="1"/>
    <col min="9" max="9" width="4.42578125" customWidth="1"/>
    <col min="10" max="10" width="5.7109375" customWidth="1"/>
    <col min="11" max="12" width="4.7109375" customWidth="1"/>
    <col min="13" max="14" width="5" customWidth="1"/>
    <col min="15" max="15" width="4.85546875" customWidth="1"/>
    <col min="16" max="16" width="10.85546875" customWidth="1"/>
    <col min="17" max="17" width="7.5703125" customWidth="1"/>
  </cols>
  <sheetData>
    <row r="5" spans="1:16" ht="12.75" customHeight="1" x14ac:dyDescent="0.25">
      <c r="A5" s="504" t="s">
        <v>115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</row>
    <row r="6" spans="1:16" ht="19.5" customHeight="1" x14ac:dyDescent="0.3">
      <c r="A6" s="529" t="s">
        <v>18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</row>
    <row r="7" spans="1:16" ht="12.75" customHeight="1" x14ac:dyDescent="0.25">
      <c r="A7" s="506" t="s">
        <v>299</v>
      </c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</row>
    <row r="8" spans="1:16" ht="15.75" x14ac:dyDescent="0.2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ht="15" x14ac:dyDescent="0.25">
      <c r="B9" s="507"/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</row>
    <row r="10" spans="1:16" ht="15" x14ac:dyDescent="0.2">
      <c r="A10" s="534" t="s">
        <v>57</v>
      </c>
      <c r="B10" s="534"/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</row>
    <row r="11" spans="1:16" ht="15" x14ac:dyDescent="0.3">
      <c r="A11" s="533" t="s">
        <v>116</v>
      </c>
      <c r="B11" s="533"/>
      <c r="C11" s="533"/>
      <c r="D11" s="533"/>
      <c r="E11" s="533"/>
      <c r="F11" s="533"/>
      <c r="G11" s="533"/>
      <c r="H11" s="533"/>
      <c r="I11" s="533"/>
      <c r="J11" s="533"/>
      <c r="K11" s="533"/>
      <c r="L11" s="533"/>
      <c r="M11" s="533"/>
      <c r="N11" s="533"/>
      <c r="O11" s="533"/>
      <c r="P11" s="533"/>
    </row>
    <row r="12" spans="1:16" ht="15" x14ac:dyDescent="0.2">
      <c r="A12" s="508" t="s">
        <v>340</v>
      </c>
      <c r="B12" s="508"/>
      <c r="C12" s="508"/>
      <c r="D12" s="508"/>
      <c r="E12" s="508"/>
      <c r="F12" s="508"/>
      <c r="G12" s="508"/>
      <c r="H12" s="508"/>
      <c r="I12" s="508"/>
      <c r="J12" s="508"/>
      <c r="K12" s="508"/>
      <c r="L12" s="508"/>
      <c r="M12" s="508"/>
      <c r="N12" s="508"/>
      <c r="O12" s="508"/>
      <c r="P12" s="508"/>
    </row>
    <row r="13" spans="1:16" ht="15" x14ac:dyDescent="0.3">
      <c r="A13" s="509" t="s">
        <v>13</v>
      </c>
      <c r="B13" s="509"/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</row>
    <row r="14" spans="1:16" ht="15.75" thickBot="1" x14ac:dyDescent="0.35"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</row>
    <row r="15" spans="1:16" ht="87" customHeight="1" x14ac:dyDescent="0.3">
      <c r="B15" s="537" t="s">
        <v>117</v>
      </c>
      <c r="C15" s="538"/>
      <c r="D15" s="268" t="s">
        <v>136</v>
      </c>
      <c r="E15" s="268" t="s">
        <v>137</v>
      </c>
      <c r="F15" s="268" t="s">
        <v>138</v>
      </c>
      <c r="G15" s="268" t="s">
        <v>139</v>
      </c>
      <c r="H15" s="268" t="s">
        <v>140</v>
      </c>
      <c r="I15" s="268" t="s">
        <v>120</v>
      </c>
      <c r="J15" s="268" t="s">
        <v>141</v>
      </c>
      <c r="K15" s="268" t="s">
        <v>142</v>
      </c>
      <c r="L15" s="268" t="s">
        <v>143</v>
      </c>
      <c r="M15" s="268" t="s">
        <v>144</v>
      </c>
      <c r="N15" s="268" t="s">
        <v>145</v>
      </c>
      <c r="O15" s="268" t="s">
        <v>146</v>
      </c>
      <c r="P15" s="269" t="s">
        <v>8</v>
      </c>
    </row>
    <row r="16" spans="1:16" ht="20.100000000000001" customHeight="1" x14ac:dyDescent="0.2">
      <c r="B16" s="539" t="s">
        <v>147</v>
      </c>
      <c r="C16" s="540"/>
      <c r="D16" s="270">
        <v>60</v>
      </c>
      <c r="E16" s="270">
        <v>48</v>
      </c>
      <c r="F16" s="271">
        <v>49</v>
      </c>
      <c r="G16" s="270">
        <v>39</v>
      </c>
      <c r="H16" s="270">
        <v>56</v>
      </c>
      <c r="I16" s="270">
        <v>43</v>
      </c>
      <c r="J16" s="270">
        <v>58</v>
      </c>
      <c r="K16" s="270">
        <v>49</v>
      </c>
      <c r="L16" s="270">
        <v>54</v>
      </c>
      <c r="M16" s="270">
        <v>38</v>
      </c>
      <c r="N16" s="270">
        <v>34</v>
      </c>
      <c r="O16" s="270">
        <v>51</v>
      </c>
      <c r="P16" s="272">
        <f>SUM(D16:O16)</f>
        <v>579</v>
      </c>
    </row>
    <row r="17" spans="2:16" ht="20.100000000000001" customHeight="1" x14ac:dyDescent="0.2">
      <c r="B17" s="539" t="s">
        <v>148</v>
      </c>
      <c r="C17" s="540"/>
      <c r="D17" s="270">
        <v>101</v>
      </c>
      <c r="E17" s="270">
        <v>93</v>
      </c>
      <c r="F17" s="271">
        <v>107</v>
      </c>
      <c r="G17" s="270">
        <v>84</v>
      </c>
      <c r="H17" s="270">
        <v>78</v>
      </c>
      <c r="I17" s="270">
        <v>94</v>
      </c>
      <c r="J17" s="270">
        <v>86</v>
      </c>
      <c r="K17" s="270">
        <v>70</v>
      </c>
      <c r="L17" s="270">
        <v>56</v>
      </c>
      <c r="M17" s="270">
        <v>78</v>
      </c>
      <c r="N17" s="270">
        <v>97</v>
      </c>
      <c r="O17" s="270">
        <v>74</v>
      </c>
      <c r="P17" s="272">
        <f>SUM(D17:O17)</f>
        <v>1018</v>
      </c>
    </row>
    <row r="18" spans="2:16" ht="20.100000000000001" customHeight="1" x14ac:dyDescent="0.2">
      <c r="B18" s="539" t="s">
        <v>149</v>
      </c>
      <c r="C18" s="540"/>
      <c r="D18" s="270">
        <v>2</v>
      </c>
      <c r="E18" s="270"/>
      <c r="F18" s="270">
        <v>3</v>
      </c>
      <c r="G18" s="270">
        <v>8</v>
      </c>
      <c r="H18" s="270">
        <v>6</v>
      </c>
      <c r="I18" s="270">
        <v>4</v>
      </c>
      <c r="J18" s="270">
        <v>4</v>
      </c>
      <c r="K18" s="270">
        <v>6</v>
      </c>
      <c r="L18" s="270">
        <v>12</v>
      </c>
      <c r="M18" s="270">
        <v>12</v>
      </c>
      <c r="N18" s="270">
        <v>4</v>
      </c>
      <c r="O18" s="270">
        <v>17</v>
      </c>
      <c r="P18" s="272">
        <f>SUM(D18:O18)</f>
        <v>78</v>
      </c>
    </row>
    <row r="19" spans="2:16" ht="20.100000000000001" customHeight="1" thickBot="1" x14ac:dyDescent="0.25">
      <c r="B19" s="535" t="s">
        <v>0</v>
      </c>
      <c r="C19" s="536"/>
      <c r="D19" s="273">
        <f>SUM(D16:D18)</f>
        <v>163</v>
      </c>
      <c r="E19" s="273">
        <f>SUM(E16:E18)</f>
        <v>141</v>
      </c>
      <c r="F19" s="273">
        <f>SUM(F16:F18)</f>
        <v>159</v>
      </c>
      <c r="G19" s="273">
        <f t="shared" ref="G19:P19" si="0">SUM(G16:G18)</f>
        <v>131</v>
      </c>
      <c r="H19" s="273">
        <f t="shared" si="0"/>
        <v>140</v>
      </c>
      <c r="I19" s="273">
        <f t="shared" si="0"/>
        <v>141</v>
      </c>
      <c r="J19" s="273">
        <f t="shared" si="0"/>
        <v>148</v>
      </c>
      <c r="K19" s="273">
        <f t="shared" si="0"/>
        <v>125</v>
      </c>
      <c r="L19" s="273">
        <f t="shared" si="0"/>
        <v>122</v>
      </c>
      <c r="M19" s="273">
        <f t="shared" si="0"/>
        <v>128</v>
      </c>
      <c r="N19" s="273">
        <f t="shared" si="0"/>
        <v>135</v>
      </c>
      <c r="O19" s="273">
        <f t="shared" si="0"/>
        <v>142</v>
      </c>
      <c r="P19" s="274">
        <f t="shared" si="0"/>
        <v>1675</v>
      </c>
    </row>
    <row r="57" spans="1:1" ht="14.25" x14ac:dyDescent="0.3">
      <c r="A57" s="132"/>
    </row>
  </sheetData>
  <mergeCells count="13">
    <mergeCell ref="B19:C19"/>
    <mergeCell ref="A12:P12"/>
    <mergeCell ref="A13:P13"/>
    <mergeCell ref="B15:C15"/>
    <mergeCell ref="B16:C16"/>
    <mergeCell ref="B17:C17"/>
    <mergeCell ref="B18:C18"/>
    <mergeCell ref="A11:P11"/>
    <mergeCell ref="A5:P5"/>
    <mergeCell ref="A6:P6"/>
    <mergeCell ref="A7:P7"/>
    <mergeCell ref="B9:P9"/>
    <mergeCell ref="A10:P10"/>
  </mergeCells>
  <pageMargins left="0.59055118110236204" right="0.39370078740157499" top="0.3" bottom="0.3" header="0.39370078740157499" footer="0.3"/>
  <pageSetup paperSize="9"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52"/>
  <sheetViews>
    <sheetView topLeftCell="A16" zoomScaleSheetLayoutView="55" workbookViewId="0">
      <selection activeCell="T21" sqref="T21"/>
    </sheetView>
  </sheetViews>
  <sheetFormatPr baseColWidth="10" defaultColWidth="11.42578125" defaultRowHeight="12.75" x14ac:dyDescent="0.2"/>
  <cols>
    <col min="1" max="1" width="7.7109375" customWidth="1"/>
    <col min="2" max="2" width="10.7109375" customWidth="1"/>
    <col min="3" max="3" width="4.140625" customWidth="1"/>
    <col min="4" max="4" width="4.42578125" customWidth="1"/>
    <col min="5" max="6" width="4.140625" customWidth="1"/>
    <col min="7" max="7" width="4.28515625" customWidth="1"/>
    <col min="8" max="8" width="5" customWidth="1"/>
    <col min="9" max="9" width="4.28515625" customWidth="1"/>
    <col min="10" max="10" width="4.140625" customWidth="1"/>
    <col min="11" max="11" width="4.5703125" customWidth="1"/>
    <col min="12" max="15" width="4.85546875" customWidth="1"/>
    <col min="16" max="16" width="9.85546875" customWidth="1"/>
    <col min="17" max="17" width="7.7109375" customWidth="1"/>
  </cols>
  <sheetData>
    <row r="5" spans="1:17" ht="15" customHeight="1" x14ac:dyDescent="0.25">
      <c r="A5" s="504" t="s">
        <v>13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</row>
    <row r="6" spans="1:17" ht="18.75" customHeight="1" x14ac:dyDescent="0.3">
      <c r="A6" s="529" t="s">
        <v>71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</row>
    <row r="7" spans="1:17" ht="15" customHeight="1" x14ac:dyDescent="0.25">
      <c r="A7" s="506" t="s">
        <v>299</v>
      </c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</row>
    <row r="8" spans="1:17" ht="15.75" x14ac:dyDescent="0.25">
      <c r="C8" s="1"/>
    </row>
    <row r="9" spans="1:17" ht="15.75" customHeight="1" x14ac:dyDescent="0.25">
      <c r="A9" s="507" t="s">
        <v>150</v>
      </c>
      <c r="B9" s="507"/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</row>
    <row r="10" spans="1:17" ht="12.75" customHeight="1" x14ac:dyDescent="0.2">
      <c r="A10" s="534" t="s">
        <v>151</v>
      </c>
      <c r="B10" s="534"/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</row>
    <row r="11" spans="1:17" ht="12.75" customHeight="1" x14ac:dyDescent="0.3">
      <c r="A11" s="533" t="s">
        <v>72</v>
      </c>
      <c r="B11" s="533"/>
      <c r="C11" s="533"/>
      <c r="D11" s="533"/>
      <c r="E11" s="533"/>
      <c r="F11" s="533"/>
      <c r="G11" s="533"/>
      <c r="H11" s="533"/>
      <c r="I11" s="533"/>
      <c r="J11" s="533"/>
      <c r="K11" s="533"/>
      <c r="L11" s="533"/>
      <c r="M11" s="533"/>
      <c r="N11" s="533"/>
      <c r="O11" s="533"/>
      <c r="P11" s="533"/>
      <c r="Q11" s="533"/>
    </row>
    <row r="12" spans="1:17" ht="15" x14ac:dyDescent="0.2">
      <c r="A12" s="544" t="s">
        <v>340</v>
      </c>
      <c r="B12" s="508"/>
      <c r="C12" s="508"/>
      <c r="D12" s="508"/>
      <c r="E12" s="508"/>
      <c r="F12" s="508"/>
      <c r="G12" s="508"/>
      <c r="H12" s="508"/>
      <c r="I12" s="508"/>
      <c r="J12" s="508"/>
      <c r="K12" s="508"/>
      <c r="L12" s="508"/>
      <c r="M12" s="508"/>
      <c r="N12" s="508"/>
      <c r="O12" s="508"/>
      <c r="P12" s="508"/>
      <c r="Q12" s="508"/>
    </row>
    <row r="13" spans="1:17" ht="15" x14ac:dyDescent="0.3">
      <c r="A13" s="509" t="s">
        <v>13</v>
      </c>
      <c r="B13" s="509"/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09"/>
    </row>
    <row r="14" spans="1:17" ht="15.75" thickBot="1" x14ac:dyDescent="0.35">
      <c r="B14" s="125"/>
      <c r="C14" s="125"/>
      <c r="D14" s="125"/>
    </row>
    <row r="15" spans="1:17" ht="66" customHeight="1" thickBot="1" x14ac:dyDescent="0.35">
      <c r="B15" s="545" t="s">
        <v>74</v>
      </c>
      <c r="C15" s="545"/>
      <c r="D15" s="165" t="s">
        <v>136</v>
      </c>
      <c r="E15" s="165" t="s">
        <v>137</v>
      </c>
      <c r="F15" s="165" t="s">
        <v>138</v>
      </c>
      <c r="G15" s="165" t="s">
        <v>139</v>
      </c>
      <c r="H15" s="165" t="s">
        <v>140</v>
      </c>
      <c r="I15" s="165" t="s">
        <v>120</v>
      </c>
      <c r="J15" s="165" t="s">
        <v>141</v>
      </c>
      <c r="K15" s="165" t="s">
        <v>142</v>
      </c>
      <c r="L15" s="165" t="s">
        <v>143</v>
      </c>
      <c r="M15" s="165" t="s">
        <v>144</v>
      </c>
      <c r="N15" s="165" t="s">
        <v>145</v>
      </c>
      <c r="O15" s="165" t="s">
        <v>146</v>
      </c>
      <c r="P15" s="166" t="s">
        <v>0</v>
      </c>
    </row>
    <row r="16" spans="1:17" ht="17.100000000000001" customHeight="1" x14ac:dyDescent="0.2">
      <c r="B16" s="546" t="s">
        <v>75</v>
      </c>
      <c r="C16" s="547"/>
      <c r="D16" s="437">
        <v>8</v>
      </c>
      <c r="E16" s="437">
        <v>5</v>
      </c>
      <c r="F16" s="438">
        <v>8</v>
      </c>
      <c r="G16" s="437">
        <v>6</v>
      </c>
      <c r="H16" s="437">
        <v>3</v>
      </c>
      <c r="I16" s="437">
        <v>7</v>
      </c>
      <c r="J16" s="437">
        <v>2</v>
      </c>
      <c r="K16" s="437">
        <v>8</v>
      </c>
      <c r="L16" s="437">
        <v>9</v>
      </c>
      <c r="M16" s="437">
        <v>6</v>
      </c>
      <c r="N16" s="437">
        <v>2</v>
      </c>
      <c r="O16" s="437">
        <v>5</v>
      </c>
      <c r="P16" s="439">
        <f t="shared" ref="P16:P21" si="0">SUM(D16:O16)</f>
        <v>69</v>
      </c>
    </row>
    <row r="17" spans="2:16" ht="17.100000000000001" customHeight="1" x14ac:dyDescent="0.2">
      <c r="B17" s="539" t="s">
        <v>76</v>
      </c>
      <c r="C17" s="540"/>
      <c r="D17" s="270">
        <v>82</v>
      </c>
      <c r="E17" s="270">
        <v>83</v>
      </c>
      <c r="F17" s="271">
        <v>89</v>
      </c>
      <c r="G17" s="270">
        <v>72</v>
      </c>
      <c r="H17" s="270">
        <v>82</v>
      </c>
      <c r="I17" s="270">
        <v>74</v>
      </c>
      <c r="J17" s="270">
        <v>79</v>
      </c>
      <c r="K17" s="270">
        <v>66</v>
      </c>
      <c r="L17" s="270">
        <v>65</v>
      </c>
      <c r="M17" s="270">
        <v>67</v>
      </c>
      <c r="N17" s="270">
        <v>76</v>
      </c>
      <c r="O17" s="270">
        <v>66</v>
      </c>
      <c r="P17" s="440">
        <f t="shared" si="0"/>
        <v>901</v>
      </c>
    </row>
    <row r="18" spans="2:16" ht="17.100000000000001" customHeight="1" x14ac:dyDescent="0.2">
      <c r="B18" s="539" t="s">
        <v>77</v>
      </c>
      <c r="C18" s="540"/>
      <c r="D18" s="270">
        <v>33</v>
      </c>
      <c r="E18" s="270">
        <v>32</v>
      </c>
      <c r="F18" s="271">
        <v>38</v>
      </c>
      <c r="G18" s="270">
        <v>36</v>
      </c>
      <c r="H18" s="270">
        <v>34</v>
      </c>
      <c r="I18" s="270">
        <v>38</v>
      </c>
      <c r="J18" s="270">
        <v>39</v>
      </c>
      <c r="K18" s="270">
        <v>24</v>
      </c>
      <c r="L18" s="270">
        <v>30</v>
      </c>
      <c r="M18" s="270">
        <v>27</v>
      </c>
      <c r="N18" s="270">
        <v>41</v>
      </c>
      <c r="O18" s="270">
        <v>41</v>
      </c>
      <c r="P18" s="440">
        <f t="shared" si="0"/>
        <v>413</v>
      </c>
    </row>
    <row r="19" spans="2:16" ht="17.100000000000001" customHeight="1" x14ac:dyDescent="0.2">
      <c r="B19" s="539" t="s">
        <v>78</v>
      </c>
      <c r="C19" s="540"/>
      <c r="D19" s="270">
        <v>18</v>
      </c>
      <c r="E19" s="270">
        <v>11</v>
      </c>
      <c r="F19" s="271">
        <v>11</v>
      </c>
      <c r="G19" s="270">
        <v>8</v>
      </c>
      <c r="H19" s="270">
        <v>6</v>
      </c>
      <c r="I19" s="270">
        <v>14</v>
      </c>
      <c r="J19" s="270">
        <v>12</v>
      </c>
      <c r="K19" s="270">
        <v>10</v>
      </c>
      <c r="L19" s="270">
        <v>12</v>
      </c>
      <c r="M19" s="270">
        <v>14</v>
      </c>
      <c r="N19" s="270">
        <v>9</v>
      </c>
      <c r="O19" s="270">
        <v>21</v>
      </c>
      <c r="P19" s="440">
        <f t="shared" si="0"/>
        <v>146</v>
      </c>
    </row>
    <row r="20" spans="2:16" ht="17.100000000000001" customHeight="1" x14ac:dyDescent="0.2">
      <c r="B20" s="539" t="s">
        <v>79</v>
      </c>
      <c r="C20" s="540"/>
      <c r="D20" s="270">
        <v>5</v>
      </c>
      <c r="E20" s="270">
        <v>1</v>
      </c>
      <c r="F20" s="271">
        <v>2</v>
      </c>
      <c r="G20" s="270">
        <v>2</v>
      </c>
      <c r="H20" s="270">
        <v>5</v>
      </c>
      <c r="I20" s="270">
        <v>3</v>
      </c>
      <c r="J20" s="270">
        <v>2</v>
      </c>
      <c r="K20" s="270">
        <v>1</v>
      </c>
      <c r="L20" s="270">
        <v>2</v>
      </c>
      <c r="M20" s="270"/>
      <c r="N20" s="270"/>
      <c r="O20" s="270"/>
      <c r="P20" s="440">
        <f t="shared" si="0"/>
        <v>23</v>
      </c>
    </row>
    <row r="21" spans="2:16" ht="17.100000000000001" customHeight="1" thickBot="1" x14ac:dyDescent="0.25">
      <c r="B21" s="541" t="s">
        <v>80</v>
      </c>
      <c r="C21" s="542"/>
      <c r="D21" s="441">
        <v>17</v>
      </c>
      <c r="E21" s="441">
        <v>9</v>
      </c>
      <c r="F21" s="442">
        <v>11</v>
      </c>
      <c r="G21" s="441">
        <v>7</v>
      </c>
      <c r="H21" s="441">
        <v>10</v>
      </c>
      <c r="I21" s="441">
        <v>5</v>
      </c>
      <c r="J21" s="441">
        <v>14</v>
      </c>
      <c r="K21" s="441">
        <v>16</v>
      </c>
      <c r="L21" s="441">
        <v>4</v>
      </c>
      <c r="M21" s="441">
        <v>14</v>
      </c>
      <c r="N21" s="441">
        <v>7</v>
      </c>
      <c r="O21" s="441">
        <v>9</v>
      </c>
      <c r="P21" s="443">
        <f t="shared" si="0"/>
        <v>123</v>
      </c>
    </row>
    <row r="22" spans="2:16" ht="22.5" customHeight="1" thickBot="1" x14ac:dyDescent="0.25">
      <c r="B22" s="543" t="s">
        <v>0</v>
      </c>
      <c r="C22" s="543"/>
      <c r="D22" s="169">
        <f>SUM(D16:D21)</f>
        <v>163</v>
      </c>
      <c r="E22" s="169">
        <f t="shared" ref="E22:O22" si="1">SUM(E16:E21)</f>
        <v>141</v>
      </c>
      <c r="F22" s="169">
        <f t="shared" si="1"/>
        <v>159</v>
      </c>
      <c r="G22" s="169">
        <f t="shared" si="1"/>
        <v>131</v>
      </c>
      <c r="H22" s="169">
        <f t="shared" si="1"/>
        <v>140</v>
      </c>
      <c r="I22" s="169">
        <f t="shared" si="1"/>
        <v>141</v>
      </c>
      <c r="J22" s="169">
        <f t="shared" si="1"/>
        <v>148</v>
      </c>
      <c r="K22" s="169">
        <f t="shared" si="1"/>
        <v>125</v>
      </c>
      <c r="L22" s="169">
        <f t="shared" si="1"/>
        <v>122</v>
      </c>
      <c r="M22" s="169">
        <f t="shared" si="1"/>
        <v>128</v>
      </c>
      <c r="N22" s="169">
        <f t="shared" si="1"/>
        <v>135</v>
      </c>
      <c r="O22" s="169">
        <f t="shared" si="1"/>
        <v>142</v>
      </c>
      <c r="P22" s="170">
        <f>SUM(P16:P21)</f>
        <v>1675</v>
      </c>
    </row>
    <row r="50" spans="1:3" ht="15" x14ac:dyDescent="0.3">
      <c r="B50" s="12"/>
      <c r="C50" s="12"/>
    </row>
    <row r="52" spans="1:3" x14ac:dyDescent="0.2">
      <c r="A52" s="19"/>
    </row>
  </sheetData>
  <mergeCells count="16">
    <mergeCell ref="B19:C19"/>
    <mergeCell ref="B20:C20"/>
    <mergeCell ref="B21:C21"/>
    <mergeCell ref="B22:C22"/>
    <mergeCell ref="A12:Q12"/>
    <mergeCell ref="A13:Q13"/>
    <mergeCell ref="B15:C15"/>
    <mergeCell ref="B16:C16"/>
    <mergeCell ref="B17:C17"/>
    <mergeCell ref="B18:C18"/>
    <mergeCell ref="A11:Q11"/>
    <mergeCell ref="A5:Q5"/>
    <mergeCell ref="A6:Q6"/>
    <mergeCell ref="A7:Q7"/>
    <mergeCell ref="A9:Q9"/>
    <mergeCell ref="A10:Q10"/>
  </mergeCells>
  <pageMargins left="0.59055118110236204" right="0.39370078740157499" top="0.3" bottom="0.39370078740157499" header="0.39370078740157499" footer="0.39370078740157499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5:O55"/>
  <sheetViews>
    <sheetView topLeftCell="A13" workbookViewId="0">
      <selection activeCell="A19" sqref="A19:XFD27"/>
    </sheetView>
  </sheetViews>
  <sheetFormatPr baseColWidth="10" defaultColWidth="11.42578125" defaultRowHeight="12.75" x14ac:dyDescent="0.2"/>
  <cols>
    <col min="1" max="2" width="7.5703125" customWidth="1"/>
    <col min="3" max="3" width="16.85546875" customWidth="1"/>
    <col min="4" max="4" width="16.42578125" customWidth="1"/>
    <col min="5" max="5" width="18" customWidth="1"/>
    <col min="6" max="6" width="16.140625" customWidth="1"/>
    <col min="7" max="8" width="7.5703125" customWidth="1"/>
  </cols>
  <sheetData>
    <row r="5" spans="1:15" ht="12.75" customHeight="1" x14ac:dyDescent="0.25">
      <c r="A5" s="504" t="s">
        <v>13</v>
      </c>
      <c r="B5" s="504"/>
      <c r="C5" s="504"/>
      <c r="D5" s="504"/>
      <c r="E5" s="504"/>
      <c r="F5" s="504"/>
      <c r="G5" s="504"/>
      <c r="H5" s="504"/>
    </row>
    <row r="6" spans="1:15" ht="19.5" customHeight="1" x14ac:dyDescent="0.3">
      <c r="A6" s="529" t="s">
        <v>18</v>
      </c>
      <c r="B6" s="529"/>
      <c r="C6" s="529"/>
      <c r="D6" s="529"/>
      <c r="E6" s="529"/>
      <c r="F6" s="529"/>
      <c r="G6" s="529"/>
      <c r="H6" s="529"/>
    </row>
    <row r="7" spans="1:15" ht="12.75" customHeight="1" x14ac:dyDescent="0.25">
      <c r="A7" s="506" t="s">
        <v>299</v>
      </c>
      <c r="B7" s="506"/>
      <c r="C7" s="506"/>
      <c r="D7" s="506"/>
      <c r="E7" s="506"/>
      <c r="F7" s="506"/>
      <c r="G7" s="506"/>
      <c r="H7" s="506"/>
    </row>
    <row r="8" spans="1:15" ht="12.75" customHeight="1" x14ac:dyDescent="0.25">
      <c r="A8" s="1"/>
      <c r="B8" s="1"/>
      <c r="C8" s="1"/>
      <c r="D8" s="1"/>
      <c r="E8" s="1"/>
      <c r="F8" s="1"/>
      <c r="G8" s="1"/>
    </row>
    <row r="9" spans="1:15" ht="18" customHeight="1" x14ac:dyDescent="0.3">
      <c r="A9" s="548"/>
      <c r="B9" s="548"/>
      <c r="C9" s="548"/>
      <c r="D9" s="548"/>
      <c r="E9" s="548"/>
      <c r="F9" s="548"/>
      <c r="G9" s="548"/>
    </row>
    <row r="10" spans="1:15" ht="12.75" customHeight="1" x14ac:dyDescent="0.3">
      <c r="A10" s="549" t="s">
        <v>57</v>
      </c>
      <c r="B10" s="549"/>
      <c r="C10" s="549"/>
      <c r="D10" s="549"/>
      <c r="E10" s="549"/>
      <c r="F10" s="549"/>
      <c r="G10" s="549"/>
      <c r="H10" s="549"/>
    </row>
    <row r="11" spans="1:15" ht="12.75" customHeight="1" x14ac:dyDescent="0.2">
      <c r="A11" s="508" t="s">
        <v>340</v>
      </c>
      <c r="B11" s="508"/>
      <c r="C11" s="508"/>
      <c r="D11" s="508"/>
      <c r="E11" s="508"/>
      <c r="F11" s="508"/>
      <c r="G11" s="508"/>
      <c r="H11" s="508"/>
    </row>
    <row r="12" spans="1:15" ht="12.75" customHeight="1" x14ac:dyDescent="0.3">
      <c r="A12" s="509" t="s">
        <v>13</v>
      </c>
      <c r="B12" s="509"/>
      <c r="C12" s="509"/>
      <c r="D12" s="509"/>
      <c r="E12" s="509"/>
      <c r="F12" s="509"/>
      <c r="G12" s="509"/>
      <c r="H12" s="509"/>
    </row>
    <row r="13" spans="1:15" ht="15" customHeight="1" thickBot="1" x14ac:dyDescent="0.35">
      <c r="A13" s="171"/>
      <c r="B13" s="171"/>
      <c r="C13" s="125"/>
      <c r="D13" s="125"/>
      <c r="E13" s="125"/>
      <c r="F13" s="125"/>
      <c r="G13" s="171"/>
    </row>
    <row r="14" spans="1:15" ht="18.75" customHeight="1" x14ac:dyDescent="0.2">
      <c r="C14" s="550" t="s">
        <v>118</v>
      </c>
      <c r="D14" s="552" t="s">
        <v>152</v>
      </c>
      <c r="E14" s="554" t="s">
        <v>153</v>
      </c>
      <c r="F14" s="556" t="s">
        <v>39</v>
      </c>
    </row>
    <row r="15" spans="1:15" ht="25.5" customHeight="1" thickBot="1" x14ac:dyDescent="0.3">
      <c r="C15" s="551"/>
      <c r="D15" s="553"/>
      <c r="E15" s="555"/>
      <c r="F15" s="557"/>
      <c r="I15" s="13"/>
      <c r="J15" s="13"/>
      <c r="K15" s="13"/>
      <c r="L15" s="13"/>
      <c r="M15" s="13"/>
      <c r="N15" s="13"/>
      <c r="O15" s="13"/>
    </row>
    <row r="16" spans="1:15" ht="20.100000000000001" customHeight="1" x14ac:dyDescent="0.2">
      <c r="C16" s="172" t="s">
        <v>154</v>
      </c>
      <c r="D16" s="126"/>
      <c r="E16" s="126"/>
      <c r="F16" s="167">
        <f t="shared" ref="F16:F27" si="0">SUM(D16:E16)</f>
        <v>0</v>
      </c>
      <c r="I16" s="173"/>
      <c r="J16" s="173"/>
      <c r="K16" s="173"/>
      <c r="L16" s="173"/>
      <c r="M16" s="173"/>
      <c r="N16" s="173"/>
      <c r="O16" s="173"/>
    </row>
    <row r="17" spans="1:15" ht="20.100000000000001" customHeight="1" x14ac:dyDescent="0.2">
      <c r="C17" s="174" t="s">
        <v>155</v>
      </c>
      <c r="D17" s="123"/>
      <c r="E17" s="123"/>
      <c r="F17" s="168">
        <f>SUM(D17:E17)</f>
        <v>0</v>
      </c>
      <c r="I17" s="173"/>
      <c r="J17" s="173"/>
      <c r="K17" s="173"/>
      <c r="L17" s="173"/>
      <c r="M17" s="173"/>
      <c r="N17" s="173"/>
      <c r="O17" s="173"/>
    </row>
    <row r="18" spans="1:15" ht="19.5" customHeight="1" x14ac:dyDescent="0.2">
      <c r="C18" s="174" t="s">
        <v>156</v>
      </c>
      <c r="D18" s="175"/>
      <c r="E18" s="175"/>
      <c r="F18" s="168">
        <f t="shared" si="0"/>
        <v>0</v>
      </c>
      <c r="I18" s="14"/>
      <c r="J18" s="14"/>
      <c r="K18" s="14"/>
      <c r="L18" s="14"/>
      <c r="M18" s="14"/>
      <c r="N18" s="14"/>
      <c r="O18" s="14"/>
    </row>
    <row r="19" spans="1:15" ht="20.100000000000001" customHeight="1" x14ac:dyDescent="0.3">
      <c r="C19" s="174" t="s">
        <v>157</v>
      </c>
      <c r="D19" s="123"/>
      <c r="E19" s="123"/>
      <c r="F19" s="168">
        <f t="shared" si="0"/>
        <v>0</v>
      </c>
      <c r="I19" s="15"/>
      <c r="J19" s="15"/>
      <c r="K19" s="15"/>
      <c r="L19" s="15"/>
      <c r="M19" s="15"/>
      <c r="N19" s="15"/>
      <c r="O19" s="15"/>
    </row>
    <row r="20" spans="1:15" ht="19.5" customHeight="1" x14ac:dyDescent="0.2">
      <c r="C20" s="174" t="s">
        <v>158</v>
      </c>
      <c r="D20" s="175"/>
      <c r="E20" s="175"/>
      <c r="F20" s="176">
        <f t="shared" si="0"/>
        <v>0</v>
      </c>
    </row>
    <row r="21" spans="1:15" ht="20.100000000000001" customHeight="1" x14ac:dyDescent="0.2">
      <c r="C21" s="174" t="s">
        <v>159</v>
      </c>
      <c r="D21" s="123"/>
      <c r="E21" s="123"/>
      <c r="F21" s="168">
        <f>SUM(D21:E21)</f>
        <v>0</v>
      </c>
    </row>
    <row r="22" spans="1:15" ht="20.100000000000001" customHeight="1" x14ac:dyDescent="0.2">
      <c r="C22" s="174" t="s">
        <v>160</v>
      </c>
      <c r="D22" s="175"/>
      <c r="E22" s="175"/>
      <c r="F22" s="168">
        <f t="shared" si="0"/>
        <v>0</v>
      </c>
    </row>
    <row r="23" spans="1:15" ht="19.5" customHeight="1" x14ac:dyDescent="0.2">
      <c r="C23" s="174" t="s">
        <v>161</v>
      </c>
      <c r="D23" s="123"/>
      <c r="E23" s="123"/>
      <c r="F23" s="168">
        <f t="shared" si="0"/>
        <v>0</v>
      </c>
    </row>
    <row r="24" spans="1:15" ht="20.100000000000001" customHeight="1" x14ac:dyDescent="0.2">
      <c r="C24" s="174" t="s">
        <v>162</v>
      </c>
      <c r="D24" s="175"/>
      <c r="E24" s="175"/>
      <c r="F24" s="168">
        <f t="shared" si="0"/>
        <v>0</v>
      </c>
    </row>
    <row r="25" spans="1:15" ht="20.100000000000001" customHeight="1" x14ac:dyDescent="0.2">
      <c r="C25" s="174" t="s">
        <v>163</v>
      </c>
      <c r="D25" s="123"/>
      <c r="E25" s="123"/>
      <c r="F25" s="168">
        <f t="shared" si="0"/>
        <v>0</v>
      </c>
    </row>
    <row r="26" spans="1:15" ht="20.100000000000001" customHeight="1" x14ac:dyDescent="0.2">
      <c r="C26" s="174" t="s">
        <v>164</v>
      </c>
      <c r="D26" s="175"/>
      <c r="E26" s="175"/>
      <c r="F26" s="176">
        <f t="shared" si="0"/>
        <v>0</v>
      </c>
    </row>
    <row r="27" spans="1:15" ht="20.100000000000001" customHeight="1" thickBot="1" x14ac:dyDescent="0.25">
      <c r="C27" s="177" t="s">
        <v>165</v>
      </c>
      <c r="D27" s="178">
        <v>133</v>
      </c>
      <c r="E27" s="178">
        <v>9</v>
      </c>
      <c r="F27" s="179">
        <f t="shared" si="0"/>
        <v>142</v>
      </c>
    </row>
    <row r="28" spans="1:15" ht="20.100000000000001" customHeight="1" thickBot="1" x14ac:dyDescent="0.25">
      <c r="C28" s="211" t="s">
        <v>0</v>
      </c>
      <c r="D28" s="124">
        <f>SUM(D16:D27)</f>
        <v>133</v>
      </c>
      <c r="E28" s="124">
        <f>SUM(E16:E27)</f>
        <v>9</v>
      </c>
      <c r="F28" s="124">
        <f>SUM(F16:F27)</f>
        <v>142</v>
      </c>
    </row>
    <row r="29" spans="1:15" ht="14.25" x14ac:dyDescent="0.3">
      <c r="C29" s="133"/>
      <c r="D29" s="180"/>
      <c r="E29" s="180"/>
      <c r="F29" s="5"/>
      <c r="G29" s="5"/>
      <c r="H29" s="5"/>
      <c r="I29" s="5"/>
      <c r="J29" s="5"/>
      <c r="K29" s="5"/>
    </row>
    <row r="30" spans="1:15" ht="14.25" x14ac:dyDescent="0.3">
      <c r="C30" s="133"/>
      <c r="D30" s="180"/>
      <c r="E30" s="180"/>
      <c r="F30" s="5"/>
      <c r="G30" s="5"/>
      <c r="H30" s="5"/>
      <c r="I30" s="5"/>
      <c r="J30" s="5"/>
      <c r="K30" s="5"/>
    </row>
    <row r="31" spans="1:15" ht="14.25" x14ac:dyDescent="0.3">
      <c r="C31" s="133"/>
      <c r="D31" s="180"/>
      <c r="E31" s="180"/>
      <c r="F31" s="5"/>
      <c r="G31" s="5"/>
      <c r="H31" s="5"/>
      <c r="I31" s="5"/>
      <c r="J31" s="5"/>
      <c r="K31" s="5"/>
    </row>
    <row r="32" spans="1:15" ht="14.25" x14ac:dyDescent="0.3">
      <c r="A32" s="133"/>
      <c r="B32" s="133"/>
      <c r="C32" s="133"/>
      <c r="D32" s="133"/>
      <c r="E32" s="133"/>
    </row>
    <row r="55" spans="1:2" ht="14.25" x14ac:dyDescent="0.3">
      <c r="A55" s="132"/>
      <c r="B55" s="132"/>
    </row>
  </sheetData>
  <mergeCells count="11">
    <mergeCell ref="A12:H12"/>
    <mergeCell ref="C14:C15"/>
    <mergeCell ref="D14:D15"/>
    <mergeCell ref="E14:E15"/>
    <mergeCell ref="F14:F15"/>
    <mergeCell ref="A11:H11"/>
    <mergeCell ref="A5:H5"/>
    <mergeCell ref="A6:H6"/>
    <mergeCell ref="A7:H7"/>
    <mergeCell ref="A9:G9"/>
    <mergeCell ref="A10:H10"/>
  </mergeCells>
  <pageMargins left="0.59055118110236204" right="0.39370078740157499" top="0.3" bottom="0.39370078740157499" header="0.39370078740157499" footer="0.39370078740157499"/>
  <pageSetup paperSize="9" scale="9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33"/>
  <sheetViews>
    <sheetView topLeftCell="A13" zoomScale="115" zoomScaleNormal="115" workbookViewId="0">
      <selection activeCell="A18" sqref="A18:XFD26"/>
    </sheetView>
  </sheetViews>
  <sheetFormatPr baseColWidth="10" defaultColWidth="11.42578125" defaultRowHeight="12.75" x14ac:dyDescent="0.2"/>
  <cols>
    <col min="1" max="1" width="9.5703125" customWidth="1"/>
    <col min="2" max="2" width="10.7109375" customWidth="1"/>
    <col min="3" max="3" width="10.85546875" customWidth="1"/>
    <col min="4" max="4" width="19" customWidth="1"/>
    <col min="5" max="5" width="11.5703125" customWidth="1"/>
    <col min="6" max="6" width="15.5703125" customWidth="1"/>
    <col min="7" max="7" width="13.85546875" customWidth="1"/>
    <col min="8" max="8" width="21" customWidth="1"/>
    <col min="9" max="9" width="20.28515625" customWidth="1"/>
  </cols>
  <sheetData>
    <row r="5" spans="1:18" ht="12.75" customHeight="1" x14ac:dyDescent="0.25">
      <c r="A5" s="504" t="s">
        <v>115</v>
      </c>
      <c r="B5" s="504"/>
      <c r="C5" s="504"/>
      <c r="D5" s="504"/>
      <c r="E5" s="504"/>
      <c r="F5" s="504"/>
      <c r="G5" s="504"/>
      <c r="H5" s="504"/>
      <c r="I5" s="504"/>
    </row>
    <row r="6" spans="1:18" ht="19.5" customHeight="1" x14ac:dyDescent="0.3">
      <c r="A6" s="529" t="s">
        <v>18</v>
      </c>
      <c r="B6" s="529"/>
      <c r="C6" s="529"/>
      <c r="D6" s="529"/>
      <c r="E6" s="529"/>
      <c r="F6" s="529"/>
      <c r="G6" s="529"/>
      <c r="H6" s="529"/>
      <c r="I6" s="529"/>
    </row>
    <row r="7" spans="1:18" ht="15.75" customHeight="1" x14ac:dyDescent="0.25">
      <c r="A7" s="506" t="s">
        <v>299</v>
      </c>
      <c r="B7" s="506"/>
      <c r="C7" s="506"/>
      <c r="D7" s="506"/>
      <c r="E7" s="506"/>
      <c r="F7" s="506"/>
      <c r="G7" s="506"/>
      <c r="H7" s="506"/>
      <c r="I7" s="506"/>
    </row>
    <row r="8" spans="1:18" ht="18" customHeight="1" x14ac:dyDescent="0.3">
      <c r="A8" s="531"/>
      <c r="B8" s="531"/>
      <c r="C8" s="531"/>
      <c r="D8" s="531"/>
      <c r="E8" s="531"/>
      <c r="F8" s="531"/>
      <c r="G8" s="531"/>
      <c r="H8" s="531"/>
      <c r="I8" s="531"/>
    </row>
    <row r="9" spans="1:18" ht="18.75" customHeight="1" x14ac:dyDescent="0.25">
      <c r="A9" s="532" t="s">
        <v>57</v>
      </c>
      <c r="B9" s="532"/>
      <c r="C9" s="532"/>
      <c r="D9" s="532"/>
      <c r="E9" s="532"/>
      <c r="F9" s="532"/>
      <c r="G9" s="532"/>
      <c r="H9" s="532"/>
      <c r="I9" s="532"/>
    </row>
    <row r="10" spans="1:18" ht="12.75" customHeight="1" x14ac:dyDescent="0.2">
      <c r="A10" s="508" t="s">
        <v>340</v>
      </c>
      <c r="B10" s="508"/>
      <c r="C10" s="508"/>
      <c r="D10" s="508"/>
      <c r="E10" s="508"/>
      <c r="F10" s="508"/>
      <c r="G10" s="508"/>
      <c r="H10" s="508"/>
      <c r="I10" s="508"/>
    </row>
    <row r="11" spans="1:18" ht="12.75" customHeight="1" x14ac:dyDescent="0.3">
      <c r="A11" s="509" t="s">
        <v>13</v>
      </c>
      <c r="B11" s="509"/>
      <c r="C11" s="509"/>
      <c r="D11" s="509"/>
      <c r="E11" s="509"/>
      <c r="F11" s="509"/>
      <c r="G11" s="509"/>
      <c r="H11" s="509"/>
      <c r="I11" s="509"/>
    </row>
    <row r="12" spans="1:18" ht="13.5" customHeight="1" thickBot="1" x14ac:dyDescent="0.35">
      <c r="B12" s="558"/>
      <c r="C12" s="558"/>
      <c r="D12" s="125"/>
      <c r="E12" s="125"/>
      <c r="F12" s="125"/>
      <c r="G12" s="125"/>
      <c r="H12" s="171"/>
    </row>
    <row r="13" spans="1:18" ht="18.75" customHeight="1" x14ac:dyDescent="0.2">
      <c r="B13" s="559" t="s">
        <v>118</v>
      </c>
      <c r="C13" s="561" t="s">
        <v>39</v>
      </c>
      <c r="D13" s="561" t="s">
        <v>119</v>
      </c>
      <c r="E13" s="561" t="s">
        <v>121</v>
      </c>
      <c r="F13" s="561" t="s">
        <v>166</v>
      </c>
      <c r="G13" s="561" t="s">
        <v>153</v>
      </c>
      <c r="H13" s="561" t="s">
        <v>167</v>
      </c>
    </row>
    <row r="14" spans="1:18" ht="37.5" customHeight="1" thickBot="1" x14ac:dyDescent="0.3">
      <c r="B14" s="560"/>
      <c r="C14" s="562"/>
      <c r="D14" s="562"/>
      <c r="E14" s="562"/>
      <c r="F14" s="562"/>
      <c r="G14" s="562"/>
      <c r="H14" s="562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9.5" customHeight="1" x14ac:dyDescent="0.2">
      <c r="B15" s="181" t="s">
        <v>136</v>
      </c>
      <c r="C15" s="182">
        <v>144</v>
      </c>
      <c r="D15" s="183">
        <f t="shared" ref="D15:D20" si="0" xml:space="preserve"> (100000/9980243)*(C15*12)</f>
        <v>17.314207680113601</v>
      </c>
      <c r="E15" s="184">
        <f>C15-G15</f>
        <v>138</v>
      </c>
      <c r="F15" s="185">
        <f t="shared" ref="F15:F20" si="1" xml:space="preserve"> (100000/9980243)*(E15*12)</f>
        <v>16.592782360108867</v>
      </c>
      <c r="G15" s="186">
        <v>6</v>
      </c>
      <c r="H15" s="187">
        <f t="shared" ref="H15:H20" si="2" xml:space="preserve"> (100000/9980243)*(G15*12)</f>
        <v>0.72142532000473336</v>
      </c>
      <c r="J15" s="173"/>
      <c r="K15" s="173"/>
      <c r="L15" s="173"/>
      <c r="M15" s="173"/>
      <c r="N15" s="173"/>
      <c r="O15" s="173"/>
      <c r="P15" s="173"/>
      <c r="Q15" s="173"/>
      <c r="R15" s="173"/>
    </row>
    <row r="16" spans="1:18" ht="19.5" customHeight="1" x14ac:dyDescent="0.2">
      <c r="B16" s="188" t="s">
        <v>137</v>
      </c>
      <c r="C16" s="182"/>
      <c r="D16" s="183">
        <f t="shared" si="0"/>
        <v>0</v>
      </c>
      <c r="E16" s="184">
        <f>C16-G16</f>
        <v>0</v>
      </c>
      <c r="F16" s="185">
        <f t="shared" si="1"/>
        <v>0</v>
      </c>
      <c r="G16" s="186"/>
      <c r="H16" s="187">
        <f t="shared" si="2"/>
        <v>0</v>
      </c>
      <c r="J16" s="173"/>
      <c r="K16" s="173"/>
      <c r="L16" s="173"/>
      <c r="M16" s="173"/>
      <c r="N16" s="173"/>
      <c r="O16" s="173"/>
      <c r="P16" s="173"/>
      <c r="Q16" s="173"/>
      <c r="R16" s="173"/>
    </row>
    <row r="17" spans="2:18" ht="19.5" customHeight="1" x14ac:dyDescent="0.2">
      <c r="B17" s="188" t="s">
        <v>138</v>
      </c>
      <c r="C17" s="182"/>
      <c r="D17" s="183">
        <f t="shared" si="0"/>
        <v>0</v>
      </c>
      <c r="E17" s="184">
        <f t="shared" ref="E17:E26" si="3">C17-G17</f>
        <v>0</v>
      </c>
      <c r="F17" s="185">
        <f t="shared" si="1"/>
        <v>0</v>
      </c>
      <c r="G17" s="186"/>
      <c r="H17" s="187">
        <f t="shared" si="2"/>
        <v>0</v>
      </c>
      <c r="J17" s="14"/>
      <c r="K17" s="14"/>
      <c r="L17" s="14"/>
      <c r="M17" s="14"/>
      <c r="N17" s="14"/>
      <c r="O17" s="14"/>
      <c r="P17" s="14"/>
      <c r="Q17" s="14"/>
      <c r="R17" s="14"/>
    </row>
    <row r="18" spans="2:18" ht="20.100000000000001" customHeight="1" x14ac:dyDescent="0.2">
      <c r="B18" s="188" t="s">
        <v>139</v>
      </c>
      <c r="C18" s="182"/>
      <c r="D18" s="183">
        <f t="shared" si="0"/>
        <v>0</v>
      </c>
      <c r="E18" s="184">
        <f t="shared" si="3"/>
        <v>0</v>
      </c>
      <c r="F18" s="185">
        <f t="shared" si="1"/>
        <v>0</v>
      </c>
      <c r="G18" s="186"/>
      <c r="H18" s="187">
        <f t="shared" si="2"/>
        <v>0</v>
      </c>
    </row>
    <row r="19" spans="2:18" ht="20.100000000000001" customHeight="1" x14ac:dyDescent="0.2">
      <c r="B19" s="188" t="s">
        <v>140</v>
      </c>
      <c r="C19" s="182"/>
      <c r="D19" s="183">
        <f t="shared" si="0"/>
        <v>0</v>
      </c>
      <c r="E19" s="184">
        <f>C19-G19</f>
        <v>0</v>
      </c>
      <c r="F19" s="185">
        <f t="shared" si="1"/>
        <v>0</v>
      </c>
      <c r="G19" s="186"/>
      <c r="H19" s="187">
        <f t="shared" si="2"/>
        <v>0</v>
      </c>
    </row>
    <row r="20" spans="2:18" ht="20.100000000000001" customHeight="1" x14ac:dyDescent="0.2">
      <c r="B20" s="188" t="s">
        <v>120</v>
      </c>
      <c r="C20" s="182"/>
      <c r="D20" s="183">
        <f t="shared" si="0"/>
        <v>0</v>
      </c>
      <c r="E20" s="184">
        <f t="shared" si="3"/>
        <v>0</v>
      </c>
      <c r="F20" s="185">
        <f t="shared" si="1"/>
        <v>0</v>
      </c>
      <c r="G20" s="186"/>
      <c r="H20" s="187">
        <f t="shared" si="2"/>
        <v>0</v>
      </c>
    </row>
    <row r="21" spans="2:18" ht="20.100000000000001" customHeight="1" x14ac:dyDescent="0.2">
      <c r="B21" s="188" t="s">
        <v>141</v>
      </c>
      <c r="C21" s="182"/>
      <c r="D21" s="183">
        <f xml:space="preserve"> (100000/HABITANTES!$D$36)*(C21*12)</f>
        <v>0</v>
      </c>
      <c r="E21" s="184">
        <f t="shared" si="3"/>
        <v>0</v>
      </c>
      <c r="F21" s="185">
        <f xml:space="preserve"> (100000/HABITANTES!$D$36)*(E21*12)</f>
        <v>0</v>
      </c>
      <c r="G21" s="186"/>
      <c r="H21" s="187">
        <f xml:space="preserve"> (100000/HABITANTES!$D$36)*(G21*12)</f>
        <v>0</v>
      </c>
    </row>
    <row r="22" spans="2:18" ht="20.100000000000001" customHeight="1" x14ac:dyDescent="0.2">
      <c r="B22" s="188" t="s">
        <v>142</v>
      </c>
      <c r="C22" s="182"/>
      <c r="D22" s="183">
        <f xml:space="preserve"> (100000/HABITANTES!$D$36)*(C22*12)</f>
        <v>0</v>
      </c>
      <c r="E22" s="184">
        <f t="shared" si="3"/>
        <v>0</v>
      </c>
      <c r="F22" s="185">
        <f xml:space="preserve"> (100000/HABITANTES!$D$36)*(E22*12)</f>
        <v>0</v>
      </c>
      <c r="G22" s="186"/>
      <c r="H22" s="187">
        <f xml:space="preserve"> (100000/HABITANTES!$D$36)*(G22*12)</f>
        <v>0</v>
      </c>
    </row>
    <row r="23" spans="2:18" ht="20.100000000000001" customHeight="1" x14ac:dyDescent="0.2">
      <c r="B23" s="188" t="s">
        <v>143</v>
      </c>
      <c r="C23" s="182"/>
      <c r="D23" s="183">
        <f xml:space="preserve"> (100000/HABITANTES!$D$36)*(C23*12)</f>
        <v>0</v>
      </c>
      <c r="E23" s="184">
        <f t="shared" si="3"/>
        <v>0</v>
      </c>
      <c r="F23" s="185">
        <f xml:space="preserve"> (100000/HABITANTES!$D$36)*(E23*12)</f>
        <v>0</v>
      </c>
      <c r="G23" s="186"/>
      <c r="H23" s="187">
        <f xml:space="preserve"> (100000/HABITANTES!$D$36)*(G23*12)</f>
        <v>0</v>
      </c>
    </row>
    <row r="24" spans="2:18" ht="20.100000000000001" customHeight="1" x14ac:dyDescent="0.2">
      <c r="B24" s="188" t="s">
        <v>144</v>
      </c>
      <c r="C24" s="182"/>
      <c r="D24" s="183">
        <f xml:space="preserve"> (100000/HABITANTES!$D$36)*(C24*12)</f>
        <v>0</v>
      </c>
      <c r="E24" s="184">
        <f t="shared" si="3"/>
        <v>0</v>
      </c>
      <c r="F24" s="185">
        <f xml:space="preserve"> (100000/HABITANTES!$D$36)*(E24*12)</f>
        <v>0</v>
      </c>
      <c r="G24" s="186"/>
      <c r="H24" s="187">
        <f xml:space="preserve"> (100000/HABITANTES!$D$36)*(G24*12)</f>
        <v>0</v>
      </c>
    </row>
    <row r="25" spans="2:18" ht="20.100000000000001" customHeight="1" x14ac:dyDescent="0.2">
      <c r="B25" s="189" t="s">
        <v>145</v>
      </c>
      <c r="C25" s="182"/>
      <c r="D25" s="183">
        <f xml:space="preserve"> (100000/HABITANTES!$D$36)*(C25*12)</f>
        <v>0</v>
      </c>
      <c r="E25" s="184">
        <f t="shared" si="3"/>
        <v>0</v>
      </c>
      <c r="F25" s="185">
        <f xml:space="preserve"> (100000/HABITANTES!$D$36)*(E25*12)</f>
        <v>0</v>
      </c>
      <c r="G25" s="186"/>
      <c r="H25" s="187">
        <f xml:space="preserve"> (100000/HABITANTES!$D$36)*(G25*12)</f>
        <v>0</v>
      </c>
    </row>
    <row r="26" spans="2:18" ht="20.100000000000001" customHeight="1" thickBot="1" x14ac:dyDescent="0.25">
      <c r="B26" s="190" t="s">
        <v>146</v>
      </c>
      <c r="C26" s="182"/>
      <c r="D26" s="183">
        <f xml:space="preserve"> (100000/HABITANTES!$D$36)*(C26*12)</f>
        <v>0</v>
      </c>
      <c r="E26" s="184">
        <f t="shared" si="3"/>
        <v>0</v>
      </c>
      <c r="F26" s="185">
        <f xml:space="preserve"> (100000/HABITANTES!$D$36)*(E26*12)</f>
        <v>0</v>
      </c>
      <c r="G26" s="186"/>
      <c r="H26" s="187">
        <f xml:space="preserve"> (100000/HABITANTES!$D$36)*(G26*12)</f>
        <v>0</v>
      </c>
    </row>
    <row r="27" spans="2:18" ht="20.100000000000001" customHeight="1" thickBot="1" x14ac:dyDescent="0.25">
      <c r="B27" s="39" t="s">
        <v>0</v>
      </c>
      <c r="C27" s="39">
        <f>SUM(C15:C26)</f>
        <v>144</v>
      </c>
      <c r="D27" s="191">
        <f xml:space="preserve"> (100000/9980243)*(C27/12)*12</f>
        <v>1.4428506400094667</v>
      </c>
      <c r="E27" s="39">
        <f>SUM(E15:E26)</f>
        <v>138</v>
      </c>
      <c r="F27" s="191">
        <f xml:space="preserve"> (100000/9980243)*(E27/12)*12</f>
        <v>1.3827318633424055</v>
      </c>
      <c r="G27" s="39">
        <f>SUM(G15:G26)</f>
        <v>6</v>
      </c>
      <c r="H27" s="192">
        <f xml:space="preserve"> (100000/9980243)*(G27/12)*12</f>
        <v>6.0118776667061113E-2</v>
      </c>
    </row>
    <row r="28" spans="2:18" x14ac:dyDescent="0.2">
      <c r="B28" s="6"/>
    </row>
    <row r="29" spans="2:18" ht="14.25" x14ac:dyDescent="0.3">
      <c r="B29" s="133"/>
      <c r="C29" s="133"/>
      <c r="D29" s="133"/>
      <c r="E29" s="133"/>
      <c r="F29" s="133"/>
    </row>
    <row r="30" spans="2:18" ht="14.25" x14ac:dyDescent="0.3">
      <c r="B30" s="133"/>
      <c r="C30" s="180"/>
      <c r="D30" s="180"/>
      <c r="E30" s="180"/>
      <c r="F30" s="180"/>
      <c r="G30" s="5"/>
      <c r="H30" s="5"/>
      <c r="I30" s="5"/>
      <c r="J30" s="5"/>
      <c r="K30" s="5"/>
      <c r="L30" s="5"/>
      <c r="M30" s="5"/>
      <c r="N30" s="5"/>
    </row>
    <row r="31" spans="2:18" ht="14.25" x14ac:dyDescent="0.3">
      <c r="B31" s="133"/>
      <c r="C31" s="133"/>
      <c r="D31" s="133"/>
      <c r="E31" s="133"/>
      <c r="F31" s="133"/>
    </row>
    <row r="32" spans="2:18" ht="14.25" x14ac:dyDescent="0.3">
      <c r="B32" s="133"/>
      <c r="C32" s="133"/>
      <c r="D32" s="133"/>
      <c r="E32" s="133"/>
      <c r="F32" s="133"/>
    </row>
    <row r="33" spans="2:6" ht="14.25" x14ac:dyDescent="0.3">
      <c r="B33" s="133"/>
      <c r="C33" s="133"/>
      <c r="D33" s="133"/>
      <c r="E33" s="133"/>
      <c r="F33" s="133"/>
    </row>
  </sheetData>
  <mergeCells count="15">
    <mergeCell ref="A11:I11"/>
    <mergeCell ref="B12:C12"/>
    <mergeCell ref="B13:B14"/>
    <mergeCell ref="C13:C14"/>
    <mergeCell ref="D13:D14"/>
    <mergeCell ref="E13:E14"/>
    <mergeCell ref="F13:F14"/>
    <mergeCell ref="G13:G14"/>
    <mergeCell ref="H13:H14"/>
    <mergeCell ref="A10:I10"/>
    <mergeCell ref="A5:I5"/>
    <mergeCell ref="A6:I6"/>
    <mergeCell ref="A7:I7"/>
    <mergeCell ref="A8:I8"/>
    <mergeCell ref="A9:I9"/>
  </mergeCells>
  <pageMargins left="0.88500000000000001" right="0.3" top="0.3" bottom="0.3" header="0.39370078740157499" footer="0.39370078740157499"/>
  <pageSetup paperSize="9" scale="9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V24"/>
  <sheetViews>
    <sheetView topLeftCell="A13" zoomScale="85" zoomScaleNormal="85" workbookViewId="0">
      <selection activeCell="D18" sqref="D18:O18"/>
    </sheetView>
  </sheetViews>
  <sheetFormatPr baseColWidth="10" defaultColWidth="11.42578125" defaultRowHeight="12.75" x14ac:dyDescent="0.2"/>
  <cols>
    <col min="1" max="1" width="1.85546875" style="193" customWidth="1"/>
    <col min="2" max="2" width="10" style="193" customWidth="1"/>
    <col min="3" max="3" width="12.7109375" style="193" customWidth="1"/>
    <col min="4" max="4" width="4.42578125" style="193" customWidth="1"/>
    <col min="5" max="5" width="4.28515625" style="193" customWidth="1"/>
    <col min="6" max="6" width="4.42578125" style="193" customWidth="1"/>
    <col min="7" max="7" width="5.28515625" style="193" customWidth="1"/>
    <col min="8" max="8" width="4.85546875" style="193" customWidth="1"/>
    <col min="9" max="9" width="4" style="193" customWidth="1"/>
    <col min="10" max="11" width="3.85546875" style="193" customWidth="1"/>
    <col min="12" max="12" width="6" style="193" customWidth="1"/>
    <col min="13" max="15" width="4.85546875" style="193" customWidth="1"/>
    <col min="16" max="16" width="12.28515625" style="193" customWidth="1"/>
    <col min="17" max="17" width="21.28515625" style="193" customWidth="1"/>
    <col min="18" max="18" width="10.140625" style="193" customWidth="1"/>
    <col min="19" max="19" width="18.5703125" style="193" customWidth="1"/>
    <col min="20" max="20" width="20.140625" style="193" customWidth="1"/>
    <col min="21" max="21" width="2" style="193" customWidth="1"/>
    <col min="22" max="22" width="2.42578125" style="193" customWidth="1"/>
    <col min="23" max="23" width="4.85546875" style="193" customWidth="1"/>
    <col min="24" max="16384" width="11.42578125" style="193"/>
  </cols>
  <sheetData>
    <row r="5" spans="1:22" ht="12.75" customHeight="1" x14ac:dyDescent="0.2">
      <c r="A5" s="564" t="s">
        <v>13</v>
      </c>
      <c r="B5" s="564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4"/>
      <c r="R5" s="564"/>
      <c r="S5" s="564"/>
      <c r="T5" s="564"/>
      <c r="U5" s="564"/>
    </row>
    <row r="6" spans="1:22" ht="18" customHeight="1" x14ac:dyDescent="0.3">
      <c r="A6" s="565" t="s">
        <v>18</v>
      </c>
      <c r="B6" s="565"/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5"/>
      <c r="Q6" s="565"/>
      <c r="R6" s="565"/>
      <c r="S6" s="565"/>
      <c r="T6" s="565"/>
      <c r="U6" s="565"/>
    </row>
    <row r="7" spans="1:22" ht="12.75" customHeight="1" x14ac:dyDescent="0.2">
      <c r="A7" s="566" t="s">
        <v>286</v>
      </c>
      <c r="B7" s="566"/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6"/>
      <c r="Q7" s="566"/>
      <c r="R7" s="566"/>
      <c r="S7" s="566"/>
      <c r="T7" s="566"/>
      <c r="U7" s="566"/>
    </row>
    <row r="8" spans="1:22" ht="12.75" customHeight="1" x14ac:dyDescent="0.25">
      <c r="A8" s="281"/>
      <c r="B8" s="281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3"/>
      <c r="R8" s="282"/>
      <c r="S8" s="281"/>
      <c r="T8" s="281"/>
      <c r="U8" s="281"/>
    </row>
    <row r="9" spans="1:22" ht="12.75" customHeight="1" x14ac:dyDescent="0.25">
      <c r="A9" s="281"/>
      <c r="B9" s="281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3"/>
      <c r="R9" s="282"/>
      <c r="S9" s="281"/>
      <c r="T9" s="281"/>
      <c r="U9" s="281"/>
    </row>
    <row r="10" spans="1:22" ht="27.75" customHeight="1" x14ac:dyDescent="0.2">
      <c r="A10" s="567" t="s">
        <v>168</v>
      </c>
      <c r="B10" s="567"/>
      <c r="C10" s="567"/>
      <c r="D10" s="567"/>
      <c r="E10" s="567"/>
      <c r="F10" s="567"/>
      <c r="G10" s="567"/>
      <c r="H10" s="567"/>
      <c r="I10" s="567"/>
      <c r="J10" s="567"/>
      <c r="K10" s="567"/>
      <c r="L10" s="567"/>
      <c r="M10" s="567"/>
      <c r="N10" s="567"/>
      <c r="O10" s="567"/>
      <c r="P10" s="567"/>
      <c r="Q10" s="567"/>
      <c r="R10" s="567"/>
      <c r="S10" s="567"/>
      <c r="T10" s="567"/>
      <c r="U10" s="567"/>
    </row>
    <row r="11" spans="1:22" ht="14.25" customHeight="1" x14ac:dyDescent="0.25">
      <c r="A11" s="284"/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</row>
    <row r="12" spans="1:22" ht="18.75" customHeight="1" x14ac:dyDescent="0.2">
      <c r="A12" s="568" t="s">
        <v>345</v>
      </c>
      <c r="B12" s="568"/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68"/>
      <c r="R12" s="568"/>
      <c r="S12" s="568"/>
      <c r="T12" s="568"/>
      <c r="U12" s="568"/>
    </row>
    <row r="13" spans="1:22" ht="15" customHeight="1" x14ac:dyDescent="0.25">
      <c r="A13" s="569" t="s">
        <v>12</v>
      </c>
      <c r="B13" s="569"/>
      <c r="C13" s="569"/>
      <c r="D13" s="569"/>
      <c r="E13" s="569"/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69"/>
      <c r="Q13" s="569"/>
      <c r="R13" s="569"/>
      <c r="S13" s="569"/>
      <c r="T13" s="569"/>
      <c r="U13" s="569"/>
    </row>
    <row r="14" spans="1:22" ht="19.5" customHeight="1" x14ac:dyDescent="0.25">
      <c r="A14" s="563" t="s">
        <v>301</v>
      </c>
      <c r="B14" s="563"/>
      <c r="C14" s="563"/>
      <c r="D14" s="563"/>
      <c r="E14" s="563"/>
      <c r="F14" s="563"/>
      <c r="G14" s="563"/>
      <c r="H14" s="563"/>
      <c r="I14" s="563"/>
      <c r="J14" s="563"/>
      <c r="K14" s="563"/>
      <c r="L14" s="563"/>
      <c r="M14" s="563"/>
      <c r="N14" s="563"/>
      <c r="O14" s="563"/>
      <c r="P14" s="563"/>
      <c r="Q14" s="563"/>
      <c r="R14" s="563"/>
      <c r="S14" s="563"/>
      <c r="T14" s="563"/>
      <c r="U14" s="563"/>
      <c r="V14" s="563"/>
    </row>
    <row r="15" spans="1:22" ht="20.25" customHeight="1" thickBot="1" x14ac:dyDescent="0.3">
      <c r="A15" s="285"/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</row>
    <row r="16" spans="1:22" ht="77.25" customHeight="1" thickBot="1" x14ac:dyDescent="0.35">
      <c r="B16" s="286" t="s">
        <v>169</v>
      </c>
      <c r="C16" s="287" t="s">
        <v>170</v>
      </c>
      <c r="D16" s="288" t="s">
        <v>136</v>
      </c>
      <c r="E16" s="288" t="s">
        <v>137</v>
      </c>
      <c r="F16" s="288" t="s">
        <v>138</v>
      </c>
      <c r="G16" s="288" t="s">
        <v>139</v>
      </c>
      <c r="H16" s="288" t="s">
        <v>140</v>
      </c>
      <c r="I16" s="288" t="s">
        <v>120</v>
      </c>
      <c r="J16" s="288" t="s">
        <v>141</v>
      </c>
      <c r="K16" s="288" t="s">
        <v>142</v>
      </c>
      <c r="L16" s="288" t="s">
        <v>143</v>
      </c>
      <c r="M16" s="288" t="s">
        <v>144</v>
      </c>
      <c r="N16" s="288" t="s">
        <v>145</v>
      </c>
      <c r="O16" s="288" t="s">
        <v>146</v>
      </c>
      <c r="P16" s="286" t="s">
        <v>171</v>
      </c>
      <c r="Q16" s="286" t="s">
        <v>119</v>
      </c>
      <c r="R16" s="289" t="s">
        <v>172</v>
      </c>
      <c r="S16" s="286" t="s">
        <v>173</v>
      </c>
      <c r="T16" s="286" t="s">
        <v>174</v>
      </c>
    </row>
    <row r="17" spans="1:21" ht="24.95" customHeight="1" x14ac:dyDescent="0.2">
      <c r="B17" s="290" t="s">
        <v>273</v>
      </c>
      <c r="C17" s="291">
        <v>9883486</v>
      </c>
      <c r="D17" s="291">
        <v>147</v>
      </c>
      <c r="E17" s="291">
        <v>132</v>
      </c>
      <c r="F17" s="291">
        <v>192</v>
      </c>
      <c r="G17" s="291">
        <v>165</v>
      </c>
      <c r="H17" s="291">
        <v>150</v>
      </c>
      <c r="I17" s="291">
        <v>127</v>
      </c>
      <c r="J17" s="291">
        <v>149</v>
      </c>
      <c r="K17" s="291">
        <v>155</v>
      </c>
      <c r="L17" s="291">
        <v>135</v>
      </c>
      <c r="M17" s="291">
        <v>159</v>
      </c>
      <c r="N17" s="291">
        <v>146</v>
      </c>
      <c r="O17" s="291">
        <v>155</v>
      </c>
      <c r="P17" s="291">
        <f>SUM(D17:O17)</f>
        <v>1812</v>
      </c>
      <c r="Q17" s="292">
        <f xml:space="preserve"> (100000/C17)*(P17/12)*12</f>
        <v>18.333612249766936</v>
      </c>
      <c r="R17" s="293">
        <v>209</v>
      </c>
      <c r="S17" s="294">
        <f>P17-R17</f>
        <v>1603</v>
      </c>
      <c r="T17" s="295">
        <f xml:space="preserve"> (100000/C17)*(S17/12)*12</f>
        <v>16.218973750759602</v>
      </c>
    </row>
    <row r="18" spans="1:21" ht="25.5" customHeight="1" thickBot="1" x14ac:dyDescent="0.25">
      <c r="A18" s="296"/>
      <c r="B18" s="297" t="s">
        <v>300</v>
      </c>
      <c r="C18" s="298">
        <v>9980243</v>
      </c>
      <c r="D18" s="298">
        <v>163</v>
      </c>
      <c r="E18" s="298">
        <v>141</v>
      </c>
      <c r="F18" s="298">
        <v>159</v>
      </c>
      <c r="G18" s="298">
        <v>131</v>
      </c>
      <c r="H18" s="298">
        <v>140</v>
      </c>
      <c r="I18" s="298">
        <v>141</v>
      </c>
      <c r="J18" s="298">
        <v>148</v>
      </c>
      <c r="K18" s="298">
        <v>125</v>
      </c>
      <c r="L18" s="298">
        <v>122</v>
      </c>
      <c r="M18" s="298">
        <v>128</v>
      </c>
      <c r="N18" s="298">
        <v>135</v>
      </c>
      <c r="O18" s="298">
        <v>142</v>
      </c>
      <c r="P18" s="299">
        <f>SUM(D18:O18)</f>
        <v>1675</v>
      </c>
      <c r="Q18" s="300">
        <f xml:space="preserve"> (100000/C18)*(P18/12)*12</f>
        <v>16.783158486221229</v>
      </c>
      <c r="R18" s="301">
        <v>193</v>
      </c>
      <c r="S18" s="302">
        <f>P18-R18</f>
        <v>1482</v>
      </c>
      <c r="T18" s="303">
        <f xml:space="preserve"> (100000/C18)*(S18/12)*12</f>
        <v>14.849337836764093</v>
      </c>
      <c r="U18" s="193" t="s">
        <v>17</v>
      </c>
    </row>
    <row r="19" spans="1:21" ht="12.95" customHeight="1" x14ac:dyDescent="0.2">
      <c r="A19" s="296"/>
      <c r="C19" s="304"/>
      <c r="D19" s="305"/>
      <c r="E19" s="305"/>
      <c r="F19" s="305"/>
      <c r="G19" s="305"/>
      <c r="H19" s="305"/>
      <c r="I19" s="305"/>
      <c r="J19" s="305"/>
      <c r="K19" s="305"/>
      <c r="L19" s="305"/>
      <c r="M19" s="304"/>
      <c r="N19" s="304"/>
      <c r="O19" s="304"/>
      <c r="P19" s="306"/>
      <c r="Q19" s="306"/>
      <c r="R19" s="306"/>
      <c r="S19" s="306"/>
      <c r="T19" s="306"/>
    </row>
    <row r="20" spans="1:21" ht="12.95" customHeight="1" x14ac:dyDescent="0.25">
      <c r="A20" s="307"/>
      <c r="B20" s="308"/>
      <c r="C20" s="309"/>
      <c r="D20" s="309"/>
      <c r="E20" s="309"/>
      <c r="F20" s="309"/>
      <c r="G20" s="309"/>
      <c r="H20" s="310"/>
      <c r="I20" s="310"/>
      <c r="J20" s="296"/>
      <c r="K20" s="296"/>
      <c r="S20" s="311"/>
      <c r="T20" s="312"/>
    </row>
    <row r="21" spans="1:21" ht="12.95" customHeight="1" x14ac:dyDescent="0.25">
      <c r="A21" s="307"/>
      <c r="B21" s="309"/>
      <c r="C21" s="309"/>
      <c r="D21" s="309"/>
      <c r="E21" s="310"/>
      <c r="F21" s="310"/>
      <c r="G21" s="310"/>
      <c r="H21" s="310"/>
      <c r="I21" s="310"/>
      <c r="J21" s="296"/>
      <c r="K21" s="296"/>
      <c r="L21" s="296"/>
      <c r="M21" s="296"/>
      <c r="N21" s="296"/>
      <c r="O21" s="296"/>
      <c r="P21" s="296"/>
      <c r="Q21" s="296"/>
      <c r="S21" s="311"/>
      <c r="T21" s="312"/>
    </row>
    <row r="22" spans="1:21" ht="12.95" customHeight="1" x14ac:dyDescent="0.2">
      <c r="A22" s="309"/>
      <c r="B22" s="309"/>
      <c r="C22" s="309"/>
      <c r="D22" s="309"/>
      <c r="E22" s="309"/>
      <c r="F22" s="309"/>
      <c r="G22" s="309"/>
      <c r="H22" s="309"/>
      <c r="I22" s="309"/>
    </row>
    <row r="23" spans="1:21" ht="12.95" customHeight="1" x14ac:dyDescent="0.2">
      <c r="A23" s="309"/>
      <c r="B23" s="309"/>
      <c r="C23" s="309"/>
      <c r="D23" s="309"/>
      <c r="E23" s="309"/>
      <c r="F23" s="309"/>
      <c r="G23" s="309"/>
      <c r="H23" s="309"/>
      <c r="I23" s="309"/>
    </row>
    <row r="24" spans="1:21" x14ac:dyDescent="0.2">
      <c r="A24" s="309"/>
      <c r="B24" s="309"/>
      <c r="C24" s="309"/>
      <c r="D24" s="309"/>
      <c r="E24" s="309"/>
      <c r="F24" s="309"/>
      <c r="G24" s="309"/>
      <c r="H24" s="309"/>
      <c r="I24" s="309"/>
    </row>
  </sheetData>
  <mergeCells count="7">
    <mergeCell ref="A14:V14"/>
    <mergeCell ref="A5:U5"/>
    <mergeCell ref="A6:U6"/>
    <mergeCell ref="A7:U7"/>
    <mergeCell ref="A10:U10"/>
    <mergeCell ref="A12:U12"/>
    <mergeCell ref="A13:U13"/>
  </mergeCells>
  <pageMargins left="0.39370078740157483" right="0.19685039370078741" top="0.39370078740157483" bottom="0.19685039370078741" header="0.39370078740157483" footer="0.39370078740157483"/>
  <pageSetup scale="8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A19" zoomScale="115" zoomScaleNormal="115" zoomScaleSheetLayoutView="100" workbookViewId="0">
      <selection activeCell="P29" sqref="P29"/>
    </sheetView>
  </sheetViews>
  <sheetFormatPr baseColWidth="10" defaultRowHeight="12.75" x14ac:dyDescent="0.2"/>
  <cols>
    <col min="1" max="1" width="17.5703125" style="330" customWidth="1"/>
    <col min="2" max="2" width="18.42578125" style="330" hidden="1" customWidth="1"/>
    <col min="3" max="5" width="4.28515625" style="330" hidden="1" customWidth="1"/>
    <col min="6" max="6" width="16.5703125" style="330" customWidth="1"/>
    <col min="7" max="7" width="11.28515625" style="330" customWidth="1"/>
    <col min="8" max="8" width="13.85546875" style="330" customWidth="1"/>
    <col min="9" max="9" width="7.7109375" style="330" customWidth="1"/>
    <col min="10" max="10" width="3.7109375" style="330" hidden="1" customWidth="1"/>
    <col min="11" max="11" width="3.140625" style="330" hidden="1" customWidth="1"/>
    <col min="12" max="12" width="3" style="330" hidden="1" customWidth="1"/>
    <col min="13" max="13" width="6.42578125" style="330" customWidth="1"/>
    <col min="14" max="14" width="10.42578125" style="330" customWidth="1"/>
    <col min="15" max="15" width="21.7109375" style="330" customWidth="1"/>
    <col min="16" max="16384" width="11.42578125" style="193"/>
  </cols>
  <sheetData>
    <row r="1" spans="1:15" ht="15" x14ac:dyDescent="0.25">
      <c r="A1" s="313" t="s">
        <v>175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</row>
    <row r="2" spans="1:15" ht="12.75" customHeight="1" x14ac:dyDescent="0.2">
      <c r="A2" s="314" t="s">
        <v>57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</row>
    <row r="3" spans="1:15" ht="15" x14ac:dyDescent="0.25">
      <c r="A3" s="315" t="s">
        <v>346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</row>
    <row r="4" spans="1:15" ht="11.25" customHeight="1" thickBot="1" x14ac:dyDescent="0.3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</row>
    <row r="5" spans="1:15" ht="12.95" customHeight="1" x14ac:dyDescent="0.2">
      <c r="A5" s="489" t="s">
        <v>176</v>
      </c>
      <c r="B5" s="489" t="s">
        <v>130</v>
      </c>
      <c r="C5" s="489"/>
      <c r="D5" s="489"/>
      <c r="E5" s="489"/>
      <c r="F5" s="489"/>
      <c r="G5" s="489"/>
      <c r="H5" s="491"/>
      <c r="I5" s="492" t="s">
        <v>153</v>
      </c>
      <c r="J5" s="493"/>
      <c r="K5" s="493"/>
      <c r="L5" s="493"/>
      <c r="M5" s="494"/>
      <c r="N5" s="316"/>
      <c r="O5" s="316"/>
    </row>
    <row r="6" spans="1:15" ht="18.75" customHeight="1" thickBot="1" x14ac:dyDescent="0.25">
      <c r="A6" s="490"/>
      <c r="B6" s="490"/>
      <c r="C6" s="490"/>
      <c r="D6" s="490"/>
      <c r="E6" s="490"/>
      <c r="F6" s="490"/>
      <c r="G6" s="490"/>
      <c r="H6" s="491"/>
      <c r="I6" s="495"/>
      <c r="J6" s="496"/>
      <c r="K6" s="496"/>
      <c r="L6" s="496"/>
      <c r="M6" s="497"/>
      <c r="N6" s="317"/>
      <c r="O6" s="317"/>
    </row>
    <row r="7" spans="1:15" ht="57" customHeight="1" thickBot="1" x14ac:dyDescent="0.4">
      <c r="A7" s="318" t="s">
        <v>347</v>
      </c>
      <c r="B7" s="465" t="s">
        <v>348</v>
      </c>
      <c r="C7" s="319" t="s">
        <v>144</v>
      </c>
      <c r="D7" s="319" t="s">
        <v>145</v>
      </c>
      <c r="E7" s="319" t="s">
        <v>146</v>
      </c>
      <c r="F7" s="395" t="s">
        <v>349</v>
      </c>
      <c r="G7" s="320" t="s">
        <v>170</v>
      </c>
      <c r="H7" s="396" t="s">
        <v>177</v>
      </c>
      <c r="I7" s="321" t="s">
        <v>122</v>
      </c>
      <c r="J7" s="321" t="s">
        <v>180</v>
      </c>
      <c r="K7" s="321" t="s">
        <v>123</v>
      </c>
      <c r="L7" s="321" t="s">
        <v>124</v>
      </c>
      <c r="M7" s="320" t="s">
        <v>0</v>
      </c>
      <c r="N7" s="320" t="s">
        <v>178</v>
      </c>
      <c r="O7" s="320" t="s">
        <v>179</v>
      </c>
    </row>
    <row r="8" spans="1:15" s="296" customFormat="1" ht="15" customHeight="1" x14ac:dyDescent="0.2">
      <c r="A8" s="322" t="s">
        <v>21</v>
      </c>
      <c r="B8" s="323">
        <v>20</v>
      </c>
      <c r="C8" s="323">
        <v>2</v>
      </c>
      <c r="D8" s="323">
        <v>3</v>
      </c>
      <c r="E8" s="323">
        <v>1</v>
      </c>
      <c r="F8" s="323">
        <f>SUM(B8:E8)</f>
        <v>26</v>
      </c>
      <c r="G8" s="466">
        <f>[1]HABITANTES!D4</f>
        <v>255085</v>
      </c>
      <c r="H8" s="467">
        <f xml:space="preserve"> (100000/G8)*(F8/12)*12</f>
        <v>10.192680871082187</v>
      </c>
      <c r="I8" s="479">
        <v>1</v>
      </c>
      <c r="J8" s="479"/>
      <c r="K8" s="479"/>
      <c r="L8" s="479"/>
      <c r="M8" s="323">
        <f t="shared" ref="M8:M39" si="0">SUM(I8:L8)</f>
        <v>1</v>
      </c>
      <c r="N8" s="324">
        <f>'PROVINCIAS MOD (2)'!$F8-'PROVINCIAS MOD (2)'!$M8</f>
        <v>25</v>
      </c>
      <c r="O8" s="325">
        <f>(100000/G8)*(N8/12)*12</f>
        <v>9.8006546837328727</v>
      </c>
    </row>
    <row r="9" spans="1:15" s="296" customFormat="1" ht="15" customHeight="1" x14ac:dyDescent="0.2">
      <c r="A9" s="326" t="s">
        <v>22</v>
      </c>
      <c r="B9" s="327">
        <v>14</v>
      </c>
      <c r="C9" s="327">
        <v>0</v>
      </c>
      <c r="D9" s="327">
        <v>2</v>
      </c>
      <c r="E9" s="327">
        <v>1</v>
      </c>
      <c r="F9" s="327">
        <f t="shared" ref="F9:F39" si="1">SUM(B9:E9)</f>
        <v>17</v>
      </c>
      <c r="G9" s="469">
        <f>[1]HABITANTES!D5</f>
        <v>122083</v>
      </c>
      <c r="H9" s="470">
        <f xml:space="preserve"> (100000/G9)*(F9/12)*12</f>
        <v>13.924952696116577</v>
      </c>
      <c r="I9" s="480">
        <v>2</v>
      </c>
      <c r="J9" s="480"/>
      <c r="K9" s="480"/>
      <c r="L9" s="480"/>
      <c r="M9" s="327">
        <f t="shared" si="0"/>
        <v>2</v>
      </c>
      <c r="N9" s="328">
        <f>'PROVINCIAS MOD (2)'!$F9-'PROVINCIAS MOD (2)'!$M9</f>
        <v>15</v>
      </c>
      <c r="O9" s="329">
        <f>(100000/G9)*(N9/12)*12</f>
        <v>12.286722967161683</v>
      </c>
    </row>
    <row r="10" spans="1:15" ht="15" customHeight="1" x14ac:dyDescent="0.2">
      <c r="A10" s="326" t="s">
        <v>23</v>
      </c>
      <c r="B10" s="327">
        <v>32</v>
      </c>
      <c r="C10" s="327">
        <v>2</v>
      </c>
      <c r="D10" s="327">
        <v>4</v>
      </c>
      <c r="E10" s="327">
        <v>3</v>
      </c>
      <c r="F10" s="327">
        <f t="shared" si="1"/>
        <v>41</v>
      </c>
      <c r="G10" s="469">
        <f>[1]HABITANTES!D6</f>
        <v>208463</v>
      </c>
      <c r="H10" s="470">
        <f t="shared" ref="H10:H39" si="2" xml:space="preserve"> (100000/G10)*(F10/12)*12</f>
        <v>19.667758786931014</v>
      </c>
      <c r="I10" s="480">
        <v>8</v>
      </c>
      <c r="J10" s="480"/>
      <c r="K10" s="480"/>
      <c r="L10" s="480"/>
      <c r="M10" s="327">
        <f t="shared" si="0"/>
        <v>8</v>
      </c>
      <c r="N10" s="328">
        <f>'PROVINCIAS MOD (2)'!$F10-'PROVINCIAS MOD (2)'!$M10</f>
        <v>33</v>
      </c>
      <c r="O10" s="329">
        <f t="shared" ref="O10:O39" si="3">(100000/G10)*(N10/12)*12</f>
        <v>15.830147316310327</v>
      </c>
    </row>
    <row r="11" spans="1:15" ht="15" customHeight="1" x14ac:dyDescent="0.2">
      <c r="A11" s="326" t="s">
        <v>287</v>
      </c>
      <c r="B11" s="327">
        <v>9</v>
      </c>
      <c r="C11" s="327">
        <v>4</v>
      </c>
      <c r="D11" s="327">
        <v>1</v>
      </c>
      <c r="E11" s="327">
        <v>2</v>
      </c>
      <c r="F11" s="327">
        <f t="shared" si="1"/>
        <v>16</v>
      </c>
      <c r="G11" s="469">
        <f>[1]HABITANTES!D7</f>
        <v>68903</v>
      </c>
      <c r="H11" s="470">
        <f t="shared" si="2"/>
        <v>23.221049881717775</v>
      </c>
      <c r="I11" s="480">
        <v>3</v>
      </c>
      <c r="J11" s="480"/>
      <c r="K11" s="480"/>
      <c r="L11" s="480"/>
      <c r="M11" s="327">
        <f t="shared" si="0"/>
        <v>3</v>
      </c>
      <c r="N11" s="328">
        <f>'PROVINCIAS MOD (2)'!$F11-'PROVINCIAS MOD (2)'!$M11</f>
        <v>13</v>
      </c>
      <c r="O11" s="329">
        <f t="shared" si="3"/>
        <v>18.867103028895695</v>
      </c>
    </row>
    <row r="12" spans="1:15" ht="15" customHeight="1" x14ac:dyDescent="0.2">
      <c r="A12" s="326" t="s">
        <v>4</v>
      </c>
      <c r="B12" s="327">
        <v>153</v>
      </c>
      <c r="C12" s="327">
        <v>17</v>
      </c>
      <c r="D12" s="327">
        <v>16</v>
      </c>
      <c r="E12" s="327">
        <v>22</v>
      </c>
      <c r="F12" s="327">
        <f t="shared" si="1"/>
        <v>208</v>
      </c>
      <c r="G12" s="469">
        <f>[1]HABITANTES!D8</f>
        <v>1182348</v>
      </c>
      <c r="H12" s="470">
        <f t="shared" si="2"/>
        <v>17.592113320274571</v>
      </c>
      <c r="I12" s="480">
        <v>26</v>
      </c>
      <c r="J12" s="480"/>
      <c r="K12" s="480"/>
      <c r="L12" s="480"/>
      <c r="M12" s="327">
        <f t="shared" si="0"/>
        <v>26</v>
      </c>
      <c r="N12" s="328">
        <f>'PROVINCIAS MOD (2)'!$F12-'PROVINCIAS MOD (2)'!$M12</f>
        <v>182</v>
      </c>
      <c r="O12" s="329">
        <f t="shared" si="3"/>
        <v>15.393099155240249</v>
      </c>
    </row>
    <row r="13" spans="1:15" ht="15" customHeight="1" x14ac:dyDescent="0.2">
      <c r="A13" s="326" t="s">
        <v>24</v>
      </c>
      <c r="B13" s="327">
        <v>54</v>
      </c>
      <c r="C13" s="327">
        <v>8</v>
      </c>
      <c r="D13" s="327">
        <v>6</v>
      </c>
      <c r="E13" s="327">
        <v>7</v>
      </c>
      <c r="F13" s="327">
        <f t="shared" si="1"/>
        <v>75</v>
      </c>
      <c r="G13" s="469">
        <f>[1]HABITANTES!D9</f>
        <v>306723</v>
      </c>
      <c r="H13" s="470">
        <f t="shared" si="2"/>
        <v>24.452030007531228</v>
      </c>
      <c r="I13" s="480">
        <v>7</v>
      </c>
      <c r="J13" s="480"/>
      <c r="K13" s="480"/>
      <c r="L13" s="480"/>
      <c r="M13" s="327">
        <f t="shared" si="0"/>
        <v>7</v>
      </c>
      <c r="N13" s="328">
        <f>'PROVINCIAS MOD (2)'!$F13-'PROVINCIAS MOD (2)'!$M13</f>
        <v>68</v>
      </c>
      <c r="O13" s="329">
        <f t="shared" si="3"/>
        <v>22.169840540161644</v>
      </c>
    </row>
    <row r="14" spans="1:15" ht="15" customHeight="1" x14ac:dyDescent="0.2">
      <c r="A14" s="326" t="s">
        <v>182</v>
      </c>
      <c r="B14" s="327">
        <v>13</v>
      </c>
      <c r="C14" s="327">
        <v>0</v>
      </c>
      <c r="D14" s="327">
        <v>1</v>
      </c>
      <c r="E14" s="327">
        <v>1</v>
      </c>
      <c r="F14" s="327">
        <f t="shared" si="1"/>
        <v>15</v>
      </c>
      <c r="G14" s="469">
        <f>[1]HABITANTES!D10</f>
        <v>112171</v>
      </c>
      <c r="H14" s="470">
        <f t="shared" si="2"/>
        <v>13.372440292054094</v>
      </c>
      <c r="I14" s="480"/>
      <c r="J14" s="480"/>
      <c r="K14" s="480"/>
      <c r="L14" s="480"/>
      <c r="M14" s="327">
        <f t="shared" si="0"/>
        <v>0</v>
      </c>
      <c r="N14" s="328">
        <f>'PROVINCIAS MOD (2)'!$F14-'PROVINCIAS MOD (2)'!$M14</f>
        <v>15</v>
      </c>
      <c r="O14" s="329">
        <f t="shared" si="3"/>
        <v>13.372440292054094</v>
      </c>
    </row>
    <row r="15" spans="1:15" ht="15" customHeight="1" x14ac:dyDescent="0.2">
      <c r="A15" s="326" t="s">
        <v>126</v>
      </c>
      <c r="B15" s="327">
        <v>11</v>
      </c>
      <c r="C15" s="327">
        <v>1</v>
      </c>
      <c r="D15" s="327">
        <v>0</v>
      </c>
      <c r="E15" s="327">
        <v>2</v>
      </c>
      <c r="F15" s="327">
        <f t="shared" si="1"/>
        <v>14</v>
      </c>
      <c r="G15" s="469">
        <f>[1]HABITANTES!D11</f>
        <v>75016</v>
      </c>
      <c r="H15" s="470">
        <f t="shared" si="2"/>
        <v>18.662685293803989</v>
      </c>
      <c r="I15" s="480"/>
      <c r="J15" s="480"/>
      <c r="K15" s="480"/>
      <c r="L15" s="480"/>
      <c r="M15" s="327">
        <f t="shared" si="0"/>
        <v>0</v>
      </c>
      <c r="N15" s="328">
        <f>'PROVINCIAS MOD (2)'!$F15-'PROVINCIAS MOD (2)'!$M15</f>
        <v>14</v>
      </c>
      <c r="O15" s="329">
        <f t="shared" si="3"/>
        <v>18.662685293803989</v>
      </c>
    </row>
    <row r="16" spans="1:15" ht="15" customHeight="1" x14ac:dyDescent="0.2">
      <c r="A16" s="326" t="s">
        <v>25</v>
      </c>
      <c r="B16" s="327">
        <v>28</v>
      </c>
      <c r="C16" s="327">
        <v>3</v>
      </c>
      <c r="D16" s="327">
        <v>4</v>
      </c>
      <c r="E16" s="327"/>
      <c r="F16" s="327">
        <f t="shared" si="1"/>
        <v>35</v>
      </c>
      <c r="G16" s="469">
        <f>[1]HABITANTES!D12</f>
        <v>244994</v>
      </c>
      <c r="H16" s="470">
        <f t="shared" si="2"/>
        <v>14.286064148509759</v>
      </c>
      <c r="I16" s="480">
        <v>6</v>
      </c>
      <c r="J16" s="480"/>
      <c r="K16" s="480"/>
      <c r="L16" s="480"/>
      <c r="M16" s="327">
        <f t="shared" si="0"/>
        <v>6</v>
      </c>
      <c r="N16" s="328">
        <f>'PROVINCIAS MOD (2)'!$F16-'PROVINCIAS MOD (2)'!$M16</f>
        <v>29</v>
      </c>
      <c r="O16" s="329">
        <f t="shared" si="3"/>
        <v>11.8370245801938</v>
      </c>
    </row>
    <row r="17" spans="1:15" ht="15" customHeight="1" x14ac:dyDescent="0.2">
      <c r="A17" s="326" t="s">
        <v>20</v>
      </c>
      <c r="B17" s="327">
        <v>8</v>
      </c>
      <c r="C17" s="327">
        <v>0</v>
      </c>
      <c r="D17" s="327">
        <v>3</v>
      </c>
      <c r="E17" s="327">
        <v>2</v>
      </c>
      <c r="F17" s="327">
        <f t="shared" si="1"/>
        <v>13</v>
      </c>
      <c r="G17" s="469">
        <f>[1]HABITANTES!D13</f>
        <v>93035</v>
      </c>
      <c r="H17" s="470">
        <f t="shared" si="2"/>
        <v>13.973235878970282</v>
      </c>
      <c r="I17" s="480"/>
      <c r="J17" s="480"/>
      <c r="K17" s="480"/>
      <c r="L17" s="480"/>
      <c r="M17" s="327">
        <f t="shared" si="0"/>
        <v>0</v>
      </c>
      <c r="N17" s="328">
        <f>'PROVINCIAS MOD (2)'!$F17-'PROVINCIAS MOD (2)'!$M17</f>
        <v>13</v>
      </c>
      <c r="O17" s="329">
        <f t="shared" si="3"/>
        <v>13.973235878970282</v>
      </c>
    </row>
    <row r="18" spans="1:15" ht="15" customHeight="1" x14ac:dyDescent="0.2">
      <c r="A18" s="326" t="s">
        <v>127</v>
      </c>
      <c r="B18" s="327">
        <v>10</v>
      </c>
      <c r="C18" s="327">
        <v>0</v>
      </c>
      <c r="D18" s="327">
        <v>2</v>
      </c>
      <c r="E18" s="327">
        <v>1</v>
      </c>
      <c r="F18" s="327">
        <f t="shared" si="1"/>
        <v>13</v>
      </c>
      <c r="G18" s="469">
        <f>[1]HABITANTES!D14</f>
        <v>104613</v>
      </c>
      <c r="H18" s="470">
        <f t="shared" si="2"/>
        <v>12.426753845124409</v>
      </c>
      <c r="I18" s="480"/>
      <c r="J18" s="480"/>
      <c r="K18" s="480"/>
      <c r="L18" s="480"/>
      <c r="M18" s="327">
        <f t="shared" si="0"/>
        <v>0</v>
      </c>
      <c r="N18" s="328">
        <f>'PROVINCIAS MOD (2)'!$F18-'PROVINCIAS MOD (2)'!$M18</f>
        <v>13</v>
      </c>
      <c r="O18" s="329">
        <f t="shared" si="3"/>
        <v>12.426753845124409</v>
      </c>
    </row>
    <row r="19" spans="1:15" s="296" customFormat="1" ht="15" customHeight="1" x14ac:dyDescent="0.2">
      <c r="A19" s="326" t="s">
        <v>26</v>
      </c>
      <c r="B19" s="327">
        <v>4</v>
      </c>
      <c r="C19" s="327">
        <v>1</v>
      </c>
      <c r="D19" s="327">
        <v>0</v>
      </c>
      <c r="E19" s="327"/>
      <c r="F19" s="327">
        <f t="shared" si="1"/>
        <v>5</v>
      </c>
      <c r="G19" s="469">
        <f>[1]HABITANTES!D15</f>
        <v>59230</v>
      </c>
      <c r="H19" s="470">
        <f t="shared" si="2"/>
        <v>8.4416680736113463</v>
      </c>
      <c r="I19" s="480"/>
      <c r="J19" s="480"/>
      <c r="K19" s="480"/>
      <c r="L19" s="480"/>
      <c r="M19" s="327">
        <f t="shared" si="0"/>
        <v>0</v>
      </c>
      <c r="N19" s="328">
        <f>'PROVINCIAS MOD (2)'!$F19-'PROVINCIAS MOD (2)'!$M19</f>
        <v>5</v>
      </c>
      <c r="O19" s="329">
        <f t="shared" si="3"/>
        <v>8.4416680736113463</v>
      </c>
    </row>
    <row r="20" spans="1:15" ht="15" customHeight="1" x14ac:dyDescent="0.2">
      <c r="A20" s="326" t="s">
        <v>27</v>
      </c>
      <c r="B20" s="327">
        <v>58</v>
      </c>
      <c r="C20" s="327">
        <v>6</v>
      </c>
      <c r="D20" s="327">
        <v>4</v>
      </c>
      <c r="E20" s="327">
        <v>5</v>
      </c>
      <c r="F20" s="327">
        <f t="shared" si="1"/>
        <v>73</v>
      </c>
      <c r="G20" s="469">
        <f>[1]HABITANTES!D16</f>
        <v>255878</v>
      </c>
      <c r="H20" s="470">
        <f t="shared" si="2"/>
        <v>28.529220956862254</v>
      </c>
      <c r="I20" s="480">
        <v>8</v>
      </c>
      <c r="J20" s="480"/>
      <c r="K20" s="480"/>
      <c r="L20" s="480"/>
      <c r="M20" s="327">
        <f t="shared" si="0"/>
        <v>8</v>
      </c>
      <c r="N20" s="328">
        <f>'PROVINCIAS MOD (2)'!$F20-'PROVINCIAS MOD (2)'!$M20</f>
        <v>65</v>
      </c>
      <c r="O20" s="329">
        <f t="shared" si="3"/>
        <v>25.402730988986946</v>
      </c>
    </row>
    <row r="21" spans="1:15" s="296" customFormat="1" ht="15" customHeight="1" x14ac:dyDescent="0.2">
      <c r="A21" s="326" t="s">
        <v>28</v>
      </c>
      <c r="B21" s="327">
        <v>40</v>
      </c>
      <c r="C21" s="327">
        <v>1</v>
      </c>
      <c r="D21" s="327">
        <v>4</v>
      </c>
      <c r="E21" s="327">
        <v>3</v>
      </c>
      <c r="F21" s="327">
        <f t="shared" si="1"/>
        <v>48</v>
      </c>
      <c r="G21" s="469">
        <f>[1]HABITANTES!D17</f>
        <v>261547</v>
      </c>
      <c r="H21" s="470">
        <f t="shared" si="2"/>
        <v>18.352342026480901</v>
      </c>
      <c r="I21" s="480">
        <v>5</v>
      </c>
      <c r="J21" s="480"/>
      <c r="K21" s="480"/>
      <c r="L21" s="480"/>
      <c r="M21" s="327">
        <f t="shared" si="0"/>
        <v>5</v>
      </c>
      <c r="N21" s="328">
        <f>'PROVINCIAS MOD (2)'!$F21-'PROVINCIAS MOD (2)'!$M21</f>
        <v>43</v>
      </c>
      <c r="O21" s="329">
        <f t="shared" si="3"/>
        <v>16.440639732055807</v>
      </c>
    </row>
    <row r="22" spans="1:15" ht="15" customHeight="1" x14ac:dyDescent="0.2">
      <c r="A22" s="326" t="s">
        <v>29</v>
      </c>
      <c r="B22" s="327">
        <v>48</v>
      </c>
      <c r="C22" s="327">
        <v>5</v>
      </c>
      <c r="D22" s="327">
        <v>7</v>
      </c>
      <c r="E22" s="327">
        <v>7</v>
      </c>
      <c r="F22" s="327">
        <f t="shared" si="1"/>
        <v>67</v>
      </c>
      <c r="G22" s="469">
        <f>[1]HABITANTES!D18</f>
        <v>449104</v>
      </c>
      <c r="H22" s="470">
        <f t="shared" si="2"/>
        <v>14.918593466101392</v>
      </c>
      <c r="I22" s="480">
        <v>5</v>
      </c>
      <c r="J22" s="480"/>
      <c r="K22" s="480"/>
      <c r="L22" s="480"/>
      <c r="M22" s="327">
        <f t="shared" si="0"/>
        <v>5</v>
      </c>
      <c r="N22" s="328">
        <f>'PROVINCIAS MOD (2)'!$F22-'PROVINCIAS MOD (2)'!$M22</f>
        <v>62</v>
      </c>
      <c r="O22" s="329">
        <f t="shared" si="3"/>
        <v>13.805265595496811</v>
      </c>
    </row>
    <row r="23" spans="1:15" ht="15" customHeight="1" x14ac:dyDescent="0.2">
      <c r="A23" s="326" t="s">
        <v>128</v>
      </c>
      <c r="B23" s="327">
        <v>10</v>
      </c>
      <c r="C23" s="327">
        <v>0</v>
      </c>
      <c r="D23" s="327">
        <v>3</v>
      </c>
      <c r="E23" s="327">
        <v>1</v>
      </c>
      <c r="F23" s="327">
        <f t="shared" si="1"/>
        <v>14</v>
      </c>
      <c r="G23" s="469">
        <f>[1]HABITANTES!D19</f>
        <v>144719</v>
      </c>
      <c r="H23" s="470">
        <f t="shared" si="2"/>
        <v>9.6739198032048321</v>
      </c>
      <c r="I23" s="480"/>
      <c r="J23" s="480"/>
      <c r="K23" s="480"/>
      <c r="L23" s="480"/>
      <c r="M23" s="327">
        <f t="shared" si="0"/>
        <v>0</v>
      </c>
      <c r="N23" s="328">
        <f>'PROVINCIAS MOD (2)'!$F23-'PROVINCIAS MOD (2)'!$M23</f>
        <v>14</v>
      </c>
      <c r="O23" s="329">
        <f t="shared" si="3"/>
        <v>9.6739198032048321</v>
      </c>
    </row>
    <row r="24" spans="1:15" s="296" customFormat="1" ht="15" customHeight="1" x14ac:dyDescent="0.2">
      <c r="A24" s="326" t="s">
        <v>30</v>
      </c>
      <c r="B24" s="327">
        <v>30</v>
      </c>
      <c r="C24" s="327">
        <v>6</v>
      </c>
      <c r="D24" s="327">
        <v>3</v>
      </c>
      <c r="E24" s="327">
        <v>6</v>
      </c>
      <c r="F24" s="327">
        <f t="shared" si="1"/>
        <v>45</v>
      </c>
      <c r="G24" s="469">
        <f>[1]HABITANTES!D20</f>
        <v>206501</v>
      </c>
      <c r="H24" s="470">
        <f t="shared" si="2"/>
        <v>21.791662025849753</v>
      </c>
      <c r="I24" s="480">
        <v>11</v>
      </c>
      <c r="J24" s="480"/>
      <c r="K24" s="480"/>
      <c r="L24" s="480"/>
      <c r="M24" s="327">
        <f t="shared" si="0"/>
        <v>11</v>
      </c>
      <c r="N24" s="328">
        <f>'PROVINCIAS MOD (2)'!$F24-'PROVINCIAS MOD (2)'!$M24</f>
        <v>34</v>
      </c>
      <c r="O24" s="329">
        <f t="shared" si="3"/>
        <v>16.464811308419815</v>
      </c>
    </row>
    <row r="25" spans="1:15" ht="15" customHeight="1" x14ac:dyDescent="0.2">
      <c r="A25" s="326" t="s">
        <v>266</v>
      </c>
      <c r="B25" s="327">
        <v>12</v>
      </c>
      <c r="C25" s="327">
        <v>3</v>
      </c>
      <c r="D25" s="327">
        <v>1</v>
      </c>
      <c r="E25" s="327"/>
      <c r="F25" s="327">
        <f t="shared" si="1"/>
        <v>16</v>
      </c>
      <c r="G25" s="469">
        <f>[1]HABITANTES!D21</f>
        <v>126311</v>
      </c>
      <c r="H25" s="470">
        <f t="shared" si="2"/>
        <v>12.667146962655666</v>
      </c>
      <c r="I25" s="480">
        <v>1</v>
      </c>
      <c r="J25" s="480"/>
      <c r="K25" s="480"/>
      <c r="L25" s="480"/>
      <c r="M25" s="327">
        <f t="shared" si="0"/>
        <v>1</v>
      </c>
      <c r="N25" s="328">
        <f>'PROVINCIAS MOD (2)'!$F25-'PROVINCIAS MOD (2)'!$M25</f>
        <v>15</v>
      </c>
      <c r="O25" s="329">
        <f t="shared" si="3"/>
        <v>11.875450277489687</v>
      </c>
    </row>
    <row r="26" spans="1:15" ht="15" customHeight="1" x14ac:dyDescent="0.2">
      <c r="A26" s="326" t="s">
        <v>31</v>
      </c>
      <c r="B26" s="327">
        <v>21</v>
      </c>
      <c r="C26" s="327">
        <v>3</v>
      </c>
      <c r="D26" s="327">
        <v>1</v>
      </c>
      <c r="E26" s="327">
        <v>3</v>
      </c>
      <c r="F26" s="327">
        <f t="shared" si="1"/>
        <v>28</v>
      </c>
      <c r="G26" s="469">
        <f>[1]HABITANTES!D22</f>
        <v>222613</v>
      </c>
      <c r="H26" s="470">
        <f t="shared" si="2"/>
        <v>12.577881794863732</v>
      </c>
      <c r="I26" s="480">
        <v>2</v>
      </c>
      <c r="J26" s="480"/>
      <c r="K26" s="480"/>
      <c r="L26" s="480"/>
      <c r="M26" s="327">
        <f t="shared" si="0"/>
        <v>2</v>
      </c>
      <c r="N26" s="328">
        <f>'PROVINCIAS MOD (2)'!$F26-'PROVINCIAS MOD (2)'!$M26</f>
        <v>26</v>
      </c>
      <c r="O26" s="329">
        <f t="shared" si="3"/>
        <v>11.679461666659179</v>
      </c>
    </row>
    <row r="27" spans="1:15" s="296" customFormat="1" ht="15" customHeight="1" x14ac:dyDescent="0.2">
      <c r="A27" s="326" t="s">
        <v>32</v>
      </c>
      <c r="B27" s="327">
        <v>4</v>
      </c>
      <c r="C27" s="327">
        <v>1</v>
      </c>
      <c r="D27" s="327">
        <v>0</v>
      </c>
      <c r="E27" s="327"/>
      <c r="F27" s="327">
        <f t="shared" si="1"/>
        <v>5</v>
      </c>
      <c r="G27" s="469">
        <f>[1]HABITANTES!D23</f>
        <v>27342</v>
      </c>
      <c r="H27" s="470">
        <f t="shared" si="2"/>
        <v>18.28688464633165</v>
      </c>
      <c r="I27" s="480">
        <v>1</v>
      </c>
      <c r="J27" s="480"/>
      <c r="K27" s="480"/>
      <c r="L27" s="480"/>
      <c r="M27" s="327">
        <f t="shared" si="0"/>
        <v>1</v>
      </c>
      <c r="N27" s="328">
        <f>'PROVINCIAS MOD (2)'!$F27-'PROVINCIAS MOD (2)'!$M27</f>
        <v>4</v>
      </c>
      <c r="O27" s="329">
        <f t="shared" si="3"/>
        <v>14.629507717065319</v>
      </c>
    </row>
    <row r="28" spans="1:15" ht="15" customHeight="1" x14ac:dyDescent="0.2">
      <c r="A28" s="326" t="s">
        <v>33</v>
      </c>
      <c r="B28" s="327">
        <v>26</v>
      </c>
      <c r="C28" s="327">
        <v>2</v>
      </c>
      <c r="D28" s="327">
        <v>3</v>
      </c>
      <c r="E28" s="327">
        <v>2</v>
      </c>
      <c r="F28" s="327">
        <f t="shared" si="1"/>
        <v>33</v>
      </c>
      <c r="G28" s="469">
        <f>[1]HABITANTES!D24</f>
        <v>216594</v>
      </c>
      <c r="H28" s="470">
        <f t="shared" si="2"/>
        <v>15.235879110224662</v>
      </c>
      <c r="I28" s="480">
        <v>4</v>
      </c>
      <c r="J28" s="480"/>
      <c r="K28" s="480"/>
      <c r="L28" s="480"/>
      <c r="M28" s="327">
        <f t="shared" si="0"/>
        <v>4</v>
      </c>
      <c r="N28" s="328">
        <f>'PROVINCIAS MOD (2)'!$F28-'PROVINCIAS MOD (2)'!$M28</f>
        <v>29</v>
      </c>
      <c r="O28" s="329">
        <f t="shared" si="3"/>
        <v>13.389105884742882</v>
      </c>
    </row>
    <row r="29" spans="1:15" ht="15" customHeight="1" x14ac:dyDescent="0.2">
      <c r="A29" s="326" t="s">
        <v>34</v>
      </c>
      <c r="B29" s="327">
        <v>25</v>
      </c>
      <c r="C29" s="327">
        <v>2</v>
      </c>
      <c r="D29" s="327">
        <v>1</v>
      </c>
      <c r="E29" s="327">
        <v>5</v>
      </c>
      <c r="F29" s="327">
        <f t="shared" si="1"/>
        <v>33</v>
      </c>
      <c r="G29" s="469">
        <f>[1]HABITANTES!D25</f>
        <v>338995</v>
      </c>
      <c r="H29" s="470">
        <f t="shared" si="2"/>
        <v>9.7346568533459195</v>
      </c>
      <c r="I29" s="480">
        <v>7</v>
      </c>
      <c r="J29" s="480"/>
      <c r="K29" s="480"/>
      <c r="L29" s="480"/>
      <c r="M29" s="327">
        <f t="shared" si="0"/>
        <v>7</v>
      </c>
      <c r="N29" s="328">
        <f>'PROVINCIAS MOD (2)'!$F29-'PROVINCIAS MOD (2)'!$M29</f>
        <v>26</v>
      </c>
      <c r="O29" s="329">
        <f t="shared" si="3"/>
        <v>7.6697296420301182</v>
      </c>
    </row>
    <row r="30" spans="1:15" ht="15" customHeight="1" x14ac:dyDescent="0.2">
      <c r="A30" s="326" t="s">
        <v>38</v>
      </c>
      <c r="B30" s="327">
        <v>18</v>
      </c>
      <c r="C30" s="327">
        <v>0</v>
      </c>
      <c r="D30" s="327">
        <v>2</v>
      </c>
      <c r="E30" s="327">
        <v>1</v>
      </c>
      <c r="F30" s="327">
        <f t="shared" si="1"/>
        <v>21</v>
      </c>
      <c r="G30" s="469">
        <f>[1]HABITANTES!D26</f>
        <v>103330</v>
      </c>
      <c r="H30" s="470">
        <f t="shared" si="2"/>
        <v>20.323236233426886</v>
      </c>
      <c r="I30" s="480">
        <v>5</v>
      </c>
      <c r="J30" s="480"/>
      <c r="K30" s="480"/>
      <c r="L30" s="480"/>
      <c r="M30" s="327">
        <f t="shared" si="0"/>
        <v>5</v>
      </c>
      <c r="N30" s="328">
        <f>'PROVINCIAS MOD (2)'!$F30-'PROVINCIAS MOD (2)'!$M30</f>
        <v>16</v>
      </c>
      <c r="O30" s="329">
        <f t="shared" si="3"/>
        <v>15.484370463563341</v>
      </c>
    </row>
    <row r="31" spans="1:15" ht="15" customHeight="1" x14ac:dyDescent="0.2">
      <c r="A31" s="326" t="s">
        <v>129</v>
      </c>
      <c r="B31" s="327">
        <v>81</v>
      </c>
      <c r="C31" s="327">
        <v>4</v>
      </c>
      <c r="D31" s="327">
        <v>4</v>
      </c>
      <c r="E31" s="327">
        <v>6</v>
      </c>
      <c r="F31" s="327">
        <f t="shared" si="1"/>
        <v>95</v>
      </c>
      <c r="G31" s="469">
        <f>[1]HABITANTES!D27</f>
        <v>723738</v>
      </c>
      <c r="H31" s="470">
        <f t="shared" si="2"/>
        <v>13.126297085409359</v>
      </c>
      <c r="I31" s="480">
        <v>13</v>
      </c>
      <c r="J31" s="480"/>
      <c r="K31" s="480"/>
      <c r="L31" s="480"/>
      <c r="M31" s="327">
        <f t="shared" si="0"/>
        <v>13</v>
      </c>
      <c r="N31" s="328">
        <f>'PROVINCIAS MOD (2)'!$F31-'PROVINCIAS MOD (2)'!$M31</f>
        <v>82</v>
      </c>
      <c r="O31" s="329">
        <f t="shared" si="3"/>
        <v>11.330066957932289</v>
      </c>
    </row>
    <row r="32" spans="1:15" ht="15" customHeight="1" x14ac:dyDescent="0.2">
      <c r="A32" s="326" t="s">
        <v>111</v>
      </c>
      <c r="B32" s="327">
        <v>10</v>
      </c>
      <c r="C32" s="327">
        <v>0</v>
      </c>
      <c r="D32" s="327">
        <v>1</v>
      </c>
      <c r="E32" s="327"/>
      <c r="F32" s="327">
        <f t="shared" si="1"/>
        <v>11</v>
      </c>
      <c r="G32" s="469">
        <f>[1]HABITANTES!D28</f>
        <v>69398</v>
      </c>
      <c r="H32" s="470">
        <f t="shared" si="2"/>
        <v>15.850600881869795</v>
      </c>
      <c r="I32" s="480"/>
      <c r="J32" s="480"/>
      <c r="K32" s="480"/>
      <c r="L32" s="480"/>
      <c r="M32" s="327">
        <f t="shared" si="0"/>
        <v>0</v>
      </c>
      <c r="N32" s="328">
        <f>'PROVINCIAS MOD (2)'!$F32-'PROVINCIAS MOD (2)'!$M32</f>
        <v>11</v>
      </c>
      <c r="O32" s="329">
        <f t="shared" si="3"/>
        <v>15.850600881869795</v>
      </c>
    </row>
    <row r="33" spans="1:15" ht="15" customHeight="1" x14ac:dyDescent="0.2">
      <c r="A33" s="326" t="s">
        <v>35</v>
      </c>
      <c r="B33" s="327">
        <v>36</v>
      </c>
      <c r="C33" s="327">
        <v>1</v>
      </c>
      <c r="D33" s="327">
        <v>1</v>
      </c>
      <c r="E33" s="327">
        <v>2</v>
      </c>
      <c r="F33" s="327">
        <f t="shared" si="1"/>
        <v>40</v>
      </c>
      <c r="G33" s="469">
        <f>[1]HABITANTES!D29</f>
        <v>242843</v>
      </c>
      <c r="H33" s="470">
        <f t="shared" si="2"/>
        <v>16.471547460705064</v>
      </c>
      <c r="I33" s="480">
        <v>2</v>
      </c>
      <c r="J33" s="480"/>
      <c r="K33" s="480"/>
      <c r="L33" s="480"/>
      <c r="M33" s="327">
        <f t="shared" si="0"/>
        <v>2</v>
      </c>
      <c r="N33" s="328">
        <f>'PROVINCIAS MOD (2)'!$F33-'PROVINCIAS MOD (2)'!$M33</f>
        <v>38</v>
      </c>
      <c r="O33" s="329">
        <f t="shared" si="3"/>
        <v>15.647970087669812</v>
      </c>
    </row>
    <row r="34" spans="1:15" ht="15" customHeight="1" x14ac:dyDescent="0.2">
      <c r="A34" s="326" t="s">
        <v>267</v>
      </c>
      <c r="B34" s="327">
        <v>28</v>
      </c>
      <c r="C34" s="327">
        <v>5</v>
      </c>
      <c r="D34" s="327">
        <v>5</v>
      </c>
      <c r="E34" s="327">
        <v>4</v>
      </c>
      <c r="F34" s="327">
        <f t="shared" si="1"/>
        <v>42</v>
      </c>
      <c r="G34" s="469">
        <f>[1]HABITANTES!D30</f>
        <v>360090</v>
      </c>
      <c r="H34" s="470">
        <f t="shared" si="2"/>
        <v>11.66375072898442</v>
      </c>
      <c r="I34" s="480">
        <v>2</v>
      </c>
      <c r="J34" s="480"/>
      <c r="K34" s="480"/>
      <c r="L34" s="480"/>
      <c r="M34" s="327">
        <f t="shared" si="0"/>
        <v>2</v>
      </c>
      <c r="N34" s="328">
        <f>'PROVINCIAS MOD (2)'!$F34-'PROVINCIAS MOD (2)'!$M34</f>
        <v>40</v>
      </c>
      <c r="O34" s="329">
        <f t="shared" si="3"/>
        <v>11.108334027604212</v>
      </c>
    </row>
    <row r="35" spans="1:15" s="296" customFormat="1" ht="15" customHeight="1" x14ac:dyDescent="0.2">
      <c r="A35" s="326" t="s">
        <v>36</v>
      </c>
      <c r="B35" s="327">
        <v>15</v>
      </c>
      <c r="C35" s="327">
        <v>3</v>
      </c>
      <c r="D35" s="327">
        <v>2</v>
      </c>
      <c r="E35" s="327">
        <v>3</v>
      </c>
      <c r="F35" s="327">
        <f t="shared" si="1"/>
        <v>23</v>
      </c>
      <c r="G35" s="469">
        <f>[1]HABITANTES!D31</f>
        <v>157917</v>
      </c>
      <c r="H35" s="470">
        <f t="shared" si="2"/>
        <v>14.564613056225738</v>
      </c>
      <c r="I35" s="480">
        <v>1</v>
      </c>
      <c r="J35" s="480"/>
      <c r="K35" s="480"/>
      <c r="L35" s="480"/>
      <c r="M35" s="327">
        <f t="shared" si="0"/>
        <v>1</v>
      </c>
      <c r="N35" s="328">
        <f>'PROVINCIAS MOD (2)'!$F35-'PROVINCIAS MOD (2)'!$M35</f>
        <v>22</v>
      </c>
      <c r="O35" s="329">
        <f t="shared" si="3"/>
        <v>13.93136901030288</v>
      </c>
    </row>
    <row r="36" spans="1:15" ht="15" customHeight="1" x14ac:dyDescent="0.2">
      <c r="A36" s="326" t="s">
        <v>5</v>
      </c>
      <c r="B36" s="327">
        <v>151</v>
      </c>
      <c r="C36" s="327">
        <v>16</v>
      </c>
      <c r="D36" s="327">
        <v>22</v>
      </c>
      <c r="E36" s="327">
        <v>16</v>
      </c>
      <c r="F36" s="327">
        <f t="shared" si="1"/>
        <v>205</v>
      </c>
      <c r="G36" s="469">
        <f>[1]HABITANTES!D32</f>
        <v>1116441</v>
      </c>
      <c r="H36" s="470">
        <f t="shared" si="2"/>
        <v>18.361919707355785</v>
      </c>
      <c r="I36" s="480">
        <v>20</v>
      </c>
      <c r="J36" s="480"/>
      <c r="K36" s="480"/>
      <c r="L36" s="480"/>
      <c r="M36" s="327">
        <f t="shared" si="0"/>
        <v>20</v>
      </c>
      <c r="N36" s="328">
        <f>'PROVINCIAS MOD (2)'!$F36-'PROVINCIAS MOD (2)'!$M36</f>
        <v>185</v>
      </c>
      <c r="O36" s="329">
        <f t="shared" si="3"/>
        <v>16.570512906638147</v>
      </c>
    </row>
    <row r="37" spans="1:15" ht="15" customHeight="1" x14ac:dyDescent="0.2">
      <c r="A37" s="326" t="s">
        <v>183</v>
      </c>
      <c r="B37" s="327">
        <v>5</v>
      </c>
      <c r="C37" s="327"/>
      <c r="D37" s="327"/>
      <c r="E37" s="327"/>
      <c r="F37" s="327">
        <f t="shared" si="1"/>
        <v>5</v>
      </c>
      <c r="G37" s="469">
        <f>[1]HABITANTES!D33</f>
        <v>54063</v>
      </c>
      <c r="H37" s="470">
        <f t="shared" si="2"/>
        <v>9.2484693783178891</v>
      </c>
      <c r="I37" s="480">
        <v>1</v>
      </c>
      <c r="J37" s="480"/>
      <c r="K37" s="480"/>
      <c r="L37" s="480"/>
      <c r="M37" s="327">
        <f t="shared" si="0"/>
        <v>1</v>
      </c>
      <c r="N37" s="328">
        <f>'PROVINCIAS MOD (2)'!$F37-'PROVINCIAS MOD (2)'!$M37</f>
        <v>4</v>
      </c>
      <c r="O37" s="329">
        <f t="shared" si="3"/>
        <v>7.3987755026543098</v>
      </c>
    </row>
    <row r="38" spans="1:15" ht="15" customHeight="1" x14ac:dyDescent="0.2">
      <c r="A38" s="326" t="s">
        <v>19</v>
      </c>
      <c r="B38" s="327">
        <v>277</v>
      </c>
      <c r="C38" s="327">
        <v>30</v>
      </c>
      <c r="D38" s="327">
        <v>28</v>
      </c>
      <c r="E38" s="327">
        <v>34</v>
      </c>
      <c r="F38" s="327">
        <f t="shared" si="1"/>
        <v>369</v>
      </c>
      <c r="G38" s="469">
        <f>[1]HABITANTES!D34</f>
        <v>2384036</v>
      </c>
      <c r="H38" s="470">
        <f t="shared" si="2"/>
        <v>15.477954191966901</v>
      </c>
      <c r="I38" s="480">
        <v>48</v>
      </c>
      <c r="J38" s="480"/>
      <c r="K38" s="480"/>
      <c r="L38" s="480"/>
      <c r="M38" s="327">
        <f t="shared" si="0"/>
        <v>48</v>
      </c>
      <c r="N38" s="328">
        <f>'PROVINCIAS MOD (2)'!$F38-'PROVINCIAS MOD (2)'!$M38</f>
        <v>321</v>
      </c>
      <c r="O38" s="329">
        <f t="shared" si="3"/>
        <v>13.464561776751694</v>
      </c>
    </row>
    <row r="39" spans="1:15" ht="15" customHeight="1" x14ac:dyDescent="0.2">
      <c r="A39" s="326" t="s">
        <v>37</v>
      </c>
      <c r="B39" s="327">
        <v>19</v>
      </c>
      <c r="C39" s="327">
        <v>2</v>
      </c>
      <c r="D39" s="327">
        <v>1</v>
      </c>
      <c r="E39" s="327">
        <v>2</v>
      </c>
      <c r="F39" s="327">
        <f t="shared" si="1"/>
        <v>24</v>
      </c>
      <c r="G39" s="469">
        <f>[1]HABITANTES!D35</f>
        <v>202411</v>
      </c>
      <c r="H39" s="470">
        <f t="shared" si="2"/>
        <v>11.85706310427793</v>
      </c>
      <c r="I39" s="480">
        <v>4</v>
      </c>
      <c r="J39" s="480"/>
      <c r="K39" s="480"/>
      <c r="L39" s="480"/>
      <c r="M39" s="327">
        <f t="shared" si="0"/>
        <v>4</v>
      </c>
      <c r="N39" s="328">
        <f>'PROVINCIAS MOD (2)'!$F39-'PROVINCIAS MOD (2)'!$M39</f>
        <v>20</v>
      </c>
      <c r="O39" s="329">
        <f t="shared" si="3"/>
        <v>9.8808859202316093</v>
      </c>
    </row>
    <row r="40" spans="1:15" ht="15" customHeight="1" thickBot="1" x14ac:dyDescent="0.25">
      <c r="A40" s="472" t="s">
        <v>181</v>
      </c>
      <c r="B40" s="473">
        <f>SUM(B8:B39)</f>
        <v>1270</v>
      </c>
      <c r="C40" s="473">
        <f>SUM(C8:C39)</f>
        <v>128</v>
      </c>
      <c r="D40" s="473">
        <f>SUM(D8:D39)</f>
        <v>135</v>
      </c>
      <c r="E40" s="473">
        <f>SUM(E8:E39)</f>
        <v>142</v>
      </c>
      <c r="F40" s="473">
        <f>SUM(F8:F39)</f>
        <v>1675</v>
      </c>
      <c r="G40" s="474"/>
      <c r="H40" s="475">
        <f xml:space="preserve"> (100000/'AÑOS MODIF'!C18)*(F40/12)*12</f>
        <v>16.783158486221229</v>
      </c>
      <c r="I40" s="476">
        <f>SUBTOTAL(109,'PROVINCIAS MOD (2)'!$I$8:$I$39)</f>
        <v>193</v>
      </c>
      <c r="J40" s="477">
        <f>SUM(I8:I39)</f>
        <v>193</v>
      </c>
      <c r="K40" s="477">
        <f>SUM(J8:J39)</f>
        <v>0</v>
      </c>
      <c r="L40" s="477">
        <f>SUM(K8:K39)</f>
        <v>0</v>
      </c>
      <c r="M40" s="477">
        <f>SUM(M8:M39)</f>
        <v>193</v>
      </c>
      <c r="N40" s="477">
        <f>SUM(N8:N39)</f>
        <v>1482</v>
      </c>
      <c r="O40" s="478">
        <f>(100000/9980243)*(N40/12)*12</f>
        <v>14.849337836764093</v>
      </c>
    </row>
  </sheetData>
  <mergeCells count="4">
    <mergeCell ref="A5:A6"/>
    <mergeCell ref="B5:G6"/>
    <mergeCell ref="H5:H6"/>
    <mergeCell ref="I5:M6"/>
  </mergeCells>
  <conditionalFormatting sqref="H8:H40">
    <cfRule type="cellIs" dxfId="3" priority="3" stopIfTrue="1" operator="greaterThan">
      <formula>39.99</formula>
    </cfRule>
    <cfRule type="cellIs" dxfId="2" priority="4" operator="between">
      <formula>30</formula>
      <formula>39.99</formula>
    </cfRule>
  </conditionalFormatting>
  <conditionalFormatting sqref="O8:O39">
    <cfRule type="cellIs" dxfId="1" priority="1" operator="between">
      <formula>40</formula>
      <formula>50</formula>
    </cfRule>
    <cfRule type="cellIs" dxfId="0" priority="2" operator="between">
      <formula>30</formula>
      <formula>39</formula>
    </cfRule>
  </conditionalFormatting>
  <printOptions horizontalCentered="1"/>
  <pageMargins left="0.19685039370078741" right="0.23622047244094491" top="0.74803149606299213" bottom="0.74803149606299213" header="0.31496062992125984" footer="0.31496062992125984"/>
  <pageSetup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75"/>
  <sheetViews>
    <sheetView topLeftCell="A67" zoomScale="115" zoomScaleNormal="115" workbookViewId="0">
      <selection activeCell="C64" sqref="C64"/>
    </sheetView>
  </sheetViews>
  <sheetFormatPr baseColWidth="10" defaultRowHeight="12.75" x14ac:dyDescent="0.2"/>
  <cols>
    <col min="1" max="1" width="5.28515625" style="193" customWidth="1"/>
    <col min="2" max="2" width="28.42578125" style="193" customWidth="1"/>
    <col min="3" max="3" width="3.7109375" style="193" customWidth="1"/>
    <col min="4" max="6" width="3.7109375" style="194" customWidth="1"/>
    <col min="7" max="7" width="3.7109375" style="195" customWidth="1"/>
    <col min="8" max="12" width="3.7109375" style="194" customWidth="1"/>
    <col min="13" max="13" width="4.140625" style="194" customWidth="1"/>
    <col min="14" max="14" width="3.7109375" style="194" customWidth="1"/>
    <col min="15" max="15" width="9" style="193" customWidth="1"/>
    <col min="16" max="16" width="0.85546875" style="193" customWidth="1"/>
    <col min="17" max="17" width="4.140625" style="193" customWidth="1"/>
    <col min="18" max="18" width="0.7109375" style="193" customWidth="1"/>
    <col min="19" max="19" width="1.42578125" style="193" customWidth="1"/>
    <col min="20" max="20" width="1.7109375" style="193" hidden="1" customWidth="1"/>
    <col min="21" max="16384" width="11.42578125" style="193"/>
  </cols>
  <sheetData>
    <row r="3" spans="1:20" ht="21" customHeight="1" x14ac:dyDescent="0.2">
      <c r="I3" s="196"/>
    </row>
    <row r="4" spans="1:20" ht="12.75" customHeight="1" x14ac:dyDescent="0.25">
      <c r="A4" s="572" t="s">
        <v>115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</row>
    <row r="5" spans="1:20" ht="18.75" customHeight="1" x14ac:dyDescent="0.3">
      <c r="A5" s="573" t="s">
        <v>18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3"/>
      <c r="S5" s="573"/>
      <c r="T5" s="573"/>
    </row>
    <row r="6" spans="1:20" ht="12.75" customHeight="1" x14ac:dyDescent="0.25">
      <c r="A6" s="574" t="s">
        <v>299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</row>
    <row r="7" spans="1:20" ht="8.25" customHeight="1" x14ac:dyDescent="0.2"/>
    <row r="8" spans="1:20" ht="15" x14ac:dyDescent="0.2">
      <c r="A8" s="575" t="s">
        <v>57</v>
      </c>
      <c r="B8" s="575"/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5"/>
      <c r="R8" s="575"/>
      <c r="S8" s="575"/>
      <c r="T8" s="575"/>
    </row>
    <row r="9" spans="1:20" ht="15" x14ac:dyDescent="0.2">
      <c r="A9" s="575" t="s">
        <v>184</v>
      </c>
      <c r="B9" s="575"/>
      <c r="C9" s="575"/>
      <c r="D9" s="575"/>
      <c r="E9" s="575"/>
      <c r="F9" s="575"/>
      <c r="G9" s="575"/>
      <c r="H9" s="575"/>
      <c r="I9" s="575"/>
      <c r="J9" s="575"/>
      <c r="K9" s="575"/>
      <c r="L9" s="575"/>
      <c r="M9" s="575"/>
      <c r="N9" s="575"/>
      <c r="O9" s="575"/>
      <c r="P9" s="575"/>
      <c r="Q9" s="575"/>
      <c r="R9" s="575"/>
      <c r="S9" s="575"/>
      <c r="T9" s="575"/>
    </row>
    <row r="10" spans="1:20" ht="15" x14ac:dyDescent="0.2">
      <c r="A10" s="570" t="s">
        <v>340</v>
      </c>
      <c r="B10" s="570"/>
      <c r="C10" s="570"/>
      <c r="D10" s="570"/>
      <c r="E10" s="570"/>
      <c r="F10" s="570"/>
      <c r="G10" s="570"/>
      <c r="H10" s="570"/>
      <c r="I10" s="570"/>
      <c r="J10" s="570"/>
      <c r="K10" s="570"/>
      <c r="L10" s="570"/>
      <c r="M10" s="570"/>
      <c r="N10" s="570"/>
      <c r="O10" s="570"/>
      <c r="P10" s="570"/>
      <c r="Q10" s="570"/>
      <c r="R10" s="570"/>
      <c r="S10" s="570"/>
      <c r="T10" s="570"/>
    </row>
    <row r="11" spans="1:20" ht="15" x14ac:dyDescent="0.3">
      <c r="A11" s="571" t="s">
        <v>15</v>
      </c>
      <c r="B11" s="571"/>
      <c r="C11" s="571"/>
      <c r="D11" s="571"/>
      <c r="E11" s="571"/>
      <c r="F11" s="571"/>
      <c r="G11" s="571"/>
      <c r="H11" s="571"/>
      <c r="I11" s="571"/>
      <c r="J11" s="571"/>
      <c r="K11" s="571"/>
      <c r="L11" s="571"/>
      <c r="M11" s="571"/>
      <c r="N11" s="571"/>
      <c r="O11" s="571"/>
      <c r="P11" s="571"/>
      <c r="Q11" s="571"/>
      <c r="R11" s="571"/>
      <c r="S11" s="571"/>
      <c r="T11" s="571"/>
    </row>
    <row r="12" spans="1:20" ht="13.5" customHeight="1" thickBot="1" x14ac:dyDescent="0.35">
      <c r="B12" s="234"/>
      <c r="C12" s="234"/>
      <c r="D12" s="234"/>
      <c r="E12" s="234"/>
      <c r="F12" s="234"/>
      <c r="G12" s="197"/>
      <c r="H12" s="234"/>
      <c r="I12" s="234"/>
      <c r="J12" s="234"/>
      <c r="K12" s="234"/>
      <c r="L12" s="234"/>
      <c r="M12" s="234"/>
      <c r="N12" s="234"/>
    </row>
    <row r="13" spans="1:20" ht="64.5" customHeight="1" x14ac:dyDescent="0.35">
      <c r="B13" s="481" t="s">
        <v>185</v>
      </c>
      <c r="C13" s="482" t="s">
        <v>136</v>
      </c>
      <c r="D13" s="482" t="s">
        <v>137</v>
      </c>
      <c r="E13" s="482" t="s">
        <v>138</v>
      </c>
      <c r="F13" s="482" t="s">
        <v>139</v>
      </c>
      <c r="G13" s="482" t="s">
        <v>140</v>
      </c>
      <c r="H13" s="482" t="s">
        <v>120</v>
      </c>
      <c r="I13" s="482" t="s">
        <v>141</v>
      </c>
      <c r="J13" s="482" t="s">
        <v>142</v>
      </c>
      <c r="K13" s="482" t="s">
        <v>143</v>
      </c>
      <c r="L13" s="482" t="s">
        <v>144</v>
      </c>
      <c r="M13" s="482" t="s">
        <v>145</v>
      </c>
      <c r="N13" s="482" t="s">
        <v>146</v>
      </c>
      <c r="O13" s="483" t="s">
        <v>0</v>
      </c>
    </row>
    <row r="14" spans="1:20" ht="20.100000000000001" customHeight="1" x14ac:dyDescent="0.2">
      <c r="B14" s="198" t="s">
        <v>351</v>
      </c>
      <c r="C14" s="199"/>
      <c r="D14" s="199"/>
      <c r="E14" s="200"/>
      <c r="F14" s="201"/>
      <c r="G14" s="202"/>
      <c r="H14" s="203"/>
      <c r="I14" s="203">
        <v>1</v>
      </c>
      <c r="J14" s="203"/>
      <c r="K14" s="203"/>
      <c r="L14" s="203"/>
      <c r="M14" s="203"/>
      <c r="N14" s="203"/>
      <c r="O14" s="206">
        <f t="shared" ref="O14:O39" si="0">SUM(C14:N14)</f>
        <v>1</v>
      </c>
    </row>
    <row r="15" spans="1:20" ht="20.100000000000001" customHeight="1" x14ac:dyDescent="0.2">
      <c r="B15" s="198" t="s">
        <v>186</v>
      </c>
      <c r="C15" s="199"/>
      <c r="D15" s="199"/>
      <c r="E15" s="200"/>
      <c r="F15" s="201"/>
      <c r="G15" s="202"/>
      <c r="H15" s="203"/>
      <c r="I15" s="203"/>
      <c r="J15" s="203"/>
      <c r="K15" s="203"/>
      <c r="L15" s="203">
        <v>1</v>
      </c>
      <c r="M15" s="203">
        <v>1</v>
      </c>
      <c r="N15" s="203"/>
      <c r="O15" s="206">
        <f t="shared" si="0"/>
        <v>2</v>
      </c>
    </row>
    <row r="16" spans="1:20" ht="20.100000000000001" customHeight="1" x14ac:dyDescent="0.2">
      <c r="B16" s="198" t="s">
        <v>274</v>
      </c>
      <c r="C16" s="199"/>
      <c r="D16" s="199"/>
      <c r="E16" s="200">
        <v>1</v>
      </c>
      <c r="F16" s="201"/>
      <c r="G16" s="202"/>
      <c r="H16" s="203"/>
      <c r="I16" s="203">
        <v>1</v>
      </c>
      <c r="J16" s="203"/>
      <c r="K16" s="203"/>
      <c r="L16" s="203"/>
      <c r="M16" s="203">
        <v>1</v>
      </c>
      <c r="N16" s="203"/>
      <c r="O16" s="206">
        <f t="shared" si="0"/>
        <v>3</v>
      </c>
    </row>
    <row r="17" spans="2:15" ht="20.100000000000001" customHeight="1" x14ac:dyDescent="0.2">
      <c r="B17" s="198" t="s">
        <v>358</v>
      </c>
      <c r="C17" s="199"/>
      <c r="D17" s="199"/>
      <c r="E17" s="200"/>
      <c r="F17" s="201"/>
      <c r="G17" s="202"/>
      <c r="H17" s="203"/>
      <c r="I17" s="203"/>
      <c r="J17" s="203"/>
      <c r="K17" s="203"/>
      <c r="L17" s="203">
        <v>1</v>
      </c>
      <c r="M17" s="203"/>
      <c r="N17" s="203"/>
      <c r="O17" s="206">
        <f t="shared" si="0"/>
        <v>1</v>
      </c>
    </row>
    <row r="18" spans="2:15" ht="20.100000000000001" customHeight="1" x14ac:dyDescent="0.2">
      <c r="B18" s="198" t="s">
        <v>187</v>
      </c>
      <c r="C18" s="199"/>
      <c r="D18" s="199"/>
      <c r="E18" s="200"/>
      <c r="F18" s="201"/>
      <c r="G18" s="202"/>
      <c r="H18" s="203">
        <v>1</v>
      </c>
      <c r="I18" s="203"/>
      <c r="J18" s="203"/>
      <c r="K18" s="203"/>
      <c r="L18" s="203"/>
      <c r="M18" s="203"/>
      <c r="N18" s="203"/>
      <c r="O18" s="206">
        <f t="shared" si="0"/>
        <v>1</v>
      </c>
    </row>
    <row r="19" spans="2:15" ht="20.100000000000001" customHeight="1" x14ac:dyDescent="0.2">
      <c r="B19" s="198" t="s">
        <v>304</v>
      </c>
      <c r="C19" s="202">
        <v>1</v>
      </c>
      <c r="D19" s="203">
        <v>1</v>
      </c>
      <c r="E19" s="202"/>
      <c r="F19" s="203"/>
      <c r="G19" s="202"/>
      <c r="H19" s="203"/>
      <c r="I19" s="202"/>
      <c r="J19" s="203"/>
      <c r="K19" s="202"/>
      <c r="L19" s="203"/>
      <c r="M19" s="202"/>
      <c r="N19" s="203"/>
      <c r="O19" s="206">
        <f t="shared" si="0"/>
        <v>2</v>
      </c>
    </row>
    <row r="20" spans="2:15" ht="17.100000000000001" customHeight="1" x14ac:dyDescent="0.2">
      <c r="B20" s="198" t="s">
        <v>188</v>
      </c>
      <c r="C20" s="199">
        <v>1</v>
      </c>
      <c r="D20" s="199">
        <v>1</v>
      </c>
      <c r="E20" s="200"/>
      <c r="F20" s="201"/>
      <c r="G20" s="202">
        <v>1</v>
      </c>
      <c r="H20" s="203">
        <v>1</v>
      </c>
      <c r="I20" s="203">
        <v>3</v>
      </c>
      <c r="J20" s="203">
        <v>1</v>
      </c>
      <c r="K20" s="203">
        <v>1</v>
      </c>
      <c r="L20" s="203">
        <v>1</v>
      </c>
      <c r="M20" s="203"/>
      <c r="N20" s="203">
        <v>2</v>
      </c>
      <c r="O20" s="206">
        <f t="shared" si="0"/>
        <v>12</v>
      </c>
    </row>
    <row r="21" spans="2:15" ht="20.100000000000001" customHeight="1" x14ac:dyDescent="0.2">
      <c r="B21" s="198" t="s">
        <v>189</v>
      </c>
      <c r="C21" s="199"/>
      <c r="D21" s="199"/>
      <c r="E21" s="200"/>
      <c r="F21" s="201"/>
      <c r="G21" s="202">
        <v>1</v>
      </c>
      <c r="H21" s="203"/>
      <c r="I21" s="203">
        <v>1</v>
      </c>
      <c r="J21" s="203"/>
      <c r="K21" s="203"/>
      <c r="L21" s="203"/>
      <c r="M21" s="203"/>
      <c r="N21" s="203"/>
      <c r="O21" s="206">
        <f t="shared" si="0"/>
        <v>2</v>
      </c>
    </row>
    <row r="22" spans="2:15" ht="20.100000000000001" customHeight="1" x14ac:dyDescent="0.2">
      <c r="B22" s="198" t="s">
        <v>190</v>
      </c>
      <c r="C22" s="199"/>
      <c r="D22" s="199"/>
      <c r="E22" s="200"/>
      <c r="F22" s="201"/>
      <c r="G22" s="202">
        <v>2</v>
      </c>
      <c r="H22" s="203"/>
      <c r="I22" s="203"/>
      <c r="J22" s="203"/>
      <c r="K22" s="203"/>
      <c r="L22" s="203"/>
      <c r="M22" s="203"/>
      <c r="N22" s="203"/>
      <c r="O22" s="206">
        <f t="shared" si="0"/>
        <v>2</v>
      </c>
    </row>
    <row r="23" spans="2:15" ht="20.100000000000001" customHeight="1" x14ac:dyDescent="0.2">
      <c r="B23" s="198" t="s">
        <v>354</v>
      </c>
      <c r="C23" s="202"/>
      <c r="D23" s="203"/>
      <c r="E23" s="202"/>
      <c r="F23" s="203"/>
      <c r="G23" s="202"/>
      <c r="H23" s="203"/>
      <c r="I23" s="202"/>
      <c r="J23" s="203"/>
      <c r="K23" s="202">
        <v>1</v>
      </c>
      <c r="L23" s="203"/>
      <c r="M23" s="202"/>
      <c r="N23" s="203"/>
      <c r="O23" s="206">
        <f t="shared" si="0"/>
        <v>1</v>
      </c>
    </row>
    <row r="24" spans="2:15" ht="20.100000000000001" customHeight="1" x14ac:dyDescent="0.2">
      <c r="B24" s="198" t="s">
        <v>191</v>
      </c>
      <c r="C24" s="199"/>
      <c r="D24" s="199">
        <v>1</v>
      </c>
      <c r="E24" s="200"/>
      <c r="F24" s="201">
        <v>1</v>
      </c>
      <c r="G24" s="202"/>
      <c r="H24" s="203"/>
      <c r="I24" s="203">
        <v>2</v>
      </c>
      <c r="J24" s="203"/>
      <c r="K24" s="203"/>
      <c r="L24" s="203">
        <v>1</v>
      </c>
      <c r="M24" s="203"/>
      <c r="N24" s="203">
        <v>1</v>
      </c>
      <c r="O24" s="206">
        <f t="shared" si="0"/>
        <v>6</v>
      </c>
    </row>
    <row r="25" spans="2:15" ht="20.100000000000001" customHeight="1" x14ac:dyDescent="0.2">
      <c r="B25" s="198" t="s">
        <v>359</v>
      </c>
      <c r="C25" s="202"/>
      <c r="D25" s="203"/>
      <c r="E25" s="202"/>
      <c r="F25" s="203"/>
      <c r="G25" s="202"/>
      <c r="H25" s="203"/>
      <c r="I25" s="202"/>
      <c r="J25" s="203"/>
      <c r="K25" s="202"/>
      <c r="L25" s="203">
        <v>1</v>
      </c>
      <c r="M25" s="202"/>
      <c r="N25" s="203"/>
      <c r="O25" s="206">
        <f t="shared" si="0"/>
        <v>1</v>
      </c>
    </row>
    <row r="26" spans="2:15" ht="20.100000000000001" customHeight="1" x14ac:dyDescent="0.2">
      <c r="B26" s="198" t="s">
        <v>288</v>
      </c>
      <c r="C26" s="202"/>
      <c r="D26" s="203"/>
      <c r="E26" s="202"/>
      <c r="F26" s="203">
        <v>1</v>
      </c>
      <c r="G26" s="202"/>
      <c r="H26" s="203"/>
      <c r="I26" s="202"/>
      <c r="J26" s="203"/>
      <c r="K26" s="202"/>
      <c r="L26" s="203"/>
      <c r="M26" s="202"/>
      <c r="N26" s="203"/>
      <c r="O26" s="206">
        <f t="shared" si="0"/>
        <v>1</v>
      </c>
    </row>
    <row r="27" spans="2:15" ht="20.100000000000001" customHeight="1" x14ac:dyDescent="0.2">
      <c r="B27" s="198" t="s">
        <v>192</v>
      </c>
      <c r="C27" s="199"/>
      <c r="D27" s="199"/>
      <c r="E27" s="200"/>
      <c r="F27" s="201"/>
      <c r="G27" s="202"/>
      <c r="H27" s="203">
        <v>1</v>
      </c>
      <c r="I27" s="203">
        <v>1</v>
      </c>
      <c r="J27" s="203">
        <v>1</v>
      </c>
      <c r="K27" s="203"/>
      <c r="L27" s="203"/>
      <c r="M27" s="203"/>
      <c r="N27" s="203">
        <v>3</v>
      </c>
      <c r="O27" s="206">
        <f t="shared" si="0"/>
        <v>6</v>
      </c>
    </row>
    <row r="28" spans="2:15" ht="20.100000000000001" customHeight="1" x14ac:dyDescent="0.2">
      <c r="B28" s="198" t="s">
        <v>356</v>
      </c>
      <c r="C28" s="202"/>
      <c r="D28" s="203"/>
      <c r="E28" s="202"/>
      <c r="F28" s="203"/>
      <c r="G28" s="202"/>
      <c r="H28" s="203"/>
      <c r="I28" s="202"/>
      <c r="J28" s="203"/>
      <c r="K28" s="202">
        <v>1</v>
      </c>
      <c r="L28" s="203"/>
      <c r="M28" s="202"/>
      <c r="N28" s="203"/>
      <c r="O28" s="206">
        <f t="shared" si="0"/>
        <v>1</v>
      </c>
    </row>
    <row r="29" spans="2:15" ht="20.100000000000001" customHeight="1" x14ac:dyDescent="0.2">
      <c r="B29" s="198" t="s">
        <v>306</v>
      </c>
      <c r="C29" s="199"/>
      <c r="D29" s="199"/>
      <c r="E29" s="200"/>
      <c r="F29" s="201"/>
      <c r="G29" s="202">
        <v>1</v>
      </c>
      <c r="H29" s="203"/>
      <c r="I29" s="203"/>
      <c r="J29" s="203"/>
      <c r="K29" s="203"/>
      <c r="L29" s="203"/>
      <c r="M29" s="203"/>
      <c r="N29" s="203"/>
      <c r="O29" s="206">
        <f t="shared" si="0"/>
        <v>1</v>
      </c>
    </row>
    <row r="30" spans="2:15" ht="20.100000000000001" customHeight="1" x14ac:dyDescent="0.2">
      <c r="B30" s="198" t="s">
        <v>281</v>
      </c>
      <c r="C30" s="199"/>
      <c r="D30" s="199"/>
      <c r="E30" s="200">
        <v>1</v>
      </c>
      <c r="F30" s="201"/>
      <c r="G30" s="202"/>
      <c r="H30" s="203"/>
      <c r="I30" s="203"/>
      <c r="J30" s="203"/>
      <c r="K30" s="203"/>
      <c r="L30" s="203"/>
      <c r="M30" s="203">
        <v>1</v>
      </c>
      <c r="N30" s="203"/>
      <c r="O30" s="206">
        <f t="shared" si="0"/>
        <v>2</v>
      </c>
    </row>
    <row r="31" spans="2:15" ht="17.100000000000001" customHeight="1" x14ac:dyDescent="0.2">
      <c r="B31" s="198" t="s">
        <v>193</v>
      </c>
      <c r="C31" s="199">
        <v>1</v>
      </c>
      <c r="D31" s="199"/>
      <c r="E31" s="200"/>
      <c r="F31" s="201">
        <v>1</v>
      </c>
      <c r="G31" s="202"/>
      <c r="H31" s="203"/>
      <c r="I31" s="203"/>
      <c r="J31" s="203"/>
      <c r="K31" s="203">
        <v>1</v>
      </c>
      <c r="L31" s="203"/>
      <c r="M31" s="203"/>
      <c r="N31" s="203"/>
      <c r="O31" s="206">
        <f t="shared" si="0"/>
        <v>3</v>
      </c>
    </row>
    <row r="32" spans="2:15" ht="17.100000000000001" customHeight="1" x14ac:dyDescent="0.2">
      <c r="B32" s="198" t="s">
        <v>194</v>
      </c>
      <c r="C32" s="199"/>
      <c r="D32" s="199"/>
      <c r="E32" s="200"/>
      <c r="F32" s="201"/>
      <c r="G32" s="202">
        <v>1</v>
      </c>
      <c r="H32" s="203">
        <v>1</v>
      </c>
      <c r="I32" s="203"/>
      <c r="J32" s="203">
        <v>1</v>
      </c>
      <c r="K32" s="203">
        <v>1</v>
      </c>
      <c r="L32" s="203"/>
      <c r="M32" s="203"/>
      <c r="N32" s="203">
        <v>1</v>
      </c>
      <c r="O32" s="206">
        <f t="shared" si="0"/>
        <v>5</v>
      </c>
    </row>
    <row r="33" spans="2:15" ht="20.100000000000001" customHeight="1" x14ac:dyDescent="0.2">
      <c r="B33" s="198" t="s">
        <v>279</v>
      </c>
      <c r="C33" s="199">
        <v>1</v>
      </c>
      <c r="D33" s="199"/>
      <c r="E33" s="200"/>
      <c r="F33" s="201"/>
      <c r="G33" s="202"/>
      <c r="H33" s="203"/>
      <c r="I33" s="203"/>
      <c r="J33" s="203"/>
      <c r="K33" s="203"/>
      <c r="L33" s="203"/>
      <c r="M33" s="203"/>
      <c r="N33" s="203"/>
      <c r="O33" s="206">
        <f t="shared" si="0"/>
        <v>1</v>
      </c>
    </row>
    <row r="34" spans="2:15" ht="20.100000000000001" customHeight="1" x14ac:dyDescent="0.2">
      <c r="B34" s="198" t="s">
        <v>195</v>
      </c>
      <c r="C34" s="199"/>
      <c r="D34" s="199"/>
      <c r="E34" s="200"/>
      <c r="F34" s="201"/>
      <c r="G34" s="202">
        <v>3</v>
      </c>
      <c r="H34" s="203"/>
      <c r="I34" s="203"/>
      <c r="J34" s="203"/>
      <c r="K34" s="203">
        <v>1</v>
      </c>
      <c r="L34" s="203"/>
      <c r="M34" s="203"/>
      <c r="N34" s="203"/>
      <c r="O34" s="206">
        <f t="shared" si="0"/>
        <v>4</v>
      </c>
    </row>
    <row r="35" spans="2:15" ht="20.100000000000001" customHeight="1" x14ac:dyDescent="0.2">
      <c r="B35" s="198" t="s">
        <v>282</v>
      </c>
      <c r="C35" s="202"/>
      <c r="D35" s="203"/>
      <c r="E35" s="202"/>
      <c r="F35" s="203">
        <v>1</v>
      </c>
      <c r="G35" s="202">
        <v>1</v>
      </c>
      <c r="H35" s="203"/>
      <c r="I35" s="202"/>
      <c r="J35" s="203"/>
      <c r="K35" s="202"/>
      <c r="L35" s="203"/>
      <c r="M35" s="202"/>
      <c r="N35" s="203"/>
      <c r="O35" s="206">
        <f t="shared" si="0"/>
        <v>2</v>
      </c>
    </row>
    <row r="36" spans="2:15" ht="17.100000000000001" customHeight="1" x14ac:dyDescent="0.2">
      <c r="B36" s="198" t="s">
        <v>196</v>
      </c>
      <c r="C36" s="202">
        <v>2</v>
      </c>
      <c r="D36" s="203">
        <v>2</v>
      </c>
      <c r="E36" s="202">
        <v>1</v>
      </c>
      <c r="F36" s="203">
        <v>3</v>
      </c>
      <c r="G36" s="202">
        <v>2</v>
      </c>
      <c r="H36" s="203">
        <v>1</v>
      </c>
      <c r="I36" s="202">
        <v>2</v>
      </c>
      <c r="J36" s="203">
        <v>2</v>
      </c>
      <c r="K36" s="202">
        <v>4</v>
      </c>
      <c r="L36" s="203"/>
      <c r="M36" s="202">
        <v>1</v>
      </c>
      <c r="N36" s="203"/>
      <c r="O36" s="206">
        <f t="shared" si="0"/>
        <v>20</v>
      </c>
    </row>
    <row r="37" spans="2:15" ht="20.100000000000001" customHeight="1" x14ac:dyDescent="0.2">
      <c r="B37" s="198" t="s">
        <v>197</v>
      </c>
      <c r="C37" s="202">
        <v>1</v>
      </c>
      <c r="D37" s="203"/>
      <c r="E37" s="202"/>
      <c r="F37" s="203"/>
      <c r="G37" s="202"/>
      <c r="H37" s="203">
        <v>2</v>
      </c>
      <c r="I37" s="202">
        <v>1</v>
      </c>
      <c r="J37" s="203"/>
      <c r="K37" s="202">
        <v>1</v>
      </c>
      <c r="L37" s="203"/>
      <c r="M37" s="202"/>
      <c r="N37" s="203"/>
      <c r="O37" s="206">
        <f t="shared" si="0"/>
        <v>5</v>
      </c>
    </row>
    <row r="38" spans="2:15" ht="17.100000000000001" customHeight="1" x14ac:dyDescent="0.2">
      <c r="B38" s="198" t="s">
        <v>198</v>
      </c>
      <c r="C38" s="202"/>
      <c r="D38" s="203">
        <v>1</v>
      </c>
      <c r="E38" s="202"/>
      <c r="F38" s="203"/>
      <c r="G38" s="202"/>
      <c r="H38" s="203"/>
      <c r="I38" s="202"/>
      <c r="J38" s="203"/>
      <c r="K38" s="202"/>
      <c r="L38" s="203"/>
      <c r="M38" s="202"/>
      <c r="N38" s="203"/>
      <c r="O38" s="206">
        <f t="shared" si="0"/>
        <v>1</v>
      </c>
    </row>
    <row r="39" spans="2:15" ht="20.100000000000001" customHeight="1" thickBot="1" x14ac:dyDescent="0.25">
      <c r="B39" s="362" t="s">
        <v>253</v>
      </c>
      <c r="C39" s="366"/>
      <c r="D39" s="367"/>
      <c r="E39" s="366"/>
      <c r="F39" s="367">
        <v>1</v>
      </c>
      <c r="G39" s="366"/>
      <c r="H39" s="367"/>
      <c r="I39" s="366"/>
      <c r="J39" s="367"/>
      <c r="K39" s="366"/>
      <c r="L39" s="367">
        <v>1</v>
      </c>
      <c r="M39" s="366"/>
      <c r="N39" s="367">
        <v>1</v>
      </c>
      <c r="O39" s="388">
        <f t="shared" si="0"/>
        <v>3</v>
      </c>
    </row>
    <row r="40" spans="2:15" ht="20.100000000000001" customHeight="1" x14ac:dyDescent="0.2">
      <c r="B40" s="374"/>
      <c r="C40" s="378"/>
      <c r="D40" s="379"/>
      <c r="E40" s="378"/>
      <c r="F40" s="379"/>
      <c r="G40" s="378"/>
      <c r="H40" s="379"/>
      <c r="I40" s="378"/>
      <c r="J40" s="379"/>
      <c r="K40" s="378"/>
      <c r="L40" s="379"/>
      <c r="M40" s="378"/>
      <c r="N40" s="379"/>
      <c r="O40" s="380"/>
    </row>
    <row r="41" spans="2:15" ht="20.100000000000001" customHeight="1" thickBot="1" x14ac:dyDescent="0.25">
      <c r="B41" s="381"/>
      <c r="C41" s="385"/>
      <c r="D41" s="386"/>
      <c r="E41" s="385"/>
      <c r="F41" s="386"/>
      <c r="G41" s="385"/>
      <c r="H41" s="386"/>
      <c r="I41" s="385"/>
      <c r="J41" s="386"/>
      <c r="K41" s="385"/>
      <c r="L41" s="386"/>
      <c r="M41" s="385"/>
      <c r="N41" s="386"/>
      <c r="O41" s="387"/>
    </row>
    <row r="42" spans="2:15" ht="20.100000000000001" customHeight="1" x14ac:dyDescent="0.2">
      <c r="B42" s="369" t="s">
        <v>199</v>
      </c>
      <c r="C42" s="370">
        <v>1</v>
      </c>
      <c r="D42" s="371"/>
      <c r="E42" s="370"/>
      <c r="F42" s="371"/>
      <c r="G42" s="370">
        <v>1</v>
      </c>
      <c r="H42" s="371"/>
      <c r="I42" s="370"/>
      <c r="J42" s="371">
        <v>1</v>
      </c>
      <c r="K42" s="370"/>
      <c r="L42" s="371"/>
      <c r="M42" s="370"/>
      <c r="N42" s="371">
        <v>1</v>
      </c>
      <c r="O42" s="392">
        <f t="shared" ref="O42:O75" si="1">SUM(C42:N42)</f>
        <v>4</v>
      </c>
    </row>
    <row r="43" spans="2:15" ht="20.100000000000001" customHeight="1" x14ac:dyDescent="0.2">
      <c r="B43" s="198" t="s">
        <v>200</v>
      </c>
      <c r="C43" s="199"/>
      <c r="D43" s="199"/>
      <c r="E43" s="200"/>
      <c r="F43" s="201"/>
      <c r="G43" s="202"/>
      <c r="H43" s="203"/>
      <c r="I43" s="203"/>
      <c r="J43" s="203">
        <v>1</v>
      </c>
      <c r="K43" s="203"/>
      <c r="L43" s="203">
        <v>2</v>
      </c>
      <c r="M43" s="203"/>
      <c r="N43" s="203">
        <v>2</v>
      </c>
      <c r="O43" s="206">
        <f t="shared" si="1"/>
        <v>5</v>
      </c>
    </row>
    <row r="44" spans="2:15" ht="17.100000000000001" customHeight="1" x14ac:dyDescent="0.2">
      <c r="B44" s="198" t="s">
        <v>201</v>
      </c>
      <c r="C44" s="199"/>
      <c r="D44" s="199"/>
      <c r="E44" s="200"/>
      <c r="F44" s="201">
        <v>1</v>
      </c>
      <c r="G44" s="202"/>
      <c r="H44" s="203">
        <v>1</v>
      </c>
      <c r="I44" s="203">
        <v>1</v>
      </c>
      <c r="J44" s="203">
        <v>1</v>
      </c>
      <c r="K44" s="203"/>
      <c r="L44" s="203">
        <v>1</v>
      </c>
      <c r="M44" s="203"/>
      <c r="N44" s="203">
        <v>1</v>
      </c>
      <c r="O44" s="206">
        <f t="shared" si="1"/>
        <v>6</v>
      </c>
    </row>
    <row r="45" spans="2:15" ht="17.100000000000001" customHeight="1" x14ac:dyDescent="0.2">
      <c r="B45" s="198" t="s">
        <v>202</v>
      </c>
      <c r="C45" s="199">
        <v>5</v>
      </c>
      <c r="D45" s="199">
        <v>4</v>
      </c>
      <c r="E45" s="200">
        <v>6</v>
      </c>
      <c r="F45" s="201">
        <v>1</v>
      </c>
      <c r="G45" s="202">
        <v>8</v>
      </c>
      <c r="H45" s="203">
        <v>3</v>
      </c>
      <c r="I45" s="203">
        <v>4</v>
      </c>
      <c r="J45" s="203">
        <v>4</v>
      </c>
      <c r="K45" s="203">
        <v>4</v>
      </c>
      <c r="L45" s="203">
        <v>6</v>
      </c>
      <c r="M45" s="203">
        <v>3</v>
      </c>
      <c r="N45" s="203">
        <v>3</v>
      </c>
      <c r="O45" s="206">
        <f t="shared" si="1"/>
        <v>51</v>
      </c>
    </row>
    <row r="46" spans="2:15" ht="17.100000000000001" customHeight="1" x14ac:dyDescent="0.2">
      <c r="B46" s="198" t="s">
        <v>254</v>
      </c>
      <c r="C46" s="199"/>
      <c r="D46" s="199">
        <v>2</v>
      </c>
      <c r="E46" s="200">
        <v>3</v>
      </c>
      <c r="F46" s="201">
        <v>1</v>
      </c>
      <c r="G46" s="202">
        <v>2</v>
      </c>
      <c r="H46" s="203"/>
      <c r="I46" s="203">
        <v>1</v>
      </c>
      <c r="J46" s="203">
        <v>1</v>
      </c>
      <c r="K46" s="203"/>
      <c r="L46" s="203">
        <v>2</v>
      </c>
      <c r="M46" s="203"/>
      <c r="N46" s="203"/>
      <c r="O46" s="206">
        <f t="shared" si="1"/>
        <v>12</v>
      </c>
    </row>
    <row r="47" spans="2:15" ht="17.100000000000001" customHeight="1" x14ac:dyDescent="0.2">
      <c r="B47" s="198" t="s">
        <v>203</v>
      </c>
      <c r="C47" s="203">
        <v>3</v>
      </c>
      <c r="D47" s="203">
        <v>3</v>
      </c>
      <c r="E47" s="203"/>
      <c r="F47" s="203">
        <v>4</v>
      </c>
      <c r="G47" s="203">
        <v>6</v>
      </c>
      <c r="H47" s="203">
        <v>1</v>
      </c>
      <c r="I47" s="203">
        <v>4</v>
      </c>
      <c r="J47" s="203"/>
      <c r="K47" s="203">
        <v>1</v>
      </c>
      <c r="L47" s="203"/>
      <c r="M47" s="203">
        <v>2</v>
      </c>
      <c r="N47" s="203">
        <v>5</v>
      </c>
      <c r="O47" s="206">
        <f t="shared" si="1"/>
        <v>29</v>
      </c>
    </row>
    <row r="48" spans="2:15" ht="17.100000000000001" customHeight="1" x14ac:dyDescent="0.2">
      <c r="B48" s="198" t="s">
        <v>272</v>
      </c>
      <c r="C48" s="203">
        <v>1</v>
      </c>
      <c r="D48" s="203">
        <v>2</v>
      </c>
      <c r="E48" s="203">
        <v>1</v>
      </c>
      <c r="F48" s="203">
        <v>1</v>
      </c>
      <c r="G48" s="203">
        <v>1</v>
      </c>
      <c r="H48" s="203">
        <v>3</v>
      </c>
      <c r="I48" s="203">
        <v>1</v>
      </c>
      <c r="J48" s="203">
        <v>1</v>
      </c>
      <c r="K48" s="203">
        <v>2</v>
      </c>
      <c r="L48" s="203"/>
      <c r="M48" s="203">
        <v>2</v>
      </c>
      <c r="N48" s="203">
        <v>1</v>
      </c>
      <c r="O48" s="206">
        <f t="shared" si="1"/>
        <v>16</v>
      </c>
    </row>
    <row r="49" spans="2:23" ht="20.100000000000001" customHeight="1" x14ac:dyDescent="0.2">
      <c r="B49" s="198" t="s">
        <v>205</v>
      </c>
      <c r="C49" s="203"/>
      <c r="D49" s="203">
        <v>4</v>
      </c>
      <c r="E49" s="203"/>
      <c r="F49" s="203"/>
      <c r="G49" s="203"/>
      <c r="H49" s="203">
        <v>4</v>
      </c>
      <c r="I49" s="203"/>
      <c r="J49" s="203"/>
      <c r="K49" s="203"/>
      <c r="L49" s="203">
        <v>2</v>
      </c>
      <c r="M49" s="203"/>
      <c r="N49" s="203">
        <v>3</v>
      </c>
      <c r="O49" s="206">
        <f t="shared" si="1"/>
        <v>13</v>
      </c>
    </row>
    <row r="50" spans="2:23" ht="20.100000000000001" customHeight="1" x14ac:dyDescent="0.2">
      <c r="B50" s="198" t="s">
        <v>204</v>
      </c>
      <c r="C50" s="203">
        <v>1</v>
      </c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6">
        <f t="shared" si="1"/>
        <v>1</v>
      </c>
    </row>
    <row r="51" spans="2:23" ht="17.100000000000001" customHeight="1" x14ac:dyDescent="0.2">
      <c r="B51" s="198" t="s">
        <v>206</v>
      </c>
      <c r="C51" s="203"/>
      <c r="D51" s="203"/>
      <c r="E51" s="203">
        <v>2</v>
      </c>
      <c r="F51" s="203"/>
      <c r="G51" s="203"/>
      <c r="H51" s="203"/>
      <c r="I51" s="203"/>
      <c r="J51" s="203"/>
      <c r="K51" s="203"/>
      <c r="L51" s="203"/>
      <c r="M51" s="203">
        <v>1</v>
      </c>
      <c r="N51" s="203"/>
      <c r="O51" s="206">
        <f t="shared" si="1"/>
        <v>3</v>
      </c>
    </row>
    <row r="52" spans="2:23" ht="17.100000000000001" customHeight="1" x14ac:dyDescent="0.2">
      <c r="B52" s="198" t="s">
        <v>207</v>
      </c>
      <c r="C52" s="203"/>
      <c r="D52" s="203"/>
      <c r="E52" s="203">
        <v>1</v>
      </c>
      <c r="F52" s="203"/>
      <c r="G52" s="203"/>
      <c r="H52" s="203"/>
      <c r="I52" s="203"/>
      <c r="J52" s="203"/>
      <c r="K52" s="203">
        <v>1</v>
      </c>
      <c r="L52" s="203"/>
      <c r="M52" s="203"/>
      <c r="N52" s="203"/>
      <c r="O52" s="206">
        <f t="shared" si="1"/>
        <v>2</v>
      </c>
      <c r="V52" s="194"/>
      <c r="W52" s="194"/>
    </row>
    <row r="53" spans="2:23" ht="17.100000000000001" customHeight="1" x14ac:dyDescent="0.2">
      <c r="B53" s="198" t="s">
        <v>208</v>
      </c>
      <c r="C53" s="199">
        <v>1</v>
      </c>
      <c r="D53" s="199"/>
      <c r="E53" s="200"/>
      <c r="F53" s="201"/>
      <c r="G53" s="202"/>
      <c r="H53" s="203"/>
      <c r="I53" s="203">
        <v>1</v>
      </c>
      <c r="J53" s="203">
        <v>1</v>
      </c>
      <c r="K53" s="203">
        <v>1</v>
      </c>
      <c r="L53" s="203">
        <v>1</v>
      </c>
      <c r="M53" s="203">
        <v>4</v>
      </c>
      <c r="N53" s="203"/>
      <c r="O53" s="206">
        <f t="shared" si="1"/>
        <v>9</v>
      </c>
      <c r="V53" s="194"/>
      <c r="W53" s="194"/>
    </row>
    <row r="54" spans="2:23" ht="17.100000000000001" customHeight="1" x14ac:dyDescent="0.2">
      <c r="B54" s="198" t="s">
        <v>209</v>
      </c>
      <c r="C54" s="199"/>
      <c r="D54" s="199"/>
      <c r="E54" s="200"/>
      <c r="F54" s="201">
        <v>2</v>
      </c>
      <c r="G54" s="202">
        <v>1</v>
      </c>
      <c r="H54" s="203"/>
      <c r="I54" s="203">
        <v>3</v>
      </c>
      <c r="J54" s="203">
        <v>2</v>
      </c>
      <c r="K54" s="203"/>
      <c r="L54" s="203"/>
      <c r="M54" s="203">
        <v>1</v>
      </c>
      <c r="N54" s="203"/>
      <c r="O54" s="206">
        <f t="shared" si="1"/>
        <v>9</v>
      </c>
      <c r="V54" s="194"/>
      <c r="W54" s="194"/>
    </row>
    <row r="55" spans="2:23" ht="17.100000000000001" customHeight="1" x14ac:dyDescent="0.2">
      <c r="B55" s="198" t="s">
        <v>305</v>
      </c>
      <c r="C55" s="203"/>
      <c r="D55" s="203"/>
      <c r="E55" s="203"/>
      <c r="F55" s="203"/>
      <c r="G55" s="203">
        <v>2</v>
      </c>
      <c r="H55" s="203"/>
      <c r="I55" s="203"/>
      <c r="J55" s="203"/>
      <c r="K55" s="203"/>
      <c r="L55" s="203"/>
      <c r="M55" s="203"/>
      <c r="N55" s="203"/>
      <c r="O55" s="206">
        <f t="shared" si="1"/>
        <v>2</v>
      </c>
      <c r="V55" s="194"/>
      <c r="W55" s="194"/>
    </row>
    <row r="56" spans="2:23" ht="20.100000000000001" customHeight="1" x14ac:dyDescent="0.2">
      <c r="B56" s="198" t="s">
        <v>289</v>
      </c>
      <c r="C56" s="199"/>
      <c r="D56" s="199"/>
      <c r="E56" s="200"/>
      <c r="F56" s="201"/>
      <c r="G56" s="202"/>
      <c r="H56" s="203"/>
      <c r="I56" s="203"/>
      <c r="J56" s="203"/>
      <c r="K56" s="203"/>
      <c r="L56" s="203"/>
      <c r="M56" s="203"/>
      <c r="N56" s="203">
        <v>1</v>
      </c>
      <c r="O56" s="206">
        <f t="shared" si="1"/>
        <v>1</v>
      </c>
      <c r="V56" s="194"/>
      <c r="W56" s="194"/>
    </row>
    <row r="57" spans="2:23" ht="20.100000000000001" customHeight="1" x14ac:dyDescent="0.2">
      <c r="B57" s="198" t="s">
        <v>210</v>
      </c>
      <c r="C57" s="203"/>
      <c r="D57" s="203"/>
      <c r="E57" s="203"/>
      <c r="F57" s="203"/>
      <c r="G57" s="203"/>
      <c r="H57" s="203"/>
      <c r="I57" s="203"/>
      <c r="J57" s="203"/>
      <c r="K57" s="203">
        <v>2</v>
      </c>
      <c r="L57" s="203">
        <v>1</v>
      </c>
      <c r="M57" s="203"/>
      <c r="N57" s="203"/>
      <c r="O57" s="206">
        <f t="shared" si="1"/>
        <v>3</v>
      </c>
      <c r="V57" s="194"/>
      <c r="W57" s="194"/>
    </row>
    <row r="58" spans="2:23" ht="20.100000000000001" customHeight="1" x14ac:dyDescent="0.2">
      <c r="B58" s="198" t="s">
        <v>211</v>
      </c>
      <c r="C58" s="199"/>
      <c r="D58" s="199">
        <v>2</v>
      </c>
      <c r="E58" s="200"/>
      <c r="F58" s="201"/>
      <c r="G58" s="202"/>
      <c r="H58" s="203">
        <v>2</v>
      </c>
      <c r="I58" s="203"/>
      <c r="J58" s="203">
        <v>3</v>
      </c>
      <c r="K58" s="203">
        <v>1</v>
      </c>
      <c r="L58" s="203">
        <v>2</v>
      </c>
      <c r="M58" s="203">
        <v>2</v>
      </c>
      <c r="N58" s="203">
        <v>2</v>
      </c>
      <c r="O58" s="206">
        <f t="shared" si="1"/>
        <v>14</v>
      </c>
      <c r="V58" s="194"/>
      <c r="W58" s="194"/>
    </row>
    <row r="59" spans="2:23" ht="20.100000000000001" customHeight="1" x14ac:dyDescent="0.2">
      <c r="B59" s="198" t="s">
        <v>302</v>
      </c>
      <c r="C59" s="199">
        <v>1</v>
      </c>
      <c r="D59" s="199"/>
      <c r="E59" s="200"/>
      <c r="F59" s="201"/>
      <c r="G59" s="202"/>
      <c r="H59" s="203"/>
      <c r="I59" s="203"/>
      <c r="J59" s="203"/>
      <c r="K59" s="203"/>
      <c r="L59" s="203"/>
      <c r="M59" s="203"/>
      <c r="N59" s="203"/>
      <c r="O59" s="206">
        <f t="shared" si="1"/>
        <v>1</v>
      </c>
      <c r="V59" s="194"/>
      <c r="W59" s="194"/>
    </row>
    <row r="60" spans="2:23" ht="20.100000000000001" customHeight="1" x14ac:dyDescent="0.2">
      <c r="B60" s="198" t="s">
        <v>357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>
        <v>2</v>
      </c>
      <c r="M60" s="203"/>
      <c r="N60" s="203"/>
      <c r="O60" s="206">
        <f t="shared" si="1"/>
        <v>2</v>
      </c>
    </row>
    <row r="61" spans="2:23" ht="20.100000000000001" customHeight="1" x14ac:dyDescent="0.2">
      <c r="B61" s="198" t="s">
        <v>352</v>
      </c>
      <c r="C61" s="203"/>
      <c r="D61" s="203"/>
      <c r="E61" s="203"/>
      <c r="F61" s="203"/>
      <c r="G61" s="203"/>
      <c r="H61" s="203"/>
      <c r="I61" s="203"/>
      <c r="J61" s="203">
        <v>1</v>
      </c>
      <c r="K61" s="203"/>
      <c r="L61" s="203"/>
      <c r="M61" s="203"/>
      <c r="N61" s="203"/>
      <c r="O61" s="206">
        <f t="shared" si="1"/>
        <v>1</v>
      </c>
    </row>
    <row r="62" spans="2:23" ht="17.100000000000001" customHeight="1" x14ac:dyDescent="0.2">
      <c r="B62" s="198" t="s">
        <v>384</v>
      </c>
      <c r="C62" s="199"/>
      <c r="D62" s="199"/>
      <c r="E62" s="200">
        <v>1</v>
      </c>
      <c r="F62" s="201"/>
      <c r="G62" s="202"/>
      <c r="H62" s="203"/>
      <c r="I62" s="203"/>
      <c r="J62" s="203"/>
      <c r="K62" s="203"/>
      <c r="L62" s="203"/>
      <c r="M62" s="203"/>
      <c r="N62" s="203"/>
      <c r="O62" s="206">
        <f t="shared" si="1"/>
        <v>1</v>
      </c>
    </row>
    <row r="63" spans="2:23" ht="17.100000000000001" customHeight="1" x14ac:dyDescent="0.2">
      <c r="B63" s="198" t="s">
        <v>212</v>
      </c>
      <c r="C63" s="199">
        <v>2</v>
      </c>
      <c r="D63" s="199">
        <v>1</v>
      </c>
      <c r="E63" s="200">
        <v>5</v>
      </c>
      <c r="F63" s="201">
        <v>2</v>
      </c>
      <c r="G63" s="202">
        <v>1</v>
      </c>
      <c r="H63" s="203">
        <v>3</v>
      </c>
      <c r="I63" s="203">
        <v>1</v>
      </c>
      <c r="J63" s="203"/>
      <c r="K63" s="203"/>
      <c r="L63" s="203">
        <v>1</v>
      </c>
      <c r="M63" s="203"/>
      <c r="N63" s="203">
        <v>2</v>
      </c>
      <c r="O63" s="206">
        <f t="shared" si="1"/>
        <v>18</v>
      </c>
    </row>
    <row r="64" spans="2:23" ht="17.100000000000001" customHeight="1" x14ac:dyDescent="0.2">
      <c r="B64" s="198" t="s">
        <v>213</v>
      </c>
      <c r="C64" s="199"/>
      <c r="D64" s="199"/>
      <c r="E64" s="200">
        <v>2</v>
      </c>
      <c r="F64" s="201">
        <v>1</v>
      </c>
      <c r="G64" s="202"/>
      <c r="H64" s="203"/>
      <c r="I64" s="203">
        <v>2</v>
      </c>
      <c r="J64" s="203"/>
      <c r="K64" s="203">
        <v>1</v>
      </c>
      <c r="L64" s="203"/>
      <c r="M64" s="203">
        <v>1</v>
      </c>
      <c r="N64" s="203"/>
      <c r="O64" s="206">
        <f t="shared" si="1"/>
        <v>7</v>
      </c>
    </row>
    <row r="65" spans="2:15" ht="20.100000000000001" customHeight="1" x14ac:dyDescent="0.2">
      <c r="B65" s="198" t="s">
        <v>214</v>
      </c>
      <c r="C65" s="202">
        <v>1</v>
      </c>
      <c r="D65" s="203">
        <v>1</v>
      </c>
      <c r="E65" s="202"/>
      <c r="F65" s="203">
        <v>1</v>
      </c>
      <c r="G65" s="202"/>
      <c r="H65" s="203"/>
      <c r="I65" s="202"/>
      <c r="J65" s="203"/>
      <c r="K65" s="202">
        <v>1</v>
      </c>
      <c r="L65" s="203">
        <v>1</v>
      </c>
      <c r="M65" s="202">
        <v>3</v>
      </c>
      <c r="N65" s="203">
        <v>1</v>
      </c>
      <c r="O65" s="206">
        <f t="shared" si="1"/>
        <v>9</v>
      </c>
    </row>
    <row r="66" spans="2:15" ht="20.100000000000001" customHeight="1" x14ac:dyDescent="0.2">
      <c r="B66" s="198" t="s">
        <v>303</v>
      </c>
      <c r="C66" s="199">
        <v>1</v>
      </c>
      <c r="D66" s="199"/>
      <c r="E66" s="200"/>
      <c r="F66" s="201"/>
      <c r="G66" s="202"/>
      <c r="H66" s="203"/>
      <c r="I66" s="203"/>
      <c r="J66" s="203"/>
      <c r="K66" s="203"/>
      <c r="L66" s="203"/>
      <c r="M66" s="203"/>
      <c r="N66" s="203"/>
      <c r="O66" s="206">
        <f t="shared" si="1"/>
        <v>1</v>
      </c>
    </row>
    <row r="67" spans="2:15" ht="20.100000000000001" customHeight="1" x14ac:dyDescent="0.2">
      <c r="B67" s="198" t="s">
        <v>215</v>
      </c>
      <c r="C67" s="202"/>
      <c r="D67" s="203"/>
      <c r="E67" s="202"/>
      <c r="F67" s="203"/>
      <c r="G67" s="202">
        <v>1</v>
      </c>
      <c r="H67" s="203"/>
      <c r="I67" s="202"/>
      <c r="J67" s="203"/>
      <c r="K67" s="202"/>
      <c r="L67" s="203"/>
      <c r="M67" s="202"/>
      <c r="N67" s="203"/>
      <c r="O67" s="206">
        <f t="shared" si="1"/>
        <v>1</v>
      </c>
    </row>
    <row r="68" spans="2:15" ht="20.100000000000001" customHeight="1" x14ac:dyDescent="0.2">
      <c r="B68" s="198" t="s">
        <v>353</v>
      </c>
      <c r="C68" s="202"/>
      <c r="D68" s="203"/>
      <c r="E68" s="202"/>
      <c r="F68" s="203"/>
      <c r="G68" s="202"/>
      <c r="H68" s="203"/>
      <c r="I68" s="202"/>
      <c r="J68" s="203"/>
      <c r="K68" s="202">
        <v>1</v>
      </c>
      <c r="L68" s="203"/>
      <c r="M68" s="202"/>
      <c r="N68" s="203"/>
      <c r="O68" s="206">
        <f t="shared" si="1"/>
        <v>1</v>
      </c>
    </row>
    <row r="69" spans="2:15" ht="20.100000000000001" customHeight="1" x14ac:dyDescent="0.2">
      <c r="B69" s="198" t="s">
        <v>355</v>
      </c>
      <c r="C69" s="199"/>
      <c r="D69" s="199"/>
      <c r="E69" s="200"/>
      <c r="F69" s="201"/>
      <c r="G69" s="202"/>
      <c r="H69" s="203"/>
      <c r="I69" s="203"/>
      <c r="J69" s="203"/>
      <c r="K69" s="203">
        <v>1</v>
      </c>
      <c r="L69" s="203"/>
      <c r="M69" s="203"/>
      <c r="N69" s="203"/>
      <c r="O69" s="206">
        <f t="shared" si="1"/>
        <v>1</v>
      </c>
    </row>
    <row r="70" spans="2:15" ht="20.100000000000001" customHeight="1" x14ac:dyDescent="0.2">
      <c r="B70" s="198" t="s">
        <v>216</v>
      </c>
      <c r="C70" s="202"/>
      <c r="D70" s="203">
        <v>1</v>
      </c>
      <c r="E70" s="202"/>
      <c r="F70" s="203">
        <v>1</v>
      </c>
      <c r="G70" s="202"/>
      <c r="H70" s="203"/>
      <c r="I70" s="202"/>
      <c r="J70" s="203">
        <v>1</v>
      </c>
      <c r="K70" s="202">
        <v>1</v>
      </c>
      <c r="L70" s="203"/>
      <c r="M70" s="202"/>
      <c r="N70" s="203">
        <v>1</v>
      </c>
      <c r="O70" s="206">
        <f t="shared" si="1"/>
        <v>5</v>
      </c>
    </row>
    <row r="71" spans="2:15" ht="17.100000000000001" customHeight="1" x14ac:dyDescent="0.2">
      <c r="B71" s="198" t="s">
        <v>217</v>
      </c>
      <c r="C71" s="202">
        <v>1</v>
      </c>
      <c r="D71" s="203">
        <v>1</v>
      </c>
      <c r="E71" s="202"/>
      <c r="F71" s="203">
        <v>1</v>
      </c>
      <c r="G71" s="202">
        <v>2</v>
      </c>
      <c r="H71" s="203"/>
      <c r="I71" s="202">
        <v>1</v>
      </c>
      <c r="J71" s="203"/>
      <c r="K71" s="202"/>
      <c r="L71" s="203"/>
      <c r="M71" s="202"/>
      <c r="N71" s="203"/>
      <c r="O71" s="206">
        <f t="shared" si="1"/>
        <v>6</v>
      </c>
    </row>
    <row r="72" spans="2:15" ht="20.100000000000001" customHeight="1" x14ac:dyDescent="0.2">
      <c r="B72" s="198" t="s">
        <v>255</v>
      </c>
      <c r="C72" s="199"/>
      <c r="D72" s="199"/>
      <c r="E72" s="200"/>
      <c r="F72" s="201"/>
      <c r="G72" s="202"/>
      <c r="H72" s="203"/>
      <c r="I72" s="203"/>
      <c r="J72" s="203"/>
      <c r="K72" s="203">
        <v>1</v>
      </c>
      <c r="L72" s="203"/>
      <c r="M72" s="203"/>
      <c r="N72" s="203"/>
      <c r="O72" s="206">
        <f t="shared" si="1"/>
        <v>1</v>
      </c>
    </row>
    <row r="73" spans="2:15" ht="17.100000000000001" customHeight="1" x14ac:dyDescent="0.2">
      <c r="B73" s="198" t="s">
        <v>218</v>
      </c>
      <c r="C73" s="202">
        <v>5</v>
      </c>
      <c r="D73" s="203">
        <v>5</v>
      </c>
      <c r="E73" s="202">
        <v>6</v>
      </c>
      <c r="F73" s="203">
        <v>2</v>
      </c>
      <c r="G73" s="202">
        <v>2</v>
      </c>
      <c r="H73" s="203">
        <v>4</v>
      </c>
      <c r="I73" s="202">
        <v>2</v>
      </c>
      <c r="J73" s="203">
        <v>5</v>
      </c>
      <c r="K73" s="202">
        <v>2</v>
      </c>
      <c r="L73" s="203">
        <v>3</v>
      </c>
      <c r="M73" s="202">
        <v>4</v>
      </c>
      <c r="N73" s="203">
        <v>3</v>
      </c>
      <c r="O73" s="206">
        <f t="shared" si="1"/>
        <v>43</v>
      </c>
    </row>
    <row r="74" spans="2:15" ht="20.100000000000001" customHeight="1" thickBot="1" x14ac:dyDescent="0.25">
      <c r="B74" s="362" t="s">
        <v>350</v>
      </c>
      <c r="C74" s="366"/>
      <c r="D74" s="367"/>
      <c r="E74" s="366"/>
      <c r="F74" s="367"/>
      <c r="G74" s="366"/>
      <c r="H74" s="367"/>
      <c r="I74" s="366">
        <v>1</v>
      </c>
      <c r="J74" s="367"/>
      <c r="K74" s="366"/>
      <c r="L74" s="367"/>
      <c r="M74" s="366">
        <v>1</v>
      </c>
      <c r="N74" s="367"/>
      <c r="O74" s="388">
        <f t="shared" si="1"/>
        <v>2</v>
      </c>
    </row>
    <row r="75" spans="2:15" ht="20.100000000000001" customHeight="1" thickBot="1" x14ac:dyDescent="0.25">
      <c r="B75" s="484" t="s">
        <v>0</v>
      </c>
      <c r="C75" s="485">
        <f>SUM(C6:C74)</f>
        <v>30</v>
      </c>
      <c r="D75" s="485">
        <f t="shared" ref="D75:N75" si="2">SUM(D6:D74)</f>
        <v>32</v>
      </c>
      <c r="E75" s="485">
        <f t="shared" si="2"/>
        <v>30</v>
      </c>
      <c r="F75" s="485">
        <f t="shared" si="2"/>
        <v>26</v>
      </c>
      <c r="G75" s="485">
        <f t="shared" si="2"/>
        <v>39</v>
      </c>
      <c r="H75" s="485">
        <f t="shared" si="2"/>
        <v>28</v>
      </c>
      <c r="I75" s="485">
        <f t="shared" si="2"/>
        <v>34</v>
      </c>
      <c r="J75" s="485">
        <f t="shared" si="2"/>
        <v>27</v>
      </c>
      <c r="K75" s="485">
        <f t="shared" si="2"/>
        <v>31</v>
      </c>
      <c r="L75" s="485">
        <f t="shared" si="2"/>
        <v>30</v>
      </c>
      <c r="M75" s="485">
        <f t="shared" si="2"/>
        <v>28</v>
      </c>
      <c r="N75" s="485">
        <f t="shared" si="2"/>
        <v>34</v>
      </c>
      <c r="O75" s="486">
        <f t="shared" si="1"/>
        <v>369</v>
      </c>
    </row>
  </sheetData>
  <autoFilter ref="B13:O74">
    <sortState ref="B14:O73">
      <sortCondition ref="B13:B73"/>
    </sortState>
  </autoFilter>
  <mergeCells count="7">
    <mergeCell ref="A10:T10"/>
    <mergeCell ref="A11:T11"/>
    <mergeCell ref="A4:T4"/>
    <mergeCell ref="A5:T5"/>
    <mergeCell ref="A6:T6"/>
    <mergeCell ref="A8:T8"/>
    <mergeCell ref="A9:T9"/>
  </mergeCells>
  <pageMargins left="0.59055118110236227" right="0.39370078740157483" top="0.31496062992125984" bottom="0.39370078740157483" header="0.39370078740157483" footer="0.39370078740157483"/>
  <pageSetup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72"/>
  <sheetViews>
    <sheetView topLeftCell="A58" zoomScale="115" zoomScaleNormal="115" workbookViewId="0">
      <selection activeCell="D70" sqref="D70"/>
    </sheetView>
  </sheetViews>
  <sheetFormatPr baseColWidth="10" defaultRowHeight="12.75" x14ac:dyDescent="0.2"/>
  <cols>
    <col min="1" max="1" width="2.42578125" style="193" customWidth="1"/>
    <col min="2" max="2" width="24.42578125" style="193" customWidth="1"/>
    <col min="3" max="3" width="4.7109375" style="193" customWidth="1"/>
    <col min="4" max="6" width="4.7109375" style="194" customWidth="1"/>
    <col min="7" max="7" width="4.7109375" style="195" customWidth="1"/>
    <col min="8" max="14" width="4.7109375" style="194" customWidth="1"/>
    <col min="15" max="15" width="9" style="193" customWidth="1"/>
    <col min="16" max="16" width="2.5703125" style="193" customWidth="1"/>
    <col min="17" max="17" width="3.42578125" style="193" customWidth="1"/>
    <col min="18" max="18" width="2.5703125" style="193" customWidth="1"/>
    <col min="19" max="19" width="8" style="193" customWidth="1"/>
    <col min="20" max="20" width="2.28515625" style="193" customWidth="1"/>
    <col min="21" max="16384" width="11.42578125" style="193"/>
  </cols>
  <sheetData>
    <row r="3" spans="1:20" ht="21" customHeight="1" x14ac:dyDescent="0.2">
      <c r="I3" s="196"/>
    </row>
    <row r="4" spans="1:20" ht="12.75" customHeight="1" x14ac:dyDescent="0.25">
      <c r="A4" s="572" t="s">
        <v>115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244"/>
      <c r="R4" s="244"/>
      <c r="S4" s="244"/>
      <c r="T4" s="244"/>
    </row>
    <row r="5" spans="1:20" ht="18.75" customHeight="1" x14ac:dyDescent="0.3">
      <c r="A5" s="573" t="s">
        <v>18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245"/>
      <c r="R5" s="245"/>
      <c r="S5" s="245"/>
      <c r="T5" s="245"/>
    </row>
    <row r="6" spans="1:20" ht="12.75" customHeight="1" x14ac:dyDescent="0.25">
      <c r="A6" s="574" t="s">
        <v>299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337"/>
      <c r="R6" s="337"/>
      <c r="S6" s="337"/>
      <c r="T6" s="337"/>
    </row>
    <row r="7" spans="1:20" ht="8.25" customHeight="1" x14ac:dyDescent="0.2"/>
    <row r="8" spans="1:20" ht="15" x14ac:dyDescent="0.2">
      <c r="A8" s="575" t="s">
        <v>57</v>
      </c>
      <c r="B8" s="575"/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246"/>
      <c r="R8" s="246"/>
      <c r="S8" s="246"/>
      <c r="T8" s="246"/>
    </row>
    <row r="9" spans="1:20" ht="15" x14ac:dyDescent="0.2">
      <c r="A9" s="575" t="s">
        <v>184</v>
      </c>
      <c r="B9" s="575"/>
      <c r="C9" s="575"/>
      <c r="D9" s="575"/>
      <c r="E9" s="575"/>
      <c r="F9" s="575"/>
      <c r="G9" s="575"/>
      <c r="H9" s="575"/>
      <c r="I9" s="575"/>
      <c r="J9" s="575"/>
      <c r="K9" s="575"/>
      <c r="L9" s="575"/>
      <c r="M9" s="575"/>
      <c r="N9" s="575"/>
      <c r="O9" s="575"/>
      <c r="P9" s="575"/>
      <c r="Q9" s="246"/>
      <c r="R9" s="246"/>
      <c r="S9" s="246"/>
      <c r="T9" s="246"/>
    </row>
    <row r="10" spans="1:20" ht="15" x14ac:dyDescent="0.2">
      <c r="A10" s="570" t="s">
        <v>340</v>
      </c>
      <c r="B10" s="570"/>
      <c r="C10" s="570"/>
      <c r="D10" s="570"/>
      <c r="E10" s="570"/>
      <c r="F10" s="570"/>
      <c r="G10" s="570"/>
      <c r="H10" s="570"/>
      <c r="I10" s="570"/>
      <c r="J10" s="570"/>
      <c r="K10" s="570"/>
      <c r="L10" s="570"/>
      <c r="M10" s="570"/>
      <c r="N10" s="570"/>
      <c r="O10" s="570"/>
      <c r="P10" s="570"/>
      <c r="Q10" s="247"/>
      <c r="R10" s="247"/>
      <c r="S10" s="247"/>
      <c r="T10" s="247"/>
    </row>
    <row r="11" spans="1:20" ht="15" x14ac:dyDescent="0.3">
      <c r="A11" s="571" t="s">
        <v>6</v>
      </c>
      <c r="B11" s="571"/>
      <c r="C11" s="571"/>
      <c r="D11" s="571"/>
      <c r="E11" s="571"/>
      <c r="F11" s="571"/>
      <c r="G11" s="571"/>
      <c r="H11" s="571"/>
      <c r="I11" s="571"/>
      <c r="J11" s="571"/>
      <c r="K11" s="571"/>
      <c r="L11" s="571"/>
      <c r="M11" s="571"/>
      <c r="N11" s="571"/>
      <c r="O11" s="571"/>
      <c r="P11" s="571"/>
      <c r="Q11" s="248"/>
      <c r="R11" s="248"/>
      <c r="S11" s="248"/>
    </row>
    <row r="12" spans="1:20" ht="15" x14ac:dyDescent="0.3">
      <c r="A12" s="243"/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</row>
    <row r="13" spans="1:20" ht="9" customHeight="1" thickBot="1" x14ac:dyDescent="0.35">
      <c r="B13" s="234"/>
      <c r="C13" s="234"/>
      <c r="D13" s="234"/>
      <c r="E13" s="234"/>
      <c r="F13" s="234"/>
      <c r="G13" s="197"/>
      <c r="H13" s="234"/>
      <c r="I13" s="234"/>
      <c r="J13" s="234"/>
      <c r="K13" s="234"/>
      <c r="L13" s="234"/>
      <c r="M13" s="234"/>
      <c r="N13" s="234"/>
    </row>
    <row r="14" spans="1:20" ht="57" customHeight="1" thickBot="1" x14ac:dyDescent="0.4">
      <c r="B14" s="275" t="s">
        <v>185</v>
      </c>
      <c r="C14" s="334" t="s">
        <v>136</v>
      </c>
      <c r="D14" s="334" t="s">
        <v>137</v>
      </c>
      <c r="E14" s="334" t="s">
        <v>138</v>
      </c>
      <c r="F14" s="334" t="s">
        <v>139</v>
      </c>
      <c r="G14" s="334" t="s">
        <v>140</v>
      </c>
      <c r="H14" s="334" t="s">
        <v>120</v>
      </c>
      <c r="I14" s="334" t="s">
        <v>141</v>
      </c>
      <c r="J14" s="334" t="s">
        <v>142</v>
      </c>
      <c r="K14" s="334" t="s">
        <v>143</v>
      </c>
      <c r="L14" s="334" t="s">
        <v>144</v>
      </c>
      <c r="M14" s="334" t="s">
        <v>145</v>
      </c>
      <c r="N14" s="334" t="s">
        <v>146</v>
      </c>
      <c r="O14" s="335" t="s">
        <v>0</v>
      </c>
    </row>
    <row r="15" spans="1:20" ht="17.100000000000001" customHeight="1" x14ac:dyDescent="0.2">
      <c r="B15" s="276" t="s">
        <v>370</v>
      </c>
      <c r="C15" s="277"/>
      <c r="D15" s="277"/>
      <c r="E15" s="278"/>
      <c r="F15" s="279"/>
      <c r="G15" s="280"/>
      <c r="H15" s="280"/>
      <c r="I15" s="280"/>
      <c r="J15" s="280"/>
      <c r="K15" s="280"/>
      <c r="L15" s="280"/>
      <c r="M15" s="280">
        <v>1</v>
      </c>
      <c r="N15" s="280"/>
      <c r="O15" s="336">
        <f>SUM(C15:N15)</f>
        <v>1</v>
      </c>
    </row>
    <row r="16" spans="1:20" ht="17.100000000000001" customHeight="1" x14ac:dyDescent="0.2">
      <c r="B16" s="198" t="s">
        <v>309</v>
      </c>
      <c r="C16" s="199">
        <v>1</v>
      </c>
      <c r="D16" s="199"/>
      <c r="E16" s="200">
        <v>1</v>
      </c>
      <c r="F16" s="201">
        <v>1</v>
      </c>
      <c r="G16" s="203"/>
      <c r="H16" s="203"/>
      <c r="I16" s="203"/>
      <c r="J16" s="203">
        <v>2</v>
      </c>
      <c r="K16" s="203"/>
      <c r="L16" s="203"/>
      <c r="M16" s="203"/>
      <c r="N16" s="203"/>
      <c r="O16" s="206">
        <f t="shared" ref="O16:O71" si="0">SUM(C16:N16)</f>
        <v>5</v>
      </c>
    </row>
    <row r="17" spans="2:15" ht="17.100000000000001" customHeight="1" x14ac:dyDescent="0.2">
      <c r="B17" s="198" t="s">
        <v>220</v>
      </c>
      <c r="C17" s="199">
        <v>2</v>
      </c>
      <c r="D17" s="199"/>
      <c r="E17" s="200"/>
      <c r="F17" s="201">
        <v>1</v>
      </c>
      <c r="G17" s="202"/>
      <c r="H17" s="203"/>
      <c r="I17" s="203"/>
      <c r="J17" s="203"/>
      <c r="K17" s="203"/>
      <c r="L17" s="203"/>
      <c r="M17" s="203">
        <v>1</v>
      </c>
      <c r="N17" s="203"/>
      <c r="O17" s="206">
        <f t="shared" si="0"/>
        <v>4</v>
      </c>
    </row>
    <row r="18" spans="2:15" ht="17.100000000000001" customHeight="1" x14ac:dyDescent="0.2">
      <c r="B18" s="198" t="s">
        <v>221</v>
      </c>
      <c r="C18" s="199"/>
      <c r="D18" s="199">
        <v>1</v>
      </c>
      <c r="E18" s="200"/>
      <c r="F18" s="201"/>
      <c r="G18" s="203"/>
      <c r="H18" s="203">
        <v>1</v>
      </c>
      <c r="I18" s="203"/>
      <c r="J18" s="203">
        <v>1</v>
      </c>
      <c r="K18" s="203"/>
      <c r="L18" s="203"/>
      <c r="M18" s="203">
        <v>1</v>
      </c>
      <c r="N18" s="203">
        <v>2</v>
      </c>
      <c r="O18" s="206">
        <f t="shared" si="0"/>
        <v>6</v>
      </c>
    </row>
    <row r="19" spans="2:15" ht="17.100000000000001" customHeight="1" x14ac:dyDescent="0.2">
      <c r="B19" s="198" t="s">
        <v>307</v>
      </c>
      <c r="C19" s="199">
        <v>1</v>
      </c>
      <c r="D19" s="199"/>
      <c r="E19" s="200"/>
      <c r="F19" s="201"/>
      <c r="G19" s="203"/>
      <c r="H19" s="203"/>
      <c r="I19" s="203"/>
      <c r="J19" s="203"/>
      <c r="K19" s="203"/>
      <c r="L19" s="203"/>
      <c r="M19" s="203"/>
      <c r="N19" s="203"/>
      <c r="O19" s="206">
        <f t="shared" si="0"/>
        <v>1</v>
      </c>
    </row>
    <row r="20" spans="2:15" ht="17.100000000000001" customHeight="1" x14ac:dyDescent="0.2">
      <c r="B20" s="198" t="s">
        <v>310</v>
      </c>
      <c r="C20" s="199">
        <v>1</v>
      </c>
      <c r="D20" s="199"/>
      <c r="E20" s="200"/>
      <c r="F20" s="201"/>
      <c r="G20" s="203"/>
      <c r="H20" s="203">
        <v>1</v>
      </c>
      <c r="I20" s="203"/>
      <c r="J20" s="203"/>
      <c r="K20" s="203"/>
      <c r="L20" s="203"/>
      <c r="M20" s="203"/>
      <c r="N20" s="203"/>
      <c r="O20" s="206">
        <f t="shared" si="0"/>
        <v>2</v>
      </c>
    </row>
    <row r="21" spans="2:15" ht="17.100000000000001" customHeight="1" x14ac:dyDescent="0.2">
      <c r="B21" s="198" t="s">
        <v>277</v>
      </c>
      <c r="C21" s="199">
        <v>1</v>
      </c>
      <c r="D21" s="199"/>
      <c r="E21" s="200"/>
      <c r="F21" s="201"/>
      <c r="G21" s="203"/>
      <c r="H21" s="203"/>
      <c r="I21" s="203"/>
      <c r="J21" s="203"/>
      <c r="K21" s="203"/>
      <c r="L21" s="203"/>
      <c r="M21" s="203"/>
      <c r="N21" s="203"/>
      <c r="O21" s="206">
        <f t="shared" si="0"/>
        <v>1</v>
      </c>
    </row>
    <row r="22" spans="2:15" ht="16.5" customHeight="1" x14ac:dyDescent="0.2">
      <c r="B22" s="198" t="s">
        <v>222</v>
      </c>
      <c r="C22" s="199"/>
      <c r="D22" s="199"/>
      <c r="E22" s="200"/>
      <c r="F22" s="201"/>
      <c r="G22" s="203"/>
      <c r="H22" s="203"/>
      <c r="I22" s="203"/>
      <c r="J22" s="203"/>
      <c r="K22" s="203">
        <v>1</v>
      </c>
      <c r="L22" s="203"/>
      <c r="M22" s="203"/>
      <c r="N22" s="203"/>
      <c r="O22" s="206">
        <f t="shared" si="0"/>
        <v>1</v>
      </c>
    </row>
    <row r="23" spans="2:15" ht="17.100000000000001" customHeight="1" x14ac:dyDescent="0.2">
      <c r="B23" s="198" t="s">
        <v>276</v>
      </c>
      <c r="C23" s="199">
        <v>3</v>
      </c>
      <c r="D23" s="199"/>
      <c r="E23" s="200"/>
      <c r="F23" s="201"/>
      <c r="G23" s="203"/>
      <c r="H23" s="203">
        <v>2</v>
      </c>
      <c r="I23" s="203">
        <v>1</v>
      </c>
      <c r="J23" s="203"/>
      <c r="K23" s="203">
        <v>2</v>
      </c>
      <c r="L23" s="203">
        <v>1</v>
      </c>
      <c r="M23" s="203">
        <v>3</v>
      </c>
      <c r="N23" s="203"/>
      <c r="O23" s="206">
        <f t="shared" si="0"/>
        <v>12</v>
      </c>
    </row>
    <row r="24" spans="2:15" ht="16.5" customHeight="1" x14ac:dyDescent="0.2">
      <c r="B24" s="198" t="s">
        <v>312</v>
      </c>
      <c r="C24" s="199"/>
      <c r="D24" s="199">
        <v>1</v>
      </c>
      <c r="E24" s="200"/>
      <c r="F24" s="201"/>
      <c r="G24" s="203"/>
      <c r="H24" s="203"/>
      <c r="I24" s="203"/>
      <c r="J24" s="203"/>
      <c r="K24" s="203"/>
      <c r="L24" s="203"/>
      <c r="M24" s="203"/>
      <c r="N24" s="203"/>
      <c r="O24" s="206">
        <f t="shared" si="0"/>
        <v>1</v>
      </c>
    </row>
    <row r="25" spans="2:15" ht="15" customHeight="1" x14ac:dyDescent="0.2">
      <c r="B25" s="198" t="s">
        <v>239</v>
      </c>
      <c r="C25" s="199"/>
      <c r="D25" s="199"/>
      <c r="E25" s="200"/>
      <c r="F25" s="201"/>
      <c r="G25" s="203"/>
      <c r="H25" s="203"/>
      <c r="I25" s="203"/>
      <c r="J25" s="203"/>
      <c r="K25" s="203">
        <v>2</v>
      </c>
      <c r="L25" s="203">
        <v>1</v>
      </c>
      <c r="M25" s="203"/>
      <c r="N25" s="203"/>
      <c r="O25" s="206">
        <f t="shared" si="0"/>
        <v>3</v>
      </c>
    </row>
    <row r="26" spans="2:15" ht="17.100000000000001" customHeight="1" x14ac:dyDescent="0.2">
      <c r="B26" s="198" t="s">
        <v>223</v>
      </c>
      <c r="C26" s="199">
        <v>3</v>
      </c>
      <c r="D26" s="199">
        <v>1</v>
      </c>
      <c r="E26" s="200">
        <v>4</v>
      </c>
      <c r="F26" s="201"/>
      <c r="G26" s="203">
        <v>1</v>
      </c>
      <c r="H26" s="203"/>
      <c r="I26" s="203">
        <v>1</v>
      </c>
      <c r="J26" s="203">
        <v>1</v>
      </c>
      <c r="K26" s="203"/>
      <c r="L26" s="203">
        <v>3</v>
      </c>
      <c r="M26" s="203">
        <v>1</v>
      </c>
      <c r="N26" s="203">
        <v>3</v>
      </c>
      <c r="O26" s="206">
        <f t="shared" si="0"/>
        <v>18</v>
      </c>
    </row>
    <row r="27" spans="2:15" ht="17.100000000000001" customHeight="1" x14ac:dyDescent="0.2">
      <c r="B27" s="198" t="s">
        <v>364</v>
      </c>
      <c r="C27" s="199"/>
      <c r="D27" s="199"/>
      <c r="E27" s="200"/>
      <c r="F27" s="201"/>
      <c r="G27" s="203"/>
      <c r="H27" s="203"/>
      <c r="I27" s="203"/>
      <c r="J27" s="203">
        <v>1</v>
      </c>
      <c r="K27" s="203"/>
      <c r="L27" s="203"/>
      <c r="M27" s="203"/>
      <c r="N27" s="203"/>
      <c r="O27" s="206">
        <f t="shared" si="0"/>
        <v>1</v>
      </c>
    </row>
    <row r="28" spans="2:15" ht="17.100000000000001" customHeight="1" x14ac:dyDescent="0.2">
      <c r="B28" s="198" t="s">
        <v>308</v>
      </c>
      <c r="C28" s="199">
        <v>1</v>
      </c>
      <c r="D28" s="199"/>
      <c r="E28" s="200"/>
      <c r="F28" s="201"/>
      <c r="G28" s="203"/>
      <c r="H28" s="203"/>
      <c r="I28" s="203"/>
      <c r="J28" s="203"/>
      <c r="K28" s="203"/>
      <c r="L28" s="203"/>
      <c r="M28" s="203"/>
      <c r="N28" s="203"/>
      <c r="O28" s="206">
        <f t="shared" si="0"/>
        <v>1</v>
      </c>
    </row>
    <row r="29" spans="2:15" ht="17.100000000000001" customHeight="1" x14ac:dyDescent="0.2">
      <c r="B29" s="198" t="s">
        <v>224</v>
      </c>
      <c r="C29" s="199"/>
      <c r="D29" s="199">
        <v>1</v>
      </c>
      <c r="E29" s="200">
        <v>1</v>
      </c>
      <c r="F29" s="201"/>
      <c r="G29" s="203"/>
      <c r="H29" s="203">
        <v>3</v>
      </c>
      <c r="I29" s="203"/>
      <c r="J29" s="203"/>
      <c r="K29" s="203"/>
      <c r="L29" s="203">
        <v>1</v>
      </c>
      <c r="M29" s="203"/>
      <c r="N29" s="203"/>
      <c r="O29" s="206">
        <f t="shared" si="0"/>
        <v>6</v>
      </c>
    </row>
    <row r="30" spans="2:15" ht="17.100000000000001" customHeight="1" x14ac:dyDescent="0.2">
      <c r="B30" s="198" t="s">
        <v>225</v>
      </c>
      <c r="C30" s="199"/>
      <c r="D30" s="199">
        <v>1</v>
      </c>
      <c r="E30" s="200">
        <v>1</v>
      </c>
      <c r="F30" s="201"/>
      <c r="G30" s="203"/>
      <c r="H30" s="203"/>
      <c r="I30" s="203"/>
      <c r="J30" s="203"/>
      <c r="K30" s="203"/>
      <c r="L30" s="203"/>
      <c r="M30" s="203"/>
      <c r="N30" s="203"/>
      <c r="O30" s="206">
        <f t="shared" si="0"/>
        <v>2</v>
      </c>
    </row>
    <row r="31" spans="2:15" ht="17.100000000000001" customHeight="1" x14ac:dyDescent="0.2">
      <c r="B31" s="198" t="s">
        <v>226</v>
      </c>
      <c r="C31" s="199"/>
      <c r="D31" s="199"/>
      <c r="E31" s="200"/>
      <c r="F31" s="201"/>
      <c r="G31" s="203">
        <v>1</v>
      </c>
      <c r="H31" s="203"/>
      <c r="I31" s="203">
        <v>1</v>
      </c>
      <c r="J31" s="203"/>
      <c r="K31" s="203"/>
      <c r="L31" s="203"/>
      <c r="M31" s="203">
        <v>1</v>
      </c>
      <c r="N31" s="203"/>
      <c r="O31" s="206">
        <f t="shared" si="0"/>
        <v>3</v>
      </c>
    </row>
    <row r="32" spans="2:15" ht="17.100000000000001" customHeight="1" x14ac:dyDescent="0.2">
      <c r="B32" s="198" t="s">
        <v>257</v>
      </c>
      <c r="C32" s="199"/>
      <c r="D32" s="199"/>
      <c r="E32" s="200"/>
      <c r="F32" s="201"/>
      <c r="G32" s="203">
        <v>1</v>
      </c>
      <c r="H32" s="203"/>
      <c r="I32" s="203"/>
      <c r="J32" s="203"/>
      <c r="K32" s="203"/>
      <c r="L32" s="203">
        <v>1</v>
      </c>
      <c r="M32" s="203"/>
      <c r="N32" s="203"/>
      <c r="O32" s="206">
        <f t="shared" si="0"/>
        <v>2</v>
      </c>
    </row>
    <row r="33" spans="2:15" ht="23.25" customHeight="1" x14ac:dyDescent="0.2">
      <c r="B33" s="198" t="s">
        <v>367</v>
      </c>
      <c r="C33" s="199"/>
      <c r="D33" s="199"/>
      <c r="E33" s="200"/>
      <c r="F33" s="201"/>
      <c r="G33" s="203"/>
      <c r="H33" s="203"/>
      <c r="I33" s="203"/>
      <c r="J33" s="203"/>
      <c r="K33" s="203"/>
      <c r="L33" s="203"/>
      <c r="M33" s="203">
        <v>1</v>
      </c>
      <c r="N33" s="203"/>
      <c r="O33" s="206">
        <f t="shared" si="0"/>
        <v>1</v>
      </c>
    </row>
    <row r="34" spans="2:15" ht="16.5" customHeight="1" x14ac:dyDescent="0.2">
      <c r="B34" s="198" t="s">
        <v>280</v>
      </c>
      <c r="C34" s="199"/>
      <c r="D34" s="199"/>
      <c r="E34" s="200"/>
      <c r="F34" s="201"/>
      <c r="G34" s="203"/>
      <c r="H34" s="203"/>
      <c r="I34" s="203">
        <v>1</v>
      </c>
      <c r="J34" s="203"/>
      <c r="K34" s="203"/>
      <c r="L34" s="203"/>
      <c r="M34" s="203"/>
      <c r="N34" s="203"/>
      <c r="O34" s="206">
        <f t="shared" si="0"/>
        <v>1</v>
      </c>
    </row>
    <row r="35" spans="2:15" ht="14.25" customHeight="1" x14ac:dyDescent="0.2">
      <c r="B35" s="198" t="s">
        <v>227</v>
      </c>
      <c r="C35" s="199">
        <v>3</v>
      </c>
      <c r="D35" s="199">
        <v>4</v>
      </c>
      <c r="E35" s="200">
        <v>1</v>
      </c>
      <c r="F35" s="201">
        <v>2</v>
      </c>
      <c r="G35" s="203"/>
      <c r="H35" s="203"/>
      <c r="I35" s="203">
        <v>1</v>
      </c>
      <c r="J35" s="203"/>
      <c r="K35" s="203"/>
      <c r="L35" s="203">
        <v>1</v>
      </c>
      <c r="M35" s="203">
        <v>1</v>
      </c>
      <c r="N35" s="203">
        <v>3</v>
      </c>
      <c r="O35" s="206">
        <f t="shared" si="0"/>
        <v>16</v>
      </c>
    </row>
    <row r="36" spans="2:15" ht="17.100000000000001" customHeight="1" x14ac:dyDescent="0.2">
      <c r="B36" s="198" t="s">
        <v>228</v>
      </c>
      <c r="C36" s="199"/>
      <c r="D36" s="199"/>
      <c r="E36" s="200">
        <v>3</v>
      </c>
      <c r="F36" s="201"/>
      <c r="G36" s="203">
        <v>1</v>
      </c>
      <c r="H36" s="203"/>
      <c r="I36" s="203"/>
      <c r="J36" s="203"/>
      <c r="K36" s="203"/>
      <c r="L36" s="203"/>
      <c r="M36" s="203"/>
      <c r="N36" s="203"/>
      <c r="O36" s="206">
        <f t="shared" si="0"/>
        <v>4</v>
      </c>
    </row>
    <row r="37" spans="2:15" ht="17.100000000000001" customHeight="1" x14ac:dyDescent="0.2">
      <c r="B37" s="198" t="s">
        <v>292</v>
      </c>
      <c r="C37" s="199"/>
      <c r="D37" s="199"/>
      <c r="E37" s="200"/>
      <c r="F37" s="201"/>
      <c r="G37" s="203"/>
      <c r="H37" s="203"/>
      <c r="I37" s="203"/>
      <c r="J37" s="203"/>
      <c r="K37" s="203"/>
      <c r="L37" s="203">
        <v>1</v>
      </c>
      <c r="M37" s="203"/>
      <c r="N37" s="203"/>
      <c r="O37" s="206">
        <f t="shared" si="0"/>
        <v>1</v>
      </c>
    </row>
    <row r="38" spans="2:15" ht="17.100000000000001" customHeight="1" x14ac:dyDescent="0.2">
      <c r="B38" s="198" t="s">
        <v>292</v>
      </c>
      <c r="C38" s="199"/>
      <c r="D38" s="199"/>
      <c r="E38" s="200"/>
      <c r="F38" s="201"/>
      <c r="G38" s="203"/>
      <c r="H38" s="203"/>
      <c r="I38" s="203">
        <v>1</v>
      </c>
      <c r="J38" s="203"/>
      <c r="K38" s="203"/>
      <c r="L38" s="203"/>
      <c r="M38" s="203"/>
      <c r="N38" s="203"/>
      <c r="O38" s="206">
        <f t="shared" si="0"/>
        <v>1</v>
      </c>
    </row>
    <row r="39" spans="2:15" ht="17.100000000000001" customHeight="1" x14ac:dyDescent="0.2">
      <c r="B39" s="198" t="s">
        <v>365</v>
      </c>
      <c r="C39" s="199"/>
      <c r="D39" s="199"/>
      <c r="E39" s="200"/>
      <c r="F39" s="201"/>
      <c r="G39" s="203"/>
      <c r="H39" s="203"/>
      <c r="I39" s="203"/>
      <c r="J39" s="203"/>
      <c r="K39" s="203">
        <v>1</v>
      </c>
      <c r="L39" s="203"/>
      <c r="M39" s="203"/>
      <c r="N39" s="203"/>
      <c r="O39" s="206">
        <f t="shared" si="0"/>
        <v>1</v>
      </c>
    </row>
    <row r="40" spans="2:15" ht="17.100000000000001" customHeight="1" x14ac:dyDescent="0.2">
      <c r="B40" s="198" t="s">
        <v>258</v>
      </c>
      <c r="C40" s="199"/>
      <c r="D40" s="199">
        <v>1</v>
      </c>
      <c r="E40" s="200"/>
      <c r="F40" s="201"/>
      <c r="G40" s="203"/>
      <c r="H40" s="203"/>
      <c r="I40" s="203"/>
      <c r="J40" s="203">
        <v>2</v>
      </c>
      <c r="K40" s="203"/>
      <c r="L40" s="203"/>
      <c r="M40" s="203">
        <v>1</v>
      </c>
      <c r="N40" s="203"/>
      <c r="O40" s="206">
        <f t="shared" si="0"/>
        <v>4</v>
      </c>
    </row>
    <row r="41" spans="2:15" ht="17.100000000000001" customHeight="1" x14ac:dyDescent="0.2">
      <c r="B41" s="198" t="s">
        <v>360</v>
      </c>
      <c r="C41" s="199"/>
      <c r="D41" s="200"/>
      <c r="E41" s="199"/>
      <c r="F41" s="200"/>
      <c r="G41" s="200"/>
      <c r="H41" s="200"/>
      <c r="I41" s="199">
        <v>1</v>
      </c>
      <c r="J41" s="200"/>
      <c r="K41" s="199"/>
      <c r="L41" s="200"/>
      <c r="M41" s="199"/>
      <c r="N41" s="200"/>
      <c r="O41" s="206">
        <f t="shared" si="0"/>
        <v>1</v>
      </c>
    </row>
    <row r="42" spans="2:15" ht="17.100000000000001" customHeight="1" x14ac:dyDescent="0.2">
      <c r="B42" s="198" t="s">
        <v>229</v>
      </c>
      <c r="C42" s="199">
        <v>1</v>
      </c>
      <c r="D42" s="200"/>
      <c r="E42" s="199">
        <v>2</v>
      </c>
      <c r="F42" s="200"/>
      <c r="G42" s="200"/>
      <c r="H42" s="200"/>
      <c r="I42" s="199"/>
      <c r="J42" s="200"/>
      <c r="K42" s="199"/>
      <c r="L42" s="200">
        <v>1</v>
      </c>
      <c r="M42" s="199"/>
      <c r="N42" s="200">
        <v>1</v>
      </c>
      <c r="O42" s="206">
        <f t="shared" si="0"/>
        <v>5</v>
      </c>
    </row>
    <row r="43" spans="2:15" ht="16.5" customHeight="1" thickBot="1" x14ac:dyDescent="0.25">
      <c r="B43" s="362" t="s">
        <v>293</v>
      </c>
      <c r="C43" s="363">
        <v>1</v>
      </c>
      <c r="D43" s="364"/>
      <c r="E43" s="363"/>
      <c r="F43" s="364"/>
      <c r="G43" s="364">
        <v>1</v>
      </c>
      <c r="H43" s="364">
        <v>1</v>
      </c>
      <c r="I43" s="363"/>
      <c r="J43" s="364">
        <v>3</v>
      </c>
      <c r="K43" s="363">
        <v>1</v>
      </c>
      <c r="L43" s="364"/>
      <c r="M43" s="363"/>
      <c r="N43" s="364"/>
      <c r="O43" s="388">
        <f t="shared" si="0"/>
        <v>7</v>
      </c>
    </row>
    <row r="44" spans="2:15" ht="16.5" customHeight="1" x14ac:dyDescent="0.2">
      <c r="B44" s="374"/>
      <c r="C44" s="375"/>
      <c r="D44" s="376"/>
      <c r="E44" s="375"/>
      <c r="F44" s="376"/>
      <c r="G44" s="376"/>
      <c r="H44" s="376"/>
      <c r="I44" s="375"/>
      <c r="J44" s="376"/>
      <c r="K44" s="375"/>
      <c r="L44" s="376"/>
      <c r="M44" s="375"/>
      <c r="N44" s="376"/>
      <c r="O44" s="380"/>
    </row>
    <row r="45" spans="2:15" ht="16.5" customHeight="1" thickBot="1" x14ac:dyDescent="0.25">
      <c r="B45" s="381"/>
      <c r="C45" s="382"/>
      <c r="D45" s="383"/>
      <c r="E45" s="382"/>
      <c r="F45" s="383"/>
      <c r="G45" s="383"/>
      <c r="H45" s="383"/>
      <c r="I45" s="382"/>
      <c r="J45" s="383"/>
      <c r="K45" s="382"/>
      <c r="L45" s="383"/>
      <c r="M45" s="382"/>
      <c r="N45" s="383"/>
      <c r="O45" s="387"/>
    </row>
    <row r="46" spans="2:15" ht="16.5" customHeight="1" x14ac:dyDescent="0.2">
      <c r="B46" s="369" t="s">
        <v>362</v>
      </c>
      <c r="C46" s="389"/>
      <c r="D46" s="389"/>
      <c r="E46" s="390"/>
      <c r="F46" s="391"/>
      <c r="G46" s="371"/>
      <c r="H46" s="371"/>
      <c r="I46" s="371">
        <v>1</v>
      </c>
      <c r="J46" s="371"/>
      <c r="K46" s="371"/>
      <c r="L46" s="371"/>
      <c r="M46" s="371"/>
      <c r="N46" s="371"/>
      <c r="O46" s="392">
        <f t="shared" si="0"/>
        <v>1</v>
      </c>
    </row>
    <row r="47" spans="2:15" ht="17.100000000000001" customHeight="1" x14ac:dyDescent="0.2">
      <c r="B47" s="198" t="s">
        <v>313</v>
      </c>
      <c r="C47" s="199"/>
      <c r="D47" s="199">
        <v>1</v>
      </c>
      <c r="E47" s="200"/>
      <c r="F47" s="201"/>
      <c r="G47" s="203"/>
      <c r="H47" s="203"/>
      <c r="I47" s="203"/>
      <c r="J47" s="203"/>
      <c r="K47" s="203"/>
      <c r="L47" s="203"/>
      <c r="M47" s="203"/>
      <c r="N47" s="203"/>
      <c r="O47" s="206">
        <f t="shared" si="0"/>
        <v>1</v>
      </c>
    </row>
    <row r="48" spans="2:15" ht="17.100000000000001" customHeight="1" x14ac:dyDescent="0.2">
      <c r="B48" s="198" t="s">
        <v>230</v>
      </c>
      <c r="C48" s="199"/>
      <c r="D48" s="200">
        <v>2</v>
      </c>
      <c r="E48" s="199"/>
      <c r="F48" s="200"/>
      <c r="G48" s="200"/>
      <c r="H48" s="200">
        <v>3</v>
      </c>
      <c r="I48" s="199"/>
      <c r="J48" s="200"/>
      <c r="K48" s="199"/>
      <c r="L48" s="200"/>
      <c r="M48" s="199"/>
      <c r="N48" s="200">
        <v>1</v>
      </c>
      <c r="O48" s="206">
        <f t="shared" si="0"/>
        <v>6</v>
      </c>
    </row>
    <row r="49" spans="2:15" ht="17.100000000000001" customHeight="1" x14ac:dyDescent="0.2">
      <c r="B49" s="198" t="s">
        <v>291</v>
      </c>
      <c r="C49" s="199">
        <v>2</v>
      </c>
      <c r="D49" s="200"/>
      <c r="E49" s="199"/>
      <c r="F49" s="200"/>
      <c r="G49" s="200">
        <v>1</v>
      </c>
      <c r="H49" s="200"/>
      <c r="I49" s="199">
        <v>1</v>
      </c>
      <c r="J49" s="200">
        <v>3</v>
      </c>
      <c r="K49" s="199">
        <v>1</v>
      </c>
      <c r="L49" s="200">
        <v>1</v>
      </c>
      <c r="M49" s="199">
        <v>1</v>
      </c>
      <c r="N49" s="200">
        <v>2</v>
      </c>
      <c r="O49" s="206">
        <f t="shared" si="0"/>
        <v>12</v>
      </c>
    </row>
    <row r="50" spans="2:15" ht="17.100000000000001" customHeight="1" x14ac:dyDescent="0.2">
      <c r="B50" s="198" t="s">
        <v>363</v>
      </c>
      <c r="C50" s="199"/>
      <c r="D50" s="199"/>
      <c r="E50" s="200"/>
      <c r="F50" s="201"/>
      <c r="G50" s="203"/>
      <c r="H50" s="203"/>
      <c r="I50" s="203"/>
      <c r="J50" s="203">
        <v>1</v>
      </c>
      <c r="K50" s="203"/>
      <c r="L50" s="203"/>
      <c r="M50" s="203"/>
      <c r="N50" s="203"/>
      <c r="O50" s="206">
        <f t="shared" si="0"/>
        <v>1</v>
      </c>
    </row>
    <row r="51" spans="2:15" ht="17.100000000000001" customHeight="1" x14ac:dyDescent="0.2">
      <c r="B51" s="198" t="s">
        <v>361</v>
      </c>
      <c r="C51" s="199"/>
      <c r="D51" s="200"/>
      <c r="E51" s="199">
        <v>1</v>
      </c>
      <c r="F51" s="200">
        <v>1</v>
      </c>
      <c r="G51" s="200"/>
      <c r="H51" s="200"/>
      <c r="I51" s="199">
        <v>1</v>
      </c>
      <c r="J51" s="200">
        <v>1</v>
      </c>
      <c r="K51" s="199"/>
      <c r="L51" s="200"/>
      <c r="M51" s="199"/>
      <c r="N51" s="200"/>
      <c r="O51" s="206">
        <f t="shared" si="0"/>
        <v>4</v>
      </c>
    </row>
    <row r="52" spans="2:15" ht="17.100000000000001" customHeight="1" x14ac:dyDescent="0.2">
      <c r="B52" s="198" t="s">
        <v>231</v>
      </c>
      <c r="C52" s="199"/>
      <c r="D52" s="200"/>
      <c r="E52" s="199"/>
      <c r="F52" s="200"/>
      <c r="G52" s="200"/>
      <c r="H52" s="200">
        <v>2</v>
      </c>
      <c r="I52" s="199"/>
      <c r="J52" s="200"/>
      <c r="K52" s="199"/>
      <c r="L52" s="200"/>
      <c r="M52" s="199">
        <v>1</v>
      </c>
      <c r="N52" s="200"/>
      <c r="O52" s="206">
        <f t="shared" si="0"/>
        <v>3</v>
      </c>
    </row>
    <row r="53" spans="2:15" ht="17.100000000000001" customHeight="1" x14ac:dyDescent="0.2">
      <c r="B53" s="198" t="s">
        <v>311</v>
      </c>
      <c r="C53" s="199"/>
      <c r="D53" s="199">
        <v>1</v>
      </c>
      <c r="E53" s="200"/>
      <c r="F53" s="201"/>
      <c r="G53" s="203"/>
      <c r="H53" s="203"/>
      <c r="I53" s="203"/>
      <c r="J53" s="203"/>
      <c r="K53" s="203"/>
      <c r="L53" s="203"/>
      <c r="M53" s="203"/>
      <c r="N53" s="203"/>
      <c r="O53" s="206">
        <f t="shared" si="0"/>
        <v>1</v>
      </c>
    </row>
    <row r="54" spans="2:15" ht="17.100000000000001" customHeight="1" x14ac:dyDescent="0.2">
      <c r="B54" s="198" t="s">
        <v>294</v>
      </c>
      <c r="C54" s="199"/>
      <c r="D54" s="200"/>
      <c r="E54" s="199"/>
      <c r="F54" s="200"/>
      <c r="G54" s="200"/>
      <c r="H54" s="200"/>
      <c r="I54" s="199"/>
      <c r="J54" s="200">
        <v>1</v>
      </c>
      <c r="K54" s="199"/>
      <c r="L54" s="200"/>
      <c r="M54" s="199"/>
      <c r="N54" s="200"/>
      <c r="O54" s="206">
        <f t="shared" si="0"/>
        <v>1</v>
      </c>
    </row>
    <row r="55" spans="2:15" ht="17.100000000000001" customHeight="1" x14ac:dyDescent="0.2">
      <c r="B55" s="198" t="s">
        <v>259</v>
      </c>
      <c r="C55" s="199">
        <v>2</v>
      </c>
      <c r="D55" s="200"/>
      <c r="E55" s="199"/>
      <c r="F55" s="200"/>
      <c r="G55" s="200"/>
      <c r="H55" s="200"/>
      <c r="I55" s="199"/>
      <c r="J55" s="200"/>
      <c r="K55" s="199">
        <v>1</v>
      </c>
      <c r="L55" s="200"/>
      <c r="M55" s="199"/>
      <c r="N55" s="200"/>
      <c r="O55" s="206">
        <f t="shared" si="0"/>
        <v>3</v>
      </c>
    </row>
    <row r="56" spans="2:15" ht="17.100000000000001" customHeight="1" x14ac:dyDescent="0.2">
      <c r="B56" s="198" t="s">
        <v>295</v>
      </c>
      <c r="C56" s="199"/>
      <c r="D56" s="200"/>
      <c r="E56" s="199"/>
      <c r="F56" s="200"/>
      <c r="G56" s="200"/>
      <c r="H56" s="200"/>
      <c r="I56" s="199">
        <v>1</v>
      </c>
      <c r="J56" s="200"/>
      <c r="K56" s="199"/>
      <c r="L56" s="200"/>
      <c r="M56" s="199"/>
      <c r="N56" s="200"/>
      <c r="O56" s="206">
        <f t="shared" si="0"/>
        <v>1</v>
      </c>
    </row>
    <row r="57" spans="2:15" ht="12.75" customHeight="1" x14ac:dyDescent="0.2">
      <c r="B57" s="198" t="s">
        <v>371</v>
      </c>
      <c r="C57" s="199"/>
      <c r="D57" s="200"/>
      <c r="E57" s="199"/>
      <c r="F57" s="200"/>
      <c r="G57" s="200"/>
      <c r="H57" s="200"/>
      <c r="I57" s="199"/>
      <c r="J57" s="200"/>
      <c r="K57" s="199"/>
      <c r="L57" s="200"/>
      <c r="M57" s="199"/>
      <c r="N57" s="200">
        <v>2</v>
      </c>
      <c r="O57" s="206">
        <f t="shared" si="0"/>
        <v>2</v>
      </c>
    </row>
    <row r="58" spans="2:15" ht="12.75" customHeight="1" x14ac:dyDescent="0.2">
      <c r="B58" s="198" t="s">
        <v>368</v>
      </c>
      <c r="C58" s="199"/>
      <c r="D58" s="200"/>
      <c r="E58" s="199"/>
      <c r="F58" s="200"/>
      <c r="G58" s="200"/>
      <c r="H58" s="200"/>
      <c r="I58" s="199"/>
      <c r="J58" s="200"/>
      <c r="K58" s="199"/>
      <c r="L58" s="200"/>
      <c r="M58" s="199">
        <v>1</v>
      </c>
      <c r="N58" s="200"/>
      <c r="O58" s="206">
        <f t="shared" si="0"/>
        <v>1</v>
      </c>
    </row>
    <row r="59" spans="2:15" ht="12.75" customHeight="1" x14ac:dyDescent="0.2">
      <c r="B59" s="198" t="s">
        <v>369</v>
      </c>
      <c r="C59" s="199"/>
      <c r="D59" s="200"/>
      <c r="E59" s="199"/>
      <c r="F59" s="200"/>
      <c r="G59" s="200"/>
      <c r="H59" s="200"/>
      <c r="I59" s="199"/>
      <c r="J59" s="200"/>
      <c r="K59" s="199"/>
      <c r="L59" s="200"/>
      <c r="M59" s="199">
        <v>1</v>
      </c>
      <c r="N59" s="200">
        <v>1</v>
      </c>
      <c r="O59" s="206">
        <f t="shared" si="0"/>
        <v>2</v>
      </c>
    </row>
    <row r="60" spans="2:15" ht="17.100000000000001" customHeight="1" x14ac:dyDescent="0.2">
      <c r="B60" s="198" t="s">
        <v>315</v>
      </c>
      <c r="C60" s="199"/>
      <c r="D60" s="199"/>
      <c r="E60" s="200"/>
      <c r="F60" s="201"/>
      <c r="G60" s="203">
        <v>1</v>
      </c>
      <c r="H60" s="203"/>
      <c r="I60" s="203"/>
      <c r="J60" s="203"/>
      <c r="K60" s="203"/>
      <c r="L60" s="203"/>
      <c r="M60" s="203"/>
      <c r="N60" s="203"/>
      <c r="O60" s="206">
        <f t="shared" si="0"/>
        <v>1</v>
      </c>
    </row>
    <row r="61" spans="2:15" ht="17.100000000000001" customHeight="1" x14ac:dyDescent="0.2">
      <c r="B61" s="198" t="s">
        <v>366</v>
      </c>
      <c r="C61" s="199"/>
      <c r="D61" s="200"/>
      <c r="E61" s="199"/>
      <c r="F61" s="200"/>
      <c r="G61" s="200"/>
      <c r="H61" s="200"/>
      <c r="I61" s="199"/>
      <c r="J61" s="200"/>
      <c r="K61" s="199"/>
      <c r="L61" s="200">
        <v>1</v>
      </c>
      <c r="M61" s="199"/>
      <c r="N61" s="200"/>
      <c r="O61" s="206">
        <f t="shared" si="0"/>
        <v>1</v>
      </c>
    </row>
    <row r="62" spans="2:15" ht="17.100000000000001" customHeight="1" x14ac:dyDescent="0.2">
      <c r="B62" s="198" t="s">
        <v>232</v>
      </c>
      <c r="C62" s="199"/>
      <c r="D62" s="200"/>
      <c r="E62" s="199">
        <v>2</v>
      </c>
      <c r="F62" s="200"/>
      <c r="G62" s="200">
        <v>1</v>
      </c>
      <c r="H62" s="200"/>
      <c r="I62" s="199">
        <v>2</v>
      </c>
      <c r="J62" s="200"/>
      <c r="K62" s="199">
        <v>1</v>
      </c>
      <c r="L62" s="200"/>
      <c r="M62" s="199"/>
      <c r="N62" s="200"/>
      <c r="O62" s="206">
        <f t="shared" si="0"/>
        <v>6</v>
      </c>
    </row>
    <row r="63" spans="2:15" ht="17.100000000000001" customHeight="1" x14ac:dyDescent="0.2">
      <c r="B63" s="198" t="s">
        <v>314</v>
      </c>
      <c r="C63" s="199"/>
      <c r="D63" s="200"/>
      <c r="E63" s="199"/>
      <c r="F63" s="200"/>
      <c r="G63" s="200">
        <v>1</v>
      </c>
      <c r="H63" s="200"/>
      <c r="I63" s="199"/>
      <c r="J63" s="200"/>
      <c r="K63" s="199"/>
      <c r="L63" s="200"/>
      <c r="M63" s="199"/>
      <c r="N63" s="200"/>
      <c r="O63" s="206">
        <f t="shared" si="0"/>
        <v>1</v>
      </c>
    </row>
    <row r="64" spans="2:15" ht="17.100000000000001" customHeight="1" x14ac:dyDescent="0.2">
      <c r="B64" s="198" t="s">
        <v>278</v>
      </c>
      <c r="C64" s="199"/>
      <c r="D64" s="199"/>
      <c r="E64" s="200">
        <v>1</v>
      </c>
      <c r="F64" s="201"/>
      <c r="G64" s="203"/>
      <c r="H64" s="203"/>
      <c r="I64" s="203"/>
      <c r="J64" s="203"/>
      <c r="K64" s="203"/>
      <c r="L64" s="203"/>
      <c r="M64" s="203"/>
      <c r="N64" s="203"/>
      <c r="O64" s="206">
        <f t="shared" si="0"/>
        <v>1</v>
      </c>
    </row>
    <row r="65" spans="2:15" ht="17.100000000000001" customHeight="1" x14ac:dyDescent="0.2">
      <c r="B65" s="198" t="s">
        <v>233</v>
      </c>
      <c r="C65" s="199"/>
      <c r="D65" s="200">
        <v>1</v>
      </c>
      <c r="E65" s="199">
        <v>1</v>
      </c>
      <c r="F65" s="200"/>
      <c r="G65" s="200"/>
      <c r="H65" s="200"/>
      <c r="I65" s="199">
        <v>1</v>
      </c>
      <c r="J65" s="200">
        <v>1</v>
      </c>
      <c r="K65" s="199">
        <v>1</v>
      </c>
      <c r="L65" s="200"/>
      <c r="M65" s="199">
        <v>1</v>
      </c>
      <c r="N65" s="200">
        <v>1</v>
      </c>
      <c r="O65" s="206">
        <f t="shared" si="0"/>
        <v>7</v>
      </c>
    </row>
    <row r="66" spans="2:15" ht="17.100000000000001" customHeight="1" x14ac:dyDescent="0.2">
      <c r="B66" s="198" t="s">
        <v>234</v>
      </c>
      <c r="C66" s="199">
        <v>1</v>
      </c>
      <c r="D66" s="200">
        <v>2</v>
      </c>
      <c r="E66" s="199">
        <v>1</v>
      </c>
      <c r="F66" s="200"/>
      <c r="G66" s="200">
        <v>1</v>
      </c>
      <c r="H66" s="200"/>
      <c r="I66" s="199"/>
      <c r="J66" s="200">
        <v>1</v>
      </c>
      <c r="K66" s="199"/>
      <c r="L66" s="200">
        <v>2</v>
      </c>
      <c r="M66" s="199"/>
      <c r="N66" s="200">
        <v>1</v>
      </c>
      <c r="O66" s="206">
        <f t="shared" si="0"/>
        <v>9</v>
      </c>
    </row>
    <row r="67" spans="2:15" ht="17.100000000000001" customHeight="1" x14ac:dyDescent="0.2">
      <c r="B67" s="198" t="s">
        <v>235</v>
      </c>
      <c r="C67" s="199">
        <v>1</v>
      </c>
      <c r="D67" s="200"/>
      <c r="E67" s="199"/>
      <c r="F67" s="200"/>
      <c r="G67" s="200">
        <v>1</v>
      </c>
      <c r="H67" s="200"/>
      <c r="I67" s="199"/>
      <c r="J67" s="200"/>
      <c r="K67" s="199">
        <v>2</v>
      </c>
      <c r="L67" s="200">
        <v>1</v>
      </c>
      <c r="M67" s="199"/>
      <c r="N67" s="200">
        <v>1</v>
      </c>
      <c r="O67" s="206">
        <f t="shared" si="0"/>
        <v>6</v>
      </c>
    </row>
    <row r="68" spans="2:15" ht="17.100000000000001" customHeight="1" x14ac:dyDescent="0.2">
      <c r="B68" s="198" t="s">
        <v>236</v>
      </c>
      <c r="C68" s="199"/>
      <c r="D68" s="200">
        <v>1</v>
      </c>
      <c r="E68" s="199"/>
      <c r="F68" s="200">
        <v>2</v>
      </c>
      <c r="G68" s="200"/>
      <c r="H68" s="200"/>
      <c r="I68" s="199"/>
      <c r="J68" s="200">
        <v>1</v>
      </c>
      <c r="K68" s="199"/>
      <c r="L68" s="200">
        <v>2</v>
      </c>
      <c r="M68" s="199"/>
      <c r="N68" s="200">
        <v>1</v>
      </c>
      <c r="O68" s="206">
        <f t="shared" si="0"/>
        <v>7</v>
      </c>
    </row>
    <row r="69" spans="2:15" ht="17.100000000000001" customHeight="1" x14ac:dyDescent="0.2">
      <c r="B69" s="198" t="s">
        <v>237</v>
      </c>
      <c r="C69" s="199">
        <v>1</v>
      </c>
      <c r="D69" s="200">
        <v>3</v>
      </c>
      <c r="E69" s="199"/>
      <c r="F69" s="200">
        <v>1</v>
      </c>
      <c r="G69" s="200">
        <v>3</v>
      </c>
      <c r="H69" s="200"/>
      <c r="I69" s="199">
        <v>2</v>
      </c>
      <c r="J69" s="200">
        <v>2</v>
      </c>
      <c r="K69" s="199">
        <v>2</v>
      </c>
      <c r="L69" s="200"/>
      <c r="M69" s="199"/>
      <c r="N69" s="200">
        <v>1</v>
      </c>
      <c r="O69" s="206">
        <f t="shared" si="0"/>
        <v>15</v>
      </c>
    </row>
    <row r="70" spans="2:15" ht="12" customHeight="1" x14ac:dyDescent="0.2">
      <c r="B70" s="198" t="s">
        <v>269</v>
      </c>
      <c r="C70" s="199"/>
      <c r="D70" s="200"/>
      <c r="E70" s="199"/>
      <c r="F70" s="200"/>
      <c r="G70" s="200"/>
      <c r="H70" s="200"/>
      <c r="I70" s="199"/>
      <c r="J70" s="200"/>
      <c r="K70" s="199">
        <v>1</v>
      </c>
      <c r="L70" s="200"/>
      <c r="M70" s="199"/>
      <c r="N70" s="200"/>
      <c r="O70" s="206">
        <f t="shared" si="0"/>
        <v>1</v>
      </c>
    </row>
    <row r="71" spans="2:15" ht="17.100000000000001" customHeight="1" thickBot="1" x14ac:dyDescent="0.25">
      <c r="B71" s="362" t="s">
        <v>372</v>
      </c>
      <c r="C71" s="363"/>
      <c r="D71" s="363"/>
      <c r="E71" s="364"/>
      <c r="F71" s="365"/>
      <c r="G71" s="367"/>
      <c r="H71" s="367"/>
      <c r="I71" s="367"/>
      <c r="J71" s="367"/>
      <c r="K71" s="367"/>
      <c r="L71" s="367"/>
      <c r="M71" s="367"/>
      <c r="N71" s="367">
        <v>2</v>
      </c>
      <c r="O71" s="388">
        <f t="shared" si="0"/>
        <v>2</v>
      </c>
    </row>
    <row r="72" spans="2:15" ht="17.100000000000001" customHeight="1" thickBot="1" x14ac:dyDescent="0.25">
      <c r="B72" s="204" t="s">
        <v>0</v>
      </c>
      <c r="C72" s="205">
        <f>SUM(C8:C71)</f>
        <v>25</v>
      </c>
      <c r="D72" s="205">
        <f t="shared" ref="D72:N72" si="1">SUM(D8:D71)</f>
        <v>21</v>
      </c>
      <c r="E72" s="205">
        <f t="shared" si="1"/>
        <v>19</v>
      </c>
      <c r="F72" s="205">
        <f t="shared" si="1"/>
        <v>8</v>
      </c>
      <c r="G72" s="205">
        <f t="shared" si="1"/>
        <v>14</v>
      </c>
      <c r="H72" s="205">
        <f t="shared" si="1"/>
        <v>13</v>
      </c>
      <c r="I72" s="205">
        <f t="shared" si="1"/>
        <v>16</v>
      </c>
      <c r="J72" s="205">
        <f t="shared" si="1"/>
        <v>21</v>
      </c>
      <c r="K72" s="205">
        <f t="shared" si="1"/>
        <v>16</v>
      </c>
      <c r="L72" s="205">
        <f t="shared" si="1"/>
        <v>17</v>
      </c>
      <c r="M72" s="205">
        <f t="shared" si="1"/>
        <v>16</v>
      </c>
      <c r="N72" s="205">
        <f t="shared" si="1"/>
        <v>22</v>
      </c>
      <c r="O72" s="205">
        <f>SUM(O8:O71)</f>
        <v>208</v>
      </c>
    </row>
  </sheetData>
  <autoFilter ref="B14:O71">
    <sortState ref="B15:O70">
      <sortCondition ref="B14:B70"/>
    </sortState>
  </autoFilter>
  <mergeCells count="7">
    <mergeCell ref="A10:P10"/>
    <mergeCell ref="A11:P11"/>
    <mergeCell ref="A4:P4"/>
    <mergeCell ref="A5:P5"/>
    <mergeCell ref="A6:P6"/>
    <mergeCell ref="A8:P8"/>
    <mergeCell ref="A9:P9"/>
  </mergeCells>
  <pageMargins left="0.59055118110236227" right="0.39370078740157483" top="0.31496062992125984" bottom="0.39370078740157483" header="0.39370078740157483" footer="0.39370078740157483"/>
  <pageSetup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88"/>
  <sheetViews>
    <sheetView topLeftCell="A68" workbookViewId="0">
      <selection activeCell="C25" sqref="C25"/>
    </sheetView>
  </sheetViews>
  <sheetFormatPr baseColWidth="10" defaultRowHeight="12.75" x14ac:dyDescent="0.2"/>
  <cols>
    <col min="1" max="1" width="3" style="193" customWidth="1"/>
    <col min="2" max="2" width="26.5703125" style="193" customWidth="1"/>
    <col min="3" max="3" width="4.7109375" style="193" customWidth="1"/>
    <col min="4" max="6" width="4.7109375" style="194" customWidth="1"/>
    <col min="7" max="7" width="4.7109375" style="195" customWidth="1"/>
    <col min="8" max="14" width="4.7109375" style="194" customWidth="1"/>
    <col min="15" max="15" width="7" style="193" customWidth="1"/>
    <col min="16" max="16" width="3" style="193" customWidth="1"/>
    <col min="17" max="17" width="3.7109375" style="193" customWidth="1"/>
    <col min="18" max="18" width="1.140625" style="193" customWidth="1"/>
    <col min="19" max="19" width="3.140625" style="193" hidden="1" customWidth="1"/>
    <col min="20" max="20" width="8.5703125" style="193" customWidth="1"/>
    <col min="21" max="21" width="1.7109375" style="193" hidden="1" customWidth="1"/>
    <col min="22" max="16384" width="11.42578125" style="193"/>
  </cols>
  <sheetData>
    <row r="3" spans="1:21" ht="21" customHeight="1" x14ac:dyDescent="0.2"/>
    <row r="4" spans="1:21" ht="17.25" customHeight="1" x14ac:dyDescent="0.25">
      <c r="A4" s="572" t="s">
        <v>115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244"/>
      <c r="Q4" s="244"/>
      <c r="R4" s="244"/>
      <c r="S4" s="244"/>
      <c r="T4" s="244"/>
      <c r="U4" s="244"/>
    </row>
    <row r="5" spans="1:21" ht="18.75" customHeight="1" x14ac:dyDescent="0.3">
      <c r="A5" s="573" t="s">
        <v>18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245"/>
      <c r="Q5" s="245"/>
      <c r="R5" s="245"/>
      <c r="S5" s="245"/>
      <c r="T5" s="245"/>
      <c r="U5" s="245"/>
    </row>
    <row r="6" spans="1:21" ht="18" customHeight="1" x14ac:dyDescent="0.25">
      <c r="A6" s="574" t="s">
        <v>299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337"/>
      <c r="Q6" s="337"/>
      <c r="R6" s="337"/>
      <c r="S6" s="337"/>
      <c r="T6" s="337"/>
      <c r="U6" s="337"/>
    </row>
    <row r="7" spans="1:21" ht="8.25" customHeight="1" x14ac:dyDescent="0.2"/>
    <row r="8" spans="1:21" ht="15" x14ac:dyDescent="0.2">
      <c r="A8" s="575" t="s">
        <v>57</v>
      </c>
      <c r="B8" s="575"/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246"/>
      <c r="Q8" s="246"/>
      <c r="R8" s="246"/>
      <c r="S8" s="246"/>
      <c r="T8" s="246"/>
      <c r="U8" s="246"/>
    </row>
    <row r="9" spans="1:21" ht="15" x14ac:dyDescent="0.2">
      <c r="A9" s="575" t="s">
        <v>184</v>
      </c>
      <c r="B9" s="575"/>
      <c r="C9" s="575"/>
      <c r="D9" s="575"/>
      <c r="E9" s="575"/>
      <c r="F9" s="575"/>
      <c r="G9" s="575"/>
      <c r="H9" s="575"/>
      <c r="I9" s="575"/>
      <c r="J9" s="575"/>
      <c r="K9" s="575"/>
      <c r="L9" s="575"/>
      <c r="M9" s="575"/>
      <c r="N9" s="575"/>
      <c r="O9" s="575"/>
      <c r="P9" s="246"/>
      <c r="Q9" s="246"/>
      <c r="R9" s="246"/>
      <c r="S9" s="246"/>
      <c r="T9" s="246"/>
      <c r="U9" s="246"/>
    </row>
    <row r="10" spans="1:21" ht="15" x14ac:dyDescent="0.2">
      <c r="A10" s="570" t="s">
        <v>340</v>
      </c>
      <c r="B10" s="570"/>
      <c r="C10" s="570"/>
      <c r="D10" s="570"/>
      <c r="E10" s="570"/>
      <c r="F10" s="570"/>
      <c r="G10" s="570"/>
      <c r="H10" s="570"/>
      <c r="I10" s="570"/>
      <c r="J10" s="570"/>
      <c r="K10" s="570"/>
      <c r="L10" s="570"/>
      <c r="M10" s="570"/>
      <c r="N10" s="570"/>
      <c r="O10" s="570"/>
      <c r="P10" s="247"/>
      <c r="Q10" s="247"/>
      <c r="R10" s="247"/>
      <c r="S10" s="247"/>
      <c r="T10" s="247"/>
      <c r="U10" s="247"/>
    </row>
    <row r="11" spans="1:21" ht="15" x14ac:dyDescent="0.3">
      <c r="A11" s="571" t="s">
        <v>14</v>
      </c>
      <c r="B11" s="571"/>
      <c r="C11" s="571"/>
      <c r="D11" s="571"/>
      <c r="E11" s="571"/>
      <c r="F11" s="571"/>
      <c r="G11" s="571"/>
      <c r="H11" s="571"/>
      <c r="I11" s="571"/>
      <c r="J11" s="571"/>
      <c r="K11" s="571"/>
      <c r="L11" s="571"/>
      <c r="M11" s="571"/>
      <c r="N11" s="571"/>
      <c r="O11" s="571"/>
      <c r="P11" s="248"/>
      <c r="Q11" s="248"/>
      <c r="R11" s="248"/>
      <c r="S11" s="248"/>
      <c r="T11" s="248"/>
      <c r="U11" s="248"/>
    </row>
    <row r="12" spans="1:21" ht="15.75" customHeight="1" thickBot="1" x14ac:dyDescent="0.35">
      <c r="B12" s="234"/>
      <c r="C12" s="234"/>
      <c r="D12" s="234"/>
      <c r="E12" s="234"/>
      <c r="F12" s="234"/>
      <c r="G12" s="197"/>
      <c r="H12" s="234"/>
      <c r="I12" s="234"/>
      <c r="J12" s="234"/>
      <c r="K12" s="234"/>
      <c r="L12" s="234"/>
      <c r="M12" s="234"/>
      <c r="N12" s="234"/>
    </row>
    <row r="13" spans="1:21" ht="59.25" customHeight="1" thickBot="1" x14ac:dyDescent="0.4">
      <c r="B13" s="445" t="s">
        <v>185</v>
      </c>
      <c r="C13" s="446" t="s">
        <v>136</v>
      </c>
      <c r="D13" s="446" t="s">
        <v>137</v>
      </c>
      <c r="E13" s="446" t="s">
        <v>138</v>
      </c>
      <c r="F13" s="446" t="s">
        <v>139</v>
      </c>
      <c r="G13" s="447" t="s">
        <v>140</v>
      </c>
      <c r="H13" s="446" t="s">
        <v>120</v>
      </c>
      <c r="I13" s="446" t="s">
        <v>141</v>
      </c>
      <c r="J13" s="446" t="s">
        <v>142</v>
      </c>
      <c r="K13" s="446" t="s">
        <v>143</v>
      </c>
      <c r="L13" s="446" t="s">
        <v>144</v>
      </c>
      <c r="M13" s="446" t="s">
        <v>145</v>
      </c>
      <c r="N13" s="446" t="s">
        <v>146</v>
      </c>
      <c r="O13" s="333" t="s">
        <v>0</v>
      </c>
    </row>
    <row r="14" spans="1:21" ht="17.100000000000001" customHeight="1" thickBot="1" x14ac:dyDescent="0.25">
      <c r="B14" s="198" t="s">
        <v>335</v>
      </c>
      <c r="C14" s="199"/>
      <c r="D14" s="199"/>
      <c r="E14" s="200"/>
      <c r="F14" s="201"/>
      <c r="G14" s="202"/>
      <c r="H14" s="203">
        <v>1</v>
      </c>
      <c r="I14" s="203"/>
      <c r="J14" s="203"/>
      <c r="K14" s="203"/>
      <c r="L14" s="203"/>
      <c r="M14" s="203"/>
      <c r="N14" s="332"/>
      <c r="O14" s="331">
        <f t="shared" ref="O14:O42" si="0">SUM(C14:N14)</f>
        <v>1</v>
      </c>
    </row>
    <row r="15" spans="1:21" ht="17.100000000000001" customHeight="1" thickBot="1" x14ac:dyDescent="0.25">
      <c r="B15" s="198" t="s">
        <v>221</v>
      </c>
      <c r="C15" s="199"/>
      <c r="D15" s="199"/>
      <c r="E15" s="200"/>
      <c r="F15" s="201"/>
      <c r="G15" s="202"/>
      <c r="H15" s="203"/>
      <c r="I15" s="203"/>
      <c r="J15" s="203"/>
      <c r="K15" s="203"/>
      <c r="L15" s="203">
        <v>1</v>
      </c>
      <c r="M15" s="203"/>
      <c r="N15" s="332"/>
      <c r="O15" s="331">
        <f t="shared" si="0"/>
        <v>1</v>
      </c>
    </row>
    <row r="16" spans="1:21" ht="17.100000000000001" customHeight="1" thickBot="1" x14ac:dyDescent="0.25">
      <c r="B16" s="198" t="s">
        <v>277</v>
      </c>
      <c r="C16" s="199">
        <v>1</v>
      </c>
      <c r="D16" s="199"/>
      <c r="E16" s="200"/>
      <c r="F16" s="201"/>
      <c r="G16" s="202"/>
      <c r="H16" s="203"/>
      <c r="I16" s="203"/>
      <c r="J16" s="203"/>
      <c r="K16" s="203"/>
      <c r="L16" s="203"/>
      <c r="M16" s="203"/>
      <c r="N16" s="332"/>
      <c r="O16" s="331">
        <f t="shared" si="0"/>
        <v>1</v>
      </c>
    </row>
    <row r="17" spans="2:15" ht="17.100000000000001" customHeight="1" thickBot="1" x14ac:dyDescent="0.25">
      <c r="B17" s="198" t="s">
        <v>336</v>
      </c>
      <c r="C17" s="199"/>
      <c r="D17" s="199"/>
      <c r="E17" s="200"/>
      <c r="F17" s="201"/>
      <c r="G17" s="202"/>
      <c r="H17" s="203">
        <v>1</v>
      </c>
      <c r="I17" s="203"/>
      <c r="J17" s="203"/>
      <c r="K17" s="203"/>
      <c r="L17" s="203"/>
      <c r="M17" s="203"/>
      <c r="N17" s="332"/>
      <c r="O17" s="331">
        <f t="shared" si="0"/>
        <v>1</v>
      </c>
    </row>
    <row r="18" spans="2:15" ht="17.100000000000001" customHeight="1" thickBot="1" x14ac:dyDescent="0.25">
      <c r="B18" s="198" t="s">
        <v>324</v>
      </c>
      <c r="C18" s="199"/>
      <c r="D18" s="199"/>
      <c r="E18" s="200">
        <v>1</v>
      </c>
      <c r="F18" s="201"/>
      <c r="G18" s="202"/>
      <c r="H18" s="203"/>
      <c r="I18" s="203"/>
      <c r="J18" s="203"/>
      <c r="K18" s="203"/>
      <c r="L18" s="203"/>
      <c r="M18" s="203"/>
      <c r="N18" s="332"/>
      <c r="O18" s="331">
        <f t="shared" si="0"/>
        <v>1</v>
      </c>
    </row>
    <row r="19" spans="2:15" ht="17.100000000000001" customHeight="1" thickBot="1" x14ac:dyDescent="0.25">
      <c r="B19" s="198" t="s">
        <v>222</v>
      </c>
      <c r="C19" s="199"/>
      <c r="D19" s="199"/>
      <c r="E19" s="200">
        <v>1</v>
      </c>
      <c r="F19" s="201"/>
      <c r="G19" s="202"/>
      <c r="H19" s="203"/>
      <c r="I19" s="203"/>
      <c r="J19" s="203"/>
      <c r="K19" s="203"/>
      <c r="L19" s="203"/>
      <c r="M19" s="203"/>
      <c r="N19" s="332"/>
      <c r="O19" s="331">
        <f t="shared" si="0"/>
        <v>1</v>
      </c>
    </row>
    <row r="20" spans="2:15" ht="17.100000000000001" customHeight="1" thickBot="1" x14ac:dyDescent="0.25">
      <c r="B20" s="198" t="s">
        <v>260</v>
      </c>
      <c r="C20" s="199"/>
      <c r="D20" s="199"/>
      <c r="E20" s="200"/>
      <c r="F20" s="201"/>
      <c r="G20" s="202"/>
      <c r="H20" s="203"/>
      <c r="I20" s="203">
        <v>1</v>
      </c>
      <c r="J20" s="203"/>
      <c r="K20" s="203"/>
      <c r="L20" s="203"/>
      <c r="M20" s="203"/>
      <c r="N20" s="332"/>
      <c r="O20" s="331">
        <f t="shared" si="0"/>
        <v>1</v>
      </c>
    </row>
    <row r="21" spans="2:15" ht="17.100000000000001" customHeight="1" thickBot="1" x14ac:dyDescent="0.25">
      <c r="B21" s="198" t="s">
        <v>238</v>
      </c>
      <c r="C21" s="199"/>
      <c r="D21" s="199"/>
      <c r="E21" s="200"/>
      <c r="F21" s="201"/>
      <c r="G21" s="202">
        <v>1</v>
      </c>
      <c r="H21" s="203"/>
      <c r="I21" s="203"/>
      <c r="J21" s="203"/>
      <c r="K21" s="203"/>
      <c r="L21" s="203"/>
      <c r="M21" s="203"/>
      <c r="N21" s="332"/>
      <c r="O21" s="331">
        <f t="shared" si="0"/>
        <v>1</v>
      </c>
    </row>
    <row r="22" spans="2:15" ht="17.100000000000001" customHeight="1" thickBot="1" x14ac:dyDescent="0.25">
      <c r="B22" s="198" t="s">
        <v>373</v>
      </c>
      <c r="C22" s="199"/>
      <c r="D22" s="199"/>
      <c r="E22" s="200"/>
      <c r="F22" s="201"/>
      <c r="G22" s="202"/>
      <c r="H22" s="203"/>
      <c r="I22" s="203">
        <v>1</v>
      </c>
      <c r="J22" s="203"/>
      <c r="K22" s="203"/>
      <c r="L22" s="203"/>
      <c r="M22" s="203"/>
      <c r="N22" s="332"/>
      <c r="O22" s="331">
        <f t="shared" si="0"/>
        <v>1</v>
      </c>
    </row>
    <row r="23" spans="2:15" ht="17.100000000000001" customHeight="1" thickBot="1" x14ac:dyDescent="0.25">
      <c r="B23" s="198" t="s">
        <v>319</v>
      </c>
      <c r="C23" s="199">
        <v>1</v>
      </c>
      <c r="D23" s="199"/>
      <c r="E23" s="200"/>
      <c r="F23" s="201"/>
      <c r="G23" s="202"/>
      <c r="H23" s="203"/>
      <c r="I23" s="203"/>
      <c r="J23" s="203"/>
      <c r="K23" s="203"/>
      <c r="L23" s="203"/>
      <c r="M23" s="203"/>
      <c r="N23" s="332"/>
      <c r="O23" s="331">
        <f t="shared" si="0"/>
        <v>1</v>
      </c>
    </row>
    <row r="24" spans="2:15" ht="17.100000000000001" customHeight="1" thickBot="1" x14ac:dyDescent="0.25">
      <c r="B24" s="198" t="s">
        <v>239</v>
      </c>
      <c r="C24" s="199">
        <v>5</v>
      </c>
      <c r="D24" s="199">
        <v>10</v>
      </c>
      <c r="E24" s="200">
        <v>7</v>
      </c>
      <c r="F24" s="201">
        <v>6</v>
      </c>
      <c r="G24" s="202">
        <v>2</v>
      </c>
      <c r="H24" s="203">
        <v>6</v>
      </c>
      <c r="I24" s="203">
        <v>1</v>
      </c>
      <c r="J24" s="203">
        <v>2</v>
      </c>
      <c r="K24" s="203">
        <v>13</v>
      </c>
      <c r="L24" s="203">
        <v>1</v>
      </c>
      <c r="M24" s="203">
        <v>4</v>
      </c>
      <c r="N24" s="332">
        <v>3</v>
      </c>
      <c r="O24" s="331">
        <f t="shared" si="0"/>
        <v>60</v>
      </c>
    </row>
    <row r="25" spans="2:15" ht="17.100000000000001" customHeight="1" thickBot="1" x14ac:dyDescent="0.25">
      <c r="B25" s="198" t="s">
        <v>320</v>
      </c>
      <c r="C25" s="199"/>
      <c r="D25" s="199">
        <v>1</v>
      </c>
      <c r="E25" s="200">
        <v>2</v>
      </c>
      <c r="F25" s="201"/>
      <c r="G25" s="202"/>
      <c r="H25" s="203"/>
      <c r="I25" s="203"/>
      <c r="J25" s="203"/>
      <c r="K25" s="203"/>
      <c r="L25" s="203"/>
      <c r="M25" s="203"/>
      <c r="N25" s="332"/>
      <c r="O25" s="331">
        <f t="shared" si="0"/>
        <v>3</v>
      </c>
    </row>
    <row r="26" spans="2:15" ht="17.100000000000001" customHeight="1" thickBot="1" x14ac:dyDescent="0.25">
      <c r="B26" s="198" t="s">
        <v>240</v>
      </c>
      <c r="C26" s="199">
        <v>3</v>
      </c>
      <c r="D26" s="199"/>
      <c r="E26" s="200">
        <v>2</v>
      </c>
      <c r="F26" s="201"/>
      <c r="G26" s="202">
        <v>1</v>
      </c>
      <c r="H26" s="203">
        <v>1</v>
      </c>
      <c r="I26" s="203"/>
      <c r="J26" s="203">
        <v>2</v>
      </c>
      <c r="K26" s="203">
        <v>1</v>
      </c>
      <c r="L26" s="203"/>
      <c r="M26" s="203">
        <v>3</v>
      </c>
      <c r="N26" s="332">
        <v>2</v>
      </c>
      <c r="O26" s="331">
        <f t="shared" si="0"/>
        <v>15</v>
      </c>
    </row>
    <row r="27" spans="2:15" ht="17.100000000000001" customHeight="1" thickBot="1" x14ac:dyDescent="0.25">
      <c r="B27" s="198" t="s">
        <v>321</v>
      </c>
      <c r="C27" s="199"/>
      <c r="D27" s="199">
        <v>1</v>
      </c>
      <c r="E27" s="200"/>
      <c r="F27" s="201"/>
      <c r="G27" s="202"/>
      <c r="H27" s="203"/>
      <c r="I27" s="203"/>
      <c r="J27" s="203"/>
      <c r="K27" s="203"/>
      <c r="L27" s="203"/>
      <c r="M27" s="203"/>
      <c r="N27" s="332">
        <v>1</v>
      </c>
      <c r="O27" s="331">
        <f t="shared" si="0"/>
        <v>2</v>
      </c>
    </row>
    <row r="28" spans="2:15" ht="17.100000000000001" customHeight="1" thickBot="1" x14ac:dyDescent="0.25">
      <c r="B28" s="198" t="s">
        <v>325</v>
      </c>
      <c r="C28" s="199"/>
      <c r="D28" s="199"/>
      <c r="E28" s="200"/>
      <c r="F28" s="201">
        <v>1</v>
      </c>
      <c r="G28" s="202"/>
      <c r="H28" s="203"/>
      <c r="I28" s="203"/>
      <c r="J28" s="203"/>
      <c r="K28" s="203"/>
      <c r="L28" s="203"/>
      <c r="M28" s="203"/>
      <c r="N28" s="332"/>
      <c r="O28" s="331">
        <f t="shared" si="0"/>
        <v>1</v>
      </c>
    </row>
    <row r="29" spans="2:15" ht="17.100000000000001" customHeight="1" thickBot="1" x14ac:dyDescent="0.25">
      <c r="B29" s="198" t="s">
        <v>316</v>
      </c>
      <c r="C29" s="199">
        <v>2</v>
      </c>
      <c r="D29" s="199"/>
      <c r="E29" s="200"/>
      <c r="F29" s="201"/>
      <c r="G29" s="202"/>
      <c r="H29" s="203"/>
      <c r="I29" s="203"/>
      <c r="J29" s="203"/>
      <c r="K29" s="203"/>
      <c r="L29" s="203"/>
      <c r="M29" s="203"/>
      <c r="N29" s="332"/>
      <c r="O29" s="331">
        <f t="shared" si="0"/>
        <v>2</v>
      </c>
    </row>
    <row r="30" spans="2:15" ht="17.100000000000001" customHeight="1" thickBot="1" x14ac:dyDescent="0.25">
      <c r="B30" s="198" t="s">
        <v>317</v>
      </c>
      <c r="C30" s="199">
        <v>1</v>
      </c>
      <c r="D30" s="199"/>
      <c r="E30" s="200"/>
      <c r="F30" s="201"/>
      <c r="G30" s="202"/>
      <c r="H30" s="203"/>
      <c r="I30" s="203"/>
      <c r="J30" s="203"/>
      <c r="K30" s="203"/>
      <c r="L30" s="203"/>
      <c r="M30" s="203"/>
      <c r="N30" s="332"/>
      <c r="O30" s="331">
        <f t="shared" si="0"/>
        <v>1</v>
      </c>
    </row>
    <row r="31" spans="2:15" ht="17.100000000000001" customHeight="1" thickBot="1" x14ac:dyDescent="0.25">
      <c r="B31" s="198" t="s">
        <v>283</v>
      </c>
      <c r="C31" s="199">
        <v>1</v>
      </c>
      <c r="D31" s="199"/>
      <c r="E31" s="200"/>
      <c r="F31" s="201"/>
      <c r="G31" s="202"/>
      <c r="H31" s="203"/>
      <c r="I31" s="203"/>
      <c r="J31" s="203"/>
      <c r="K31" s="203"/>
      <c r="L31" s="203">
        <v>1</v>
      </c>
      <c r="M31" s="203"/>
      <c r="N31" s="332"/>
      <c r="O31" s="331">
        <f t="shared" si="0"/>
        <v>2</v>
      </c>
    </row>
    <row r="32" spans="2:15" ht="17.100000000000001" customHeight="1" thickBot="1" x14ac:dyDescent="0.25">
      <c r="B32" s="198" t="s">
        <v>263</v>
      </c>
      <c r="C32" s="199"/>
      <c r="D32" s="199">
        <v>1</v>
      </c>
      <c r="E32" s="200"/>
      <c r="F32" s="201"/>
      <c r="G32" s="202"/>
      <c r="H32" s="203"/>
      <c r="I32" s="203"/>
      <c r="J32" s="203"/>
      <c r="K32" s="203">
        <v>1</v>
      </c>
      <c r="L32" s="203"/>
      <c r="M32" s="203"/>
      <c r="N32" s="332">
        <v>1</v>
      </c>
      <c r="O32" s="331">
        <f t="shared" si="0"/>
        <v>3</v>
      </c>
    </row>
    <row r="33" spans="2:15" ht="17.100000000000001" customHeight="1" thickBot="1" x14ac:dyDescent="0.25">
      <c r="B33" s="198" t="s">
        <v>224</v>
      </c>
      <c r="C33" s="199">
        <v>1</v>
      </c>
      <c r="D33" s="199"/>
      <c r="E33" s="200"/>
      <c r="F33" s="201"/>
      <c r="G33" s="202"/>
      <c r="H33" s="203">
        <v>1</v>
      </c>
      <c r="I33" s="203"/>
      <c r="J33" s="203"/>
      <c r="K33" s="203"/>
      <c r="L33" s="203"/>
      <c r="M33" s="203"/>
      <c r="N33" s="332"/>
      <c r="O33" s="331">
        <f t="shared" si="0"/>
        <v>2</v>
      </c>
    </row>
    <row r="34" spans="2:15" ht="17.100000000000001" customHeight="1" thickBot="1" x14ac:dyDescent="0.25">
      <c r="B34" s="198" t="s">
        <v>337</v>
      </c>
      <c r="C34" s="199"/>
      <c r="D34" s="199"/>
      <c r="E34" s="200"/>
      <c r="F34" s="201"/>
      <c r="G34" s="202"/>
      <c r="H34" s="203">
        <v>1</v>
      </c>
      <c r="I34" s="203"/>
      <c r="J34" s="203"/>
      <c r="K34" s="203"/>
      <c r="L34" s="203"/>
      <c r="M34" s="203"/>
      <c r="N34" s="332"/>
      <c r="O34" s="331">
        <f t="shared" si="0"/>
        <v>1</v>
      </c>
    </row>
    <row r="35" spans="2:15" ht="17.100000000000001" customHeight="1" thickBot="1" x14ac:dyDescent="0.25">
      <c r="B35" s="198" t="s">
        <v>241</v>
      </c>
      <c r="C35" s="199"/>
      <c r="D35" s="199"/>
      <c r="E35" s="200"/>
      <c r="F35" s="201"/>
      <c r="G35" s="202">
        <v>1</v>
      </c>
      <c r="H35" s="203"/>
      <c r="I35" s="203"/>
      <c r="J35" s="203"/>
      <c r="K35" s="203"/>
      <c r="L35" s="203"/>
      <c r="M35" s="203"/>
      <c r="N35" s="332"/>
      <c r="O35" s="331">
        <f t="shared" si="0"/>
        <v>1</v>
      </c>
    </row>
    <row r="36" spans="2:15" ht="17.100000000000001" customHeight="1" thickBot="1" x14ac:dyDescent="0.25">
      <c r="B36" s="198" t="s">
        <v>381</v>
      </c>
      <c r="C36" s="201"/>
      <c r="D36" s="202"/>
      <c r="E36" s="201"/>
      <c r="F36" s="202"/>
      <c r="G36" s="201"/>
      <c r="H36" s="202"/>
      <c r="I36" s="201"/>
      <c r="J36" s="202"/>
      <c r="K36" s="201"/>
      <c r="L36" s="202"/>
      <c r="M36" s="201">
        <v>1</v>
      </c>
      <c r="N36" s="487"/>
      <c r="O36" s="331">
        <f t="shared" si="0"/>
        <v>1</v>
      </c>
    </row>
    <row r="37" spans="2:15" ht="17.100000000000001" customHeight="1" thickBot="1" x14ac:dyDescent="0.25">
      <c r="B37" s="198" t="s">
        <v>242</v>
      </c>
      <c r="C37" s="199"/>
      <c r="D37" s="199">
        <v>1</v>
      </c>
      <c r="E37" s="200"/>
      <c r="F37" s="201"/>
      <c r="G37" s="202">
        <v>2</v>
      </c>
      <c r="H37" s="203">
        <v>1</v>
      </c>
      <c r="I37" s="203"/>
      <c r="J37" s="203">
        <v>4</v>
      </c>
      <c r="K37" s="203"/>
      <c r="L37" s="203"/>
      <c r="M37" s="203"/>
      <c r="N37" s="332">
        <v>1</v>
      </c>
      <c r="O37" s="331">
        <f t="shared" si="0"/>
        <v>9</v>
      </c>
    </row>
    <row r="38" spans="2:15" ht="17.100000000000001" customHeight="1" thickBot="1" x14ac:dyDescent="0.25">
      <c r="B38" s="198" t="s">
        <v>243</v>
      </c>
      <c r="C38" s="199"/>
      <c r="D38" s="199"/>
      <c r="E38" s="200"/>
      <c r="F38" s="201"/>
      <c r="G38" s="202"/>
      <c r="H38" s="203"/>
      <c r="I38" s="203"/>
      <c r="J38" s="203">
        <v>2</v>
      </c>
      <c r="K38" s="203"/>
      <c r="L38" s="203"/>
      <c r="M38" s="203"/>
      <c r="N38" s="332"/>
      <c r="O38" s="331">
        <f t="shared" si="0"/>
        <v>2</v>
      </c>
    </row>
    <row r="39" spans="2:15" ht="17.100000000000001" customHeight="1" thickBot="1" x14ac:dyDescent="0.25">
      <c r="B39" s="198" t="s">
        <v>244</v>
      </c>
      <c r="C39" s="199"/>
      <c r="D39" s="199"/>
      <c r="E39" s="200">
        <v>1</v>
      </c>
      <c r="F39" s="201"/>
      <c r="G39" s="202"/>
      <c r="H39" s="203"/>
      <c r="I39" s="203">
        <v>1</v>
      </c>
      <c r="J39" s="203"/>
      <c r="K39" s="203"/>
      <c r="L39" s="203"/>
      <c r="M39" s="203">
        <v>1</v>
      </c>
      <c r="N39" s="332"/>
      <c r="O39" s="331">
        <f t="shared" si="0"/>
        <v>3</v>
      </c>
    </row>
    <row r="40" spans="2:15" ht="17.100000000000001" customHeight="1" thickBot="1" x14ac:dyDescent="0.25">
      <c r="B40" s="198" t="s">
        <v>256</v>
      </c>
      <c r="C40" s="199"/>
      <c r="D40" s="199"/>
      <c r="E40" s="200"/>
      <c r="F40" s="201"/>
      <c r="G40" s="202"/>
      <c r="H40" s="203"/>
      <c r="I40" s="203"/>
      <c r="J40" s="203"/>
      <c r="K40" s="203"/>
      <c r="L40" s="203">
        <v>2</v>
      </c>
      <c r="M40" s="203"/>
      <c r="N40" s="332"/>
      <c r="O40" s="331">
        <f t="shared" si="0"/>
        <v>2</v>
      </c>
    </row>
    <row r="41" spans="2:15" ht="17.100000000000001" customHeight="1" thickBot="1" x14ac:dyDescent="0.25">
      <c r="B41" s="198" t="s">
        <v>296</v>
      </c>
      <c r="C41" s="199"/>
      <c r="D41" s="199"/>
      <c r="E41" s="200"/>
      <c r="F41" s="201"/>
      <c r="G41" s="202"/>
      <c r="H41" s="203">
        <v>1</v>
      </c>
      <c r="I41" s="203"/>
      <c r="J41" s="203">
        <v>1</v>
      </c>
      <c r="K41" s="203"/>
      <c r="L41" s="203"/>
      <c r="M41" s="203">
        <v>1</v>
      </c>
      <c r="N41" s="332"/>
      <c r="O41" s="331">
        <f t="shared" si="0"/>
        <v>3</v>
      </c>
    </row>
    <row r="42" spans="2:15" ht="17.100000000000001" customHeight="1" thickBot="1" x14ac:dyDescent="0.25">
      <c r="B42" s="362" t="s">
        <v>329</v>
      </c>
      <c r="C42" s="363"/>
      <c r="D42" s="363"/>
      <c r="E42" s="364"/>
      <c r="F42" s="365"/>
      <c r="G42" s="366">
        <v>1</v>
      </c>
      <c r="H42" s="367"/>
      <c r="I42" s="367"/>
      <c r="J42" s="367"/>
      <c r="K42" s="367"/>
      <c r="L42" s="367"/>
      <c r="M42" s="367"/>
      <c r="N42" s="368"/>
      <c r="O42" s="444">
        <f t="shared" si="0"/>
        <v>1</v>
      </c>
    </row>
    <row r="43" spans="2:15" ht="17.100000000000001" customHeight="1" x14ac:dyDescent="0.2">
      <c r="B43" s="374"/>
      <c r="C43" s="375"/>
      <c r="D43" s="375"/>
      <c r="E43" s="376"/>
      <c r="F43" s="377"/>
      <c r="G43" s="378"/>
      <c r="H43" s="379"/>
      <c r="I43" s="379"/>
      <c r="J43" s="379"/>
      <c r="K43" s="379"/>
      <c r="L43" s="379"/>
      <c r="M43" s="379"/>
      <c r="N43" s="379"/>
      <c r="O43" s="380"/>
    </row>
    <row r="44" spans="2:15" ht="17.100000000000001" customHeight="1" thickBot="1" x14ac:dyDescent="0.25">
      <c r="B44" s="381"/>
      <c r="C44" s="382"/>
      <c r="D44" s="382"/>
      <c r="E44" s="383"/>
      <c r="F44" s="384"/>
      <c r="G44" s="385"/>
      <c r="H44" s="386"/>
      <c r="I44" s="386"/>
      <c r="J44" s="386"/>
      <c r="K44" s="386"/>
      <c r="L44" s="386"/>
      <c r="M44" s="386"/>
      <c r="N44" s="386"/>
      <c r="O44" s="387"/>
    </row>
    <row r="45" spans="2:15" ht="17.100000000000001" customHeight="1" thickBot="1" x14ac:dyDescent="0.25">
      <c r="B45" s="369" t="s">
        <v>380</v>
      </c>
      <c r="C45" s="389"/>
      <c r="D45" s="389"/>
      <c r="E45" s="390"/>
      <c r="F45" s="391"/>
      <c r="G45" s="370"/>
      <c r="H45" s="371"/>
      <c r="I45" s="371"/>
      <c r="J45" s="371"/>
      <c r="K45" s="371"/>
      <c r="L45" s="371"/>
      <c r="M45" s="371">
        <v>1</v>
      </c>
      <c r="N45" s="372"/>
      <c r="O45" s="373">
        <f t="shared" ref="O45:O87" si="1">SUM(C45:N45)</f>
        <v>1</v>
      </c>
    </row>
    <row r="46" spans="2:15" ht="17.100000000000001" customHeight="1" thickBot="1" x14ac:dyDescent="0.25">
      <c r="B46" s="198" t="s">
        <v>245</v>
      </c>
      <c r="C46" s="201"/>
      <c r="D46" s="202"/>
      <c r="E46" s="201"/>
      <c r="F46" s="202"/>
      <c r="G46" s="201"/>
      <c r="H46" s="202"/>
      <c r="I46" s="201"/>
      <c r="J46" s="202"/>
      <c r="K46" s="201"/>
      <c r="L46" s="202">
        <v>2</v>
      </c>
      <c r="M46" s="201">
        <v>1</v>
      </c>
      <c r="N46" s="487"/>
      <c r="O46" s="331">
        <f t="shared" si="1"/>
        <v>3</v>
      </c>
    </row>
    <row r="47" spans="2:15" ht="17.100000000000001" customHeight="1" thickBot="1" x14ac:dyDescent="0.25">
      <c r="B47" s="198" t="s">
        <v>298</v>
      </c>
      <c r="C47" s="201"/>
      <c r="D47" s="202"/>
      <c r="E47" s="201"/>
      <c r="F47" s="202"/>
      <c r="G47" s="201"/>
      <c r="H47" s="202"/>
      <c r="I47" s="201"/>
      <c r="J47" s="202">
        <v>1</v>
      </c>
      <c r="K47" s="201"/>
      <c r="L47" s="202"/>
      <c r="M47" s="201"/>
      <c r="N47" s="487"/>
      <c r="O47" s="331">
        <f t="shared" si="1"/>
        <v>1</v>
      </c>
    </row>
    <row r="48" spans="2:15" ht="17.100000000000001" customHeight="1" thickBot="1" x14ac:dyDescent="0.25">
      <c r="B48" s="198" t="s">
        <v>382</v>
      </c>
      <c r="C48" s="201"/>
      <c r="D48" s="202"/>
      <c r="E48" s="201"/>
      <c r="F48" s="202"/>
      <c r="G48" s="201"/>
      <c r="H48" s="202"/>
      <c r="I48" s="201"/>
      <c r="J48" s="202"/>
      <c r="K48" s="201"/>
      <c r="L48" s="202"/>
      <c r="M48" s="201"/>
      <c r="N48" s="487">
        <v>1</v>
      </c>
      <c r="O48" s="331">
        <f t="shared" si="1"/>
        <v>1</v>
      </c>
    </row>
    <row r="49" spans="2:15" ht="17.100000000000001" customHeight="1" thickBot="1" x14ac:dyDescent="0.25">
      <c r="B49" s="198" t="s">
        <v>326</v>
      </c>
      <c r="C49" s="199"/>
      <c r="D49" s="199"/>
      <c r="E49" s="200"/>
      <c r="F49" s="201">
        <v>1</v>
      </c>
      <c r="G49" s="202"/>
      <c r="H49" s="203"/>
      <c r="I49" s="203"/>
      <c r="J49" s="203"/>
      <c r="K49" s="203"/>
      <c r="L49" s="203"/>
      <c r="M49" s="203"/>
      <c r="N49" s="332"/>
      <c r="O49" s="331">
        <f t="shared" si="1"/>
        <v>1</v>
      </c>
    </row>
    <row r="50" spans="2:15" ht="16.5" customHeight="1" thickBot="1" x14ac:dyDescent="0.25">
      <c r="B50" s="198" t="s">
        <v>318</v>
      </c>
      <c r="C50" s="199">
        <v>1</v>
      </c>
      <c r="D50" s="199"/>
      <c r="E50" s="200"/>
      <c r="F50" s="201"/>
      <c r="G50" s="202"/>
      <c r="H50" s="203"/>
      <c r="I50" s="203"/>
      <c r="J50" s="203"/>
      <c r="K50" s="203"/>
      <c r="L50" s="203"/>
      <c r="M50" s="203"/>
      <c r="N50" s="332"/>
      <c r="O50" s="331">
        <f t="shared" si="1"/>
        <v>1</v>
      </c>
    </row>
    <row r="51" spans="2:15" ht="16.5" customHeight="1" thickBot="1" x14ac:dyDescent="0.25">
      <c r="B51" s="198" t="s">
        <v>290</v>
      </c>
      <c r="C51" s="199">
        <v>1</v>
      </c>
      <c r="D51" s="199"/>
      <c r="E51" s="200"/>
      <c r="F51" s="201"/>
      <c r="G51" s="202">
        <v>3</v>
      </c>
      <c r="H51" s="203"/>
      <c r="I51" s="203">
        <v>1</v>
      </c>
      <c r="J51" s="203"/>
      <c r="K51" s="203"/>
      <c r="L51" s="203"/>
      <c r="M51" s="203"/>
      <c r="N51" s="332"/>
      <c r="O51" s="331">
        <f t="shared" si="1"/>
        <v>5</v>
      </c>
    </row>
    <row r="52" spans="2:15" ht="16.5" customHeight="1" thickBot="1" x14ac:dyDescent="0.25">
      <c r="B52" s="198" t="s">
        <v>246</v>
      </c>
      <c r="C52" s="199"/>
      <c r="D52" s="199"/>
      <c r="E52" s="200"/>
      <c r="F52" s="201"/>
      <c r="G52" s="202">
        <v>1</v>
      </c>
      <c r="H52" s="203"/>
      <c r="I52" s="203"/>
      <c r="J52" s="203"/>
      <c r="K52" s="203"/>
      <c r="L52" s="203"/>
      <c r="M52" s="203"/>
      <c r="N52" s="332"/>
      <c r="O52" s="331">
        <f t="shared" si="1"/>
        <v>1</v>
      </c>
    </row>
    <row r="53" spans="2:15" ht="16.5" customHeight="1" thickBot="1" x14ac:dyDescent="0.25">
      <c r="B53" s="198" t="s">
        <v>376</v>
      </c>
      <c r="C53" s="199"/>
      <c r="D53" s="199"/>
      <c r="E53" s="200"/>
      <c r="F53" s="201"/>
      <c r="G53" s="202"/>
      <c r="H53" s="203"/>
      <c r="I53" s="203"/>
      <c r="J53" s="203"/>
      <c r="K53" s="203"/>
      <c r="L53" s="203">
        <v>1</v>
      </c>
      <c r="M53" s="203"/>
      <c r="N53" s="332"/>
      <c r="O53" s="331">
        <f t="shared" si="1"/>
        <v>1</v>
      </c>
    </row>
    <row r="54" spans="2:15" ht="16.5" customHeight="1" thickBot="1" x14ac:dyDescent="0.25">
      <c r="B54" s="198" t="s">
        <v>247</v>
      </c>
      <c r="C54" s="199"/>
      <c r="D54" s="199"/>
      <c r="E54" s="200"/>
      <c r="F54" s="201"/>
      <c r="G54" s="202"/>
      <c r="H54" s="203"/>
      <c r="I54" s="203"/>
      <c r="J54" s="203"/>
      <c r="K54" s="203"/>
      <c r="L54" s="203"/>
      <c r="M54" s="203">
        <v>1</v>
      </c>
      <c r="N54" s="203"/>
      <c r="O54" s="331">
        <f t="shared" si="1"/>
        <v>1</v>
      </c>
    </row>
    <row r="55" spans="2:15" ht="17.100000000000001" customHeight="1" thickBot="1" x14ac:dyDescent="0.25">
      <c r="B55" s="198" t="s">
        <v>264</v>
      </c>
      <c r="C55" s="199"/>
      <c r="D55" s="199"/>
      <c r="E55" s="200"/>
      <c r="F55" s="201"/>
      <c r="G55" s="202"/>
      <c r="H55" s="203"/>
      <c r="I55" s="203"/>
      <c r="J55" s="203"/>
      <c r="K55" s="203"/>
      <c r="L55" s="203"/>
      <c r="M55" s="203"/>
      <c r="N55" s="332">
        <v>1</v>
      </c>
      <c r="O55" s="331">
        <f t="shared" si="1"/>
        <v>1</v>
      </c>
    </row>
    <row r="56" spans="2:15" ht="17.100000000000001" customHeight="1" thickBot="1" x14ac:dyDescent="0.25">
      <c r="B56" s="198" t="s">
        <v>271</v>
      </c>
      <c r="C56" s="199">
        <v>1</v>
      </c>
      <c r="D56" s="199"/>
      <c r="E56" s="200"/>
      <c r="F56" s="201">
        <v>1</v>
      </c>
      <c r="G56" s="202">
        <v>1</v>
      </c>
      <c r="H56" s="203"/>
      <c r="I56" s="203"/>
      <c r="J56" s="203">
        <v>1</v>
      </c>
      <c r="K56" s="203"/>
      <c r="L56" s="203"/>
      <c r="M56" s="203"/>
      <c r="N56" s="332"/>
      <c r="O56" s="331">
        <f t="shared" si="1"/>
        <v>4</v>
      </c>
    </row>
    <row r="57" spans="2:15" ht="17.100000000000001" customHeight="1" thickBot="1" x14ac:dyDescent="0.25">
      <c r="B57" s="369" t="s">
        <v>379</v>
      </c>
      <c r="C57" s="389"/>
      <c r="D57" s="389"/>
      <c r="E57" s="390"/>
      <c r="F57" s="391"/>
      <c r="G57" s="370"/>
      <c r="H57" s="371"/>
      <c r="I57" s="203"/>
      <c r="J57" s="203"/>
      <c r="K57" s="203"/>
      <c r="L57" s="203"/>
      <c r="M57" s="203">
        <v>1</v>
      </c>
      <c r="N57" s="203"/>
      <c r="O57" s="331">
        <f t="shared" si="1"/>
        <v>1</v>
      </c>
    </row>
    <row r="58" spans="2:15" ht="17.100000000000001" customHeight="1" thickBot="1" x14ac:dyDescent="0.25">
      <c r="B58" s="369" t="s">
        <v>262</v>
      </c>
      <c r="C58" s="389"/>
      <c r="D58" s="389"/>
      <c r="E58" s="390"/>
      <c r="F58" s="391"/>
      <c r="G58" s="370"/>
      <c r="H58" s="371"/>
      <c r="I58" s="203">
        <v>1</v>
      </c>
      <c r="J58" s="203"/>
      <c r="K58" s="203"/>
      <c r="L58" s="203"/>
      <c r="M58" s="203"/>
      <c r="N58" s="203"/>
      <c r="O58" s="331">
        <f t="shared" si="1"/>
        <v>1</v>
      </c>
    </row>
    <row r="59" spans="2:15" ht="17.100000000000001" customHeight="1" thickBot="1" x14ac:dyDescent="0.25">
      <c r="B59" s="198" t="s">
        <v>248</v>
      </c>
      <c r="C59" s="199"/>
      <c r="D59" s="199"/>
      <c r="E59" s="200"/>
      <c r="F59" s="201"/>
      <c r="G59" s="202"/>
      <c r="H59" s="203"/>
      <c r="I59" s="203"/>
      <c r="J59" s="203"/>
      <c r="K59" s="203">
        <v>4</v>
      </c>
      <c r="L59" s="203">
        <v>2</v>
      </c>
      <c r="M59" s="203"/>
      <c r="N59" s="203">
        <v>1</v>
      </c>
      <c r="O59" s="331">
        <f t="shared" si="1"/>
        <v>7</v>
      </c>
    </row>
    <row r="60" spans="2:15" ht="16.5" customHeight="1" thickBot="1" x14ac:dyDescent="0.25">
      <c r="B60" s="198" t="s">
        <v>330</v>
      </c>
      <c r="C60" s="199"/>
      <c r="D60" s="199"/>
      <c r="E60" s="200"/>
      <c r="F60" s="201"/>
      <c r="G60" s="202">
        <v>1</v>
      </c>
      <c r="H60" s="203"/>
      <c r="I60" s="203"/>
      <c r="J60" s="203"/>
      <c r="K60" s="203"/>
      <c r="L60" s="203"/>
      <c r="M60" s="203"/>
      <c r="N60" s="203"/>
      <c r="O60" s="331">
        <f t="shared" si="1"/>
        <v>1</v>
      </c>
    </row>
    <row r="61" spans="2:15" ht="17.100000000000001" customHeight="1" thickBot="1" x14ac:dyDescent="0.25">
      <c r="B61" s="198" t="s">
        <v>378</v>
      </c>
      <c r="C61" s="199"/>
      <c r="D61" s="199"/>
      <c r="E61" s="200"/>
      <c r="F61" s="201"/>
      <c r="G61" s="202"/>
      <c r="H61" s="203"/>
      <c r="I61" s="203"/>
      <c r="J61" s="203"/>
      <c r="K61" s="203"/>
      <c r="L61" s="203">
        <v>1</v>
      </c>
      <c r="M61" s="203"/>
      <c r="N61" s="203">
        <v>1</v>
      </c>
      <c r="O61" s="331">
        <f t="shared" si="1"/>
        <v>2</v>
      </c>
    </row>
    <row r="62" spans="2:15" ht="17.100000000000001" customHeight="1" thickBot="1" x14ac:dyDescent="0.25">
      <c r="B62" s="198" t="s">
        <v>291</v>
      </c>
      <c r="C62" s="199"/>
      <c r="D62" s="199">
        <v>1</v>
      </c>
      <c r="E62" s="200"/>
      <c r="F62" s="201"/>
      <c r="G62" s="202"/>
      <c r="H62" s="203"/>
      <c r="I62" s="203"/>
      <c r="J62" s="203"/>
      <c r="K62" s="203"/>
      <c r="L62" s="203"/>
      <c r="M62" s="203"/>
      <c r="N62" s="203"/>
      <c r="O62" s="331">
        <f t="shared" si="1"/>
        <v>1</v>
      </c>
    </row>
    <row r="63" spans="2:15" ht="17.100000000000001" customHeight="1" thickBot="1" x14ac:dyDescent="0.25">
      <c r="B63" s="198" t="s">
        <v>327</v>
      </c>
      <c r="C63" s="199"/>
      <c r="D63" s="199"/>
      <c r="E63" s="200"/>
      <c r="F63" s="201">
        <v>1</v>
      </c>
      <c r="G63" s="202"/>
      <c r="H63" s="203"/>
      <c r="I63" s="203"/>
      <c r="J63" s="203"/>
      <c r="K63" s="203"/>
      <c r="L63" s="203"/>
      <c r="M63" s="203"/>
      <c r="N63" s="203"/>
      <c r="O63" s="331">
        <f t="shared" si="1"/>
        <v>1</v>
      </c>
    </row>
    <row r="64" spans="2:15" ht="17.100000000000001" customHeight="1" thickBot="1" x14ac:dyDescent="0.25">
      <c r="B64" s="198" t="s">
        <v>331</v>
      </c>
      <c r="C64" s="199"/>
      <c r="D64" s="199"/>
      <c r="E64" s="200"/>
      <c r="F64" s="201"/>
      <c r="G64" s="202">
        <v>1</v>
      </c>
      <c r="H64" s="203"/>
      <c r="I64" s="203"/>
      <c r="J64" s="203"/>
      <c r="K64" s="203"/>
      <c r="L64" s="203">
        <v>1</v>
      </c>
      <c r="M64" s="203">
        <v>2</v>
      </c>
      <c r="N64" s="203"/>
      <c r="O64" s="331">
        <f t="shared" si="1"/>
        <v>4</v>
      </c>
    </row>
    <row r="65" spans="2:15" ht="17.100000000000001" customHeight="1" thickBot="1" x14ac:dyDescent="0.25">
      <c r="B65" s="198" t="s">
        <v>383</v>
      </c>
      <c r="C65" s="201"/>
      <c r="D65" s="202"/>
      <c r="E65" s="201"/>
      <c r="F65" s="202"/>
      <c r="G65" s="201"/>
      <c r="H65" s="202"/>
      <c r="I65" s="201"/>
      <c r="J65" s="202"/>
      <c r="K65" s="201"/>
      <c r="L65" s="202"/>
      <c r="M65" s="201"/>
      <c r="N65" s="202">
        <v>1</v>
      </c>
      <c r="O65" s="331">
        <f t="shared" si="1"/>
        <v>1</v>
      </c>
    </row>
    <row r="66" spans="2:15" ht="17.100000000000001" customHeight="1" thickBot="1" x14ac:dyDescent="0.25">
      <c r="B66" s="198" t="s">
        <v>328</v>
      </c>
      <c r="C66" s="199"/>
      <c r="D66" s="199"/>
      <c r="E66" s="200"/>
      <c r="F66" s="201">
        <v>1</v>
      </c>
      <c r="G66" s="202"/>
      <c r="H66" s="203"/>
      <c r="I66" s="203"/>
      <c r="J66" s="203"/>
      <c r="K66" s="203"/>
      <c r="L66" s="203"/>
      <c r="M66" s="203"/>
      <c r="N66" s="203"/>
      <c r="O66" s="331">
        <f t="shared" si="1"/>
        <v>1</v>
      </c>
    </row>
    <row r="67" spans="2:15" ht="17.100000000000001" customHeight="1" thickBot="1" x14ac:dyDescent="0.25">
      <c r="B67" s="198" t="s">
        <v>332</v>
      </c>
      <c r="C67" s="201"/>
      <c r="D67" s="202"/>
      <c r="E67" s="201"/>
      <c r="F67" s="202"/>
      <c r="G67" s="201">
        <v>1</v>
      </c>
      <c r="H67" s="202"/>
      <c r="I67" s="201"/>
      <c r="J67" s="202"/>
      <c r="K67" s="201"/>
      <c r="L67" s="202"/>
      <c r="M67" s="201"/>
      <c r="N67" s="202"/>
      <c r="O67" s="331">
        <f t="shared" si="1"/>
        <v>1</v>
      </c>
    </row>
    <row r="68" spans="2:15" ht="17.100000000000001" customHeight="1" thickBot="1" x14ac:dyDescent="0.25">
      <c r="B68" s="198" t="s">
        <v>338</v>
      </c>
      <c r="C68" s="199"/>
      <c r="D68" s="199"/>
      <c r="E68" s="200"/>
      <c r="F68" s="201"/>
      <c r="G68" s="202"/>
      <c r="H68" s="203">
        <v>1</v>
      </c>
      <c r="I68" s="203"/>
      <c r="J68" s="203"/>
      <c r="K68" s="203"/>
      <c r="L68" s="203"/>
      <c r="M68" s="203"/>
      <c r="N68" s="203"/>
      <c r="O68" s="331">
        <f t="shared" si="1"/>
        <v>1</v>
      </c>
    </row>
    <row r="69" spans="2:15" ht="17.100000000000001" customHeight="1" thickBot="1" x14ac:dyDescent="0.25">
      <c r="B69" s="198" t="s">
        <v>284</v>
      </c>
      <c r="C69" s="199">
        <v>1</v>
      </c>
      <c r="D69" s="199"/>
      <c r="E69" s="200"/>
      <c r="F69" s="201"/>
      <c r="G69" s="202"/>
      <c r="H69" s="203"/>
      <c r="I69" s="203"/>
      <c r="J69" s="203"/>
      <c r="K69" s="203">
        <v>1</v>
      </c>
      <c r="L69" s="203"/>
      <c r="M69" s="203"/>
      <c r="N69" s="203"/>
      <c r="O69" s="331">
        <f t="shared" si="1"/>
        <v>2</v>
      </c>
    </row>
    <row r="70" spans="2:15" ht="17.100000000000001" customHeight="1" thickBot="1" x14ac:dyDescent="0.25">
      <c r="B70" s="198" t="s">
        <v>333</v>
      </c>
      <c r="C70" s="201"/>
      <c r="D70" s="202"/>
      <c r="E70" s="201"/>
      <c r="F70" s="202"/>
      <c r="G70" s="201">
        <v>1</v>
      </c>
      <c r="H70" s="202"/>
      <c r="I70" s="201"/>
      <c r="J70" s="202"/>
      <c r="K70" s="201"/>
      <c r="L70" s="202"/>
      <c r="M70" s="201"/>
      <c r="N70" s="202"/>
      <c r="O70" s="331">
        <f t="shared" si="1"/>
        <v>1</v>
      </c>
    </row>
    <row r="71" spans="2:15" ht="17.100000000000001" customHeight="1" thickBot="1" x14ac:dyDescent="0.25">
      <c r="B71" s="198" t="s">
        <v>249</v>
      </c>
      <c r="C71" s="199"/>
      <c r="D71" s="199"/>
      <c r="E71" s="200"/>
      <c r="F71" s="201"/>
      <c r="G71" s="202"/>
      <c r="H71" s="203"/>
      <c r="I71" s="203"/>
      <c r="J71" s="203">
        <v>1</v>
      </c>
      <c r="K71" s="203">
        <v>1</v>
      </c>
      <c r="L71" s="203">
        <v>1</v>
      </c>
      <c r="M71" s="203">
        <v>2</v>
      </c>
      <c r="N71" s="203"/>
      <c r="O71" s="331">
        <f t="shared" si="1"/>
        <v>5</v>
      </c>
    </row>
    <row r="72" spans="2:15" ht="17.100000000000001" customHeight="1" thickBot="1" x14ac:dyDescent="0.25">
      <c r="B72" s="198" t="s">
        <v>250</v>
      </c>
      <c r="C72" s="201"/>
      <c r="D72" s="202">
        <v>1</v>
      </c>
      <c r="E72" s="201">
        <v>3</v>
      </c>
      <c r="F72" s="202"/>
      <c r="G72" s="201"/>
      <c r="H72" s="202"/>
      <c r="I72" s="201"/>
      <c r="J72" s="202"/>
      <c r="K72" s="201">
        <v>1</v>
      </c>
      <c r="L72" s="202">
        <v>1</v>
      </c>
      <c r="M72" s="201"/>
      <c r="N72" s="202"/>
      <c r="O72" s="331">
        <f t="shared" si="1"/>
        <v>6</v>
      </c>
    </row>
    <row r="73" spans="2:15" ht="17.100000000000001" customHeight="1" thickBot="1" x14ac:dyDescent="0.25">
      <c r="B73" s="198" t="s">
        <v>322</v>
      </c>
      <c r="C73" s="199"/>
      <c r="D73" s="199">
        <v>1</v>
      </c>
      <c r="E73" s="200"/>
      <c r="F73" s="201"/>
      <c r="G73" s="202"/>
      <c r="H73" s="203">
        <v>1</v>
      </c>
      <c r="I73" s="203"/>
      <c r="J73" s="203"/>
      <c r="K73" s="203"/>
      <c r="L73" s="203"/>
      <c r="M73" s="203"/>
      <c r="N73" s="203"/>
      <c r="O73" s="331">
        <f t="shared" si="1"/>
        <v>2</v>
      </c>
    </row>
    <row r="74" spans="2:15" ht="16.5" customHeight="1" thickBot="1" x14ac:dyDescent="0.25">
      <c r="B74" s="198" t="s">
        <v>270</v>
      </c>
      <c r="C74" s="201"/>
      <c r="D74" s="202">
        <v>1</v>
      </c>
      <c r="E74" s="201"/>
      <c r="F74" s="202"/>
      <c r="G74" s="201"/>
      <c r="H74" s="202">
        <v>1</v>
      </c>
      <c r="I74" s="201"/>
      <c r="J74" s="202"/>
      <c r="K74" s="201"/>
      <c r="L74" s="202"/>
      <c r="M74" s="201"/>
      <c r="N74" s="202"/>
      <c r="O74" s="331">
        <f t="shared" si="1"/>
        <v>2</v>
      </c>
    </row>
    <row r="75" spans="2:15" ht="16.5" customHeight="1" thickBot="1" x14ac:dyDescent="0.25">
      <c r="B75" s="198" t="s">
        <v>251</v>
      </c>
      <c r="C75" s="199"/>
      <c r="D75" s="199"/>
      <c r="E75" s="200"/>
      <c r="F75" s="201"/>
      <c r="G75" s="202"/>
      <c r="H75" s="203"/>
      <c r="I75" s="203">
        <v>1</v>
      </c>
      <c r="J75" s="203"/>
      <c r="K75" s="203"/>
      <c r="L75" s="203"/>
      <c r="M75" s="203">
        <v>1</v>
      </c>
      <c r="N75" s="203"/>
      <c r="O75" s="331">
        <f t="shared" si="1"/>
        <v>2</v>
      </c>
    </row>
    <row r="76" spans="2:15" ht="17.100000000000001" customHeight="1" thickBot="1" x14ac:dyDescent="0.25">
      <c r="B76" s="198" t="s">
        <v>339</v>
      </c>
      <c r="C76" s="199"/>
      <c r="D76" s="199"/>
      <c r="E76" s="200"/>
      <c r="F76" s="201"/>
      <c r="G76" s="202"/>
      <c r="H76" s="203">
        <v>1</v>
      </c>
      <c r="I76" s="203"/>
      <c r="J76" s="203"/>
      <c r="K76" s="203"/>
      <c r="L76" s="203"/>
      <c r="M76" s="203"/>
      <c r="N76" s="203"/>
      <c r="O76" s="331">
        <f t="shared" si="1"/>
        <v>1</v>
      </c>
    </row>
    <row r="77" spans="2:15" ht="17.100000000000001" customHeight="1" thickBot="1" x14ac:dyDescent="0.25">
      <c r="B77" s="198" t="s">
        <v>323</v>
      </c>
      <c r="C77" s="201"/>
      <c r="D77" s="202">
        <v>1</v>
      </c>
      <c r="E77" s="201"/>
      <c r="F77" s="202"/>
      <c r="G77" s="201"/>
      <c r="H77" s="202"/>
      <c r="I77" s="201"/>
      <c r="J77" s="202"/>
      <c r="K77" s="201"/>
      <c r="L77" s="202"/>
      <c r="M77" s="201">
        <v>1</v>
      </c>
      <c r="N77" s="202">
        <v>1</v>
      </c>
      <c r="O77" s="331">
        <f t="shared" si="1"/>
        <v>3</v>
      </c>
    </row>
    <row r="78" spans="2:15" ht="17.100000000000001" customHeight="1" thickBot="1" x14ac:dyDescent="0.25">
      <c r="B78" s="198" t="s">
        <v>375</v>
      </c>
      <c r="C78" s="199"/>
      <c r="D78" s="199"/>
      <c r="E78" s="200"/>
      <c r="F78" s="201"/>
      <c r="G78" s="202"/>
      <c r="H78" s="203"/>
      <c r="I78" s="203"/>
      <c r="J78" s="203"/>
      <c r="K78" s="203">
        <v>1</v>
      </c>
      <c r="L78" s="203"/>
      <c r="M78" s="203">
        <v>1</v>
      </c>
      <c r="N78" s="203"/>
      <c r="O78" s="331">
        <f t="shared" si="1"/>
        <v>2</v>
      </c>
    </row>
    <row r="79" spans="2:15" ht="17.100000000000001" customHeight="1" thickBot="1" x14ac:dyDescent="0.25">
      <c r="B79" s="198" t="s">
        <v>377</v>
      </c>
      <c r="C79" s="199"/>
      <c r="D79" s="199"/>
      <c r="E79" s="200"/>
      <c r="F79" s="201"/>
      <c r="G79" s="202"/>
      <c r="H79" s="203"/>
      <c r="I79" s="203"/>
      <c r="J79" s="203"/>
      <c r="K79" s="203"/>
      <c r="L79" s="203">
        <v>1</v>
      </c>
      <c r="M79" s="203"/>
      <c r="N79" s="203"/>
      <c r="O79" s="331">
        <f t="shared" si="1"/>
        <v>1</v>
      </c>
    </row>
    <row r="80" spans="2:15" ht="15" customHeight="1" thickBot="1" x14ac:dyDescent="0.25">
      <c r="B80" s="198" t="s">
        <v>374</v>
      </c>
      <c r="C80" s="199"/>
      <c r="D80" s="199"/>
      <c r="E80" s="200"/>
      <c r="F80" s="201"/>
      <c r="G80" s="202"/>
      <c r="H80" s="203"/>
      <c r="I80" s="203"/>
      <c r="J80" s="203"/>
      <c r="K80" s="203">
        <v>1</v>
      </c>
      <c r="L80" s="203"/>
      <c r="M80" s="203"/>
      <c r="N80" s="203"/>
      <c r="O80" s="331">
        <f t="shared" si="1"/>
        <v>1</v>
      </c>
    </row>
    <row r="81" spans="2:15" ht="12" customHeight="1" thickBot="1" x14ac:dyDescent="0.25">
      <c r="B81" s="198" t="s">
        <v>275</v>
      </c>
      <c r="C81" s="201"/>
      <c r="D81" s="202"/>
      <c r="E81" s="201"/>
      <c r="F81" s="202"/>
      <c r="G81" s="201"/>
      <c r="H81" s="202"/>
      <c r="I81" s="201"/>
      <c r="J81" s="202"/>
      <c r="K81" s="201"/>
      <c r="L81" s="202"/>
      <c r="M81" s="201"/>
      <c r="N81" s="202">
        <v>1</v>
      </c>
      <c r="O81" s="331">
        <f t="shared" si="1"/>
        <v>1</v>
      </c>
    </row>
    <row r="82" spans="2:15" ht="16.5" customHeight="1" thickBot="1" x14ac:dyDescent="0.25">
      <c r="B82" s="198" t="s">
        <v>285</v>
      </c>
      <c r="C82" s="199"/>
      <c r="D82" s="199"/>
      <c r="E82" s="200"/>
      <c r="F82" s="201">
        <v>1</v>
      </c>
      <c r="G82" s="202"/>
      <c r="H82" s="203"/>
      <c r="I82" s="203"/>
      <c r="J82" s="203"/>
      <c r="K82" s="203"/>
      <c r="L82" s="203"/>
      <c r="M82" s="203"/>
      <c r="N82" s="203"/>
      <c r="O82" s="331">
        <f t="shared" si="1"/>
        <v>1</v>
      </c>
    </row>
    <row r="83" spans="2:15" ht="16.5" customHeight="1" thickBot="1" x14ac:dyDescent="0.25">
      <c r="B83" s="198" t="s">
        <v>252</v>
      </c>
      <c r="C83" s="201"/>
      <c r="D83" s="202"/>
      <c r="E83" s="201"/>
      <c r="F83" s="202"/>
      <c r="G83" s="201"/>
      <c r="H83" s="202"/>
      <c r="I83" s="201"/>
      <c r="J83" s="202">
        <v>1</v>
      </c>
      <c r="K83" s="201"/>
      <c r="L83" s="202"/>
      <c r="M83" s="201">
        <v>1</v>
      </c>
      <c r="N83" s="202"/>
      <c r="O83" s="331">
        <f t="shared" si="1"/>
        <v>2</v>
      </c>
    </row>
    <row r="84" spans="2:15" ht="16.5" customHeight="1" thickBot="1" x14ac:dyDescent="0.25">
      <c r="B84" s="198" t="s">
        <v>219</v>
      </c>
      <c r="C84" s="199"/>
      <c r="D84" s="199"/>
      <c r="E84" s="200"/>
      <c r="F84" s="201"/>
      <c r="G84" s="202"/>
      <c r="H84" s="203">
        <v>2</v>
      </c>
      <c r="I84" s="203"/>
      <c r="J84" s="203"/>
      <c r="K84" s="203"/>
      <c r="L84" s="203"/>
      <c r="M84" s="203"/>
      <c r="N84" s="203"/>
      <c r="O84" s="331">
        <f t="shared" si="1"/>
        <v>2</v>
      </c>
    </row>
    <row r="85" spans="2:15" ht="14.25" customHeight="1" thickBot="1" x14ac:dyDescent="0.25">
      <c r="B85" s="198" t="s">
        <v>261</v>
      </c>
      <c r="C85" s="201"/>
      <c r="D85" s="202"/>
      <c r="E85" s="201"/>
      <c r="F85" s="202"/>
      <c r="G85" s="201"/>
      <c r="H85" s="202"/>
      <c r="I85" s="201"/>
      <c r="J85" s="202"/>
      <c r="K85" s="201"/>
      <c r="L85" s="202">
        <v>1</v>
      </c>
      <c r="M85" s="201"/>
      <c r="N85" s="202"/>
      <c r="O85" s="331">
        <f t="shared" si="1"/>
        <v>1</v>
      </c>
    </row>
    <row r="86" spans="2:15" ht="17.100000000000001" customHeight="1" thickBot="1" x14ac:dyDescent="0.25">
      <c r="B86" s="198" t="s">
        <v>297</v>
      </c>
      <c r="C86" s="199"/>
      <c r="D86" s="199"/>
      <c r="E86" s="200">
        <v>1</v>
      </c>
      <c r="F86" s="201"/>
      <c r="G86" s="202"/>
      <c r="H86" s="203"/>
      <c r="I86" s="203"/>
      <c r="J86" s="203"/>
      <c r="K86" s="203"/>
      <c r="L86" s="203"/>
      <c r="M86" s="203"/>
      <c r="N86" s="203">
        <v>1</v>
      </c>
      <c r="O86" s="331">
        <f t="shared" si="1"/>
        <v>2</v>
      </c>
    </row>
    <row r="87" spans="2:15" ht="17.100000000000001" customHeight="1" thickBot="1" x14ac:dyDescent="0.25">
      <c r="B87" s="207" t="s">
        <v>334</v>
      </c>
      <c r="C87" s="249"/>
      <c r="D87" s="249"/>
      <c r="E87" s="208"/>
      <c r="F87" s="209"/>
      <c r="G87" s="338">
        <v>1</v>
      </c>
      <c r="H87" s="210"/>
      <c r="I87" s="210"/>
      <c r="J87" s="210"/>
      <c r="K87" s="210"/>
      <c r="L87" s="210"/>
      <c r="M87" s="210"/>
      <c r="N87" s="210"/>
      <c r="O87" s="331">
        <f t="shared" si="1"/>
        <v>1</v>
      </c>
    </row>
    <row r="88" spans="2:15" ht="15.75" thickBot="1" x14ac:dyDescent="0.25">
      <c r="B88" s="448" t="s">
        <v>0</v>
      </c>
      <c r="C88" s="449">
        <f>SUBTOTAL(9,C14:C87)</f>
        <v>19</v>
      </c>
      <c r="D88" s="449">
        <f t="shared" ref="D88:N88" si="2">SUBTOTAL(9,D14:D87)</f>
        <v>19</v>
      </c>
      <c r="E88" s="449">
        <f t="shared" si="2"/>
        <v>18</v>
      </c>
      <c r="F88" s="449">
        <f t="shared" si="2"/>
        <v>12</v>
      </c>
      <c r="G88" s="449">
        <f t="shared" si="2"/>
        <v>18</v>
      </c>
      <c r="H88" s="449">
        <f t="shared" si="2"/>
        <v>19</v>
      </c>
      <c r="I88" s="449">
        <f t="shared" si="2"/>
        <v>7</v>
      </c>
      <c r="J88" s="449">
        <f t="shared" si="2"/>
        <v>15</v>
      </c>
      <c r="K88" s="449">
        <f t="shared" si="2"/>
        <v>24</v>
      </c>
      <c r="L88" s="449">
        <f t="shared" si="2"/>
        <v>16</v>
      </c>
      <c r="M88" s="449">
        <f t="shared" si="2"/>
        <v>22</v>
      </c>
      <c r="N88" s="449">
        <f t="shared" si="2"/>
        <v>16</v>
      </c>
      <c r="O88" s="450">
        <f>SUBTOTAL(9,O14:O87)</f>
        <v>205</v>
      </c>
    </row>
  </sheetData>
  <autoFilter ref="B13:O87">
    <sortState ref="B14:O91">
      <sortCondition ref="B13:B91"/>
    </sortState>
  </autoFilter>
  <mergeCells count="7">
    <mergeCell ref="A10:O10"/>
    <mergeCell ref="A11:O11"/>
    <mergeCell ref="A4:O4"/>
    <mergeCell ref="A5:O5"/>
    <mergeCell ref="A6:O6"/>
    <mergeCell ref="A8:O8"/>
    <mergeCell ref="A9:O9"/>
  </mergeCells>
  <pageMargins left="0.59055118110236227" right="0.39370078740157483" top="0.31496062992125984" bottom="0.39370078740157483" header="0.39370078740157483" footer="0.39370078740157483"/>
  <pageSetup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U64"/>
  <sheetViews>
    <sheetView workbookViewId="0">
      <selection activeCell="U12" sqref="U12"/>
    </sheetView>
  </sheetViews>
  <sheetFormatPr baseColWidth="10" defaultColWidth="11.42578125" defaultRowHeight="12.75" x14ac:dyDescent="0.2"/>
  <cols>
    <col min="1" max="1" width="3.140625" customWidth="1"/>
    <col min="2" max="2" width="24.140625" style="5" customWidth="1"/>
    <col min="3" max="3" width="4.7109375" style="5" customWidth="1"/>
    <col min="4" max="4" width="4.85546875" style="5" customWidth="1"/>
    <col min="5" max="5" width="4.7109375" style="5" customWidth="1"/>
    <col min="6" max="6" width="3.28515625" style="5" customWidth="1"/>
    <col min="7" max="7" width="3.85546875" style="5" customWidth="1"/>
    <col min="8" max="8" width="3.7109375" style="5" customWidth="1"/>
    <col min="9" max="9" width="4.7109375" style="5" customWidth="1"/>
    <col min="10" max="11" width="4.7109375" style="5" hidden="1" customWidth="1"/>
    <col min="12" max="12" width="4" style="5" hidden="1" customWidth="1"/>
    <col min="13" max="13" width="1.85546875" style="5" hidden="1" customWidth="1"/>
    <col min="14" max="14" width="12.28515625" style="5" customWidth="1"/>
    <col min="15" max="15" width="10.42578125" customWidth="1"/>
    <col min="16" max="16" width="0.5703125" hidden="1" customWidth="1"/>
    <col min="17" max="17" width="10.5703125" customWidth="1"/>
    <col min="18" max="18" width="4.140625" hidden="1" customWidth="1"/>
    <col min="19" max="19" width="1.5703125" customWidth="1"/>
    <col min="20" max="20" width="2.7109375" customWidth="1"/>
  </cols>
  <sheetData>
    <row r="1" spans="1:18" ht="14.1" customHeight="1" x14ac:dyDescent="0.2"/>
    <row r="2" spans="1:18" ht="14.1" customHeight="1" x14ac:dyDescent="0.2"/>
    <row r="3" spans="1:18" ht="14.1" customHeight="1" x14ac:dyDescent="0.2"/>
    <row r="4" spans="1:18" ht="14.1" customHeight="1" x14ac:dyDescent="0.2">
      <c r="A4" s="518" t="s">
        <v>13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</row>
    <row r="5" spans="1:18" ht="14.1" customHeight="1" x14ac:dyDescent="0.2">
      <c r="A5" s="517" t="s">
        <v>18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</row>
    <row r="6" spans="1:18" ht="14.1" customHeight="1" x14ac:dyDescent="0.2">
      <c r="A6" s="516" t="s">
        <v>73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</row>
    <row r="7" spans="1:18" ht="14.1" customHeight="1" x14ac:dyDescent="0.2"/>
    <row r="8" spans="1:18" ht="14.1" customHeight="1" x14ac:dyDescent="0.3">
      <c r="A8" s="513" t="s">
        <v>57</v>
      </c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3"/>
    </row>
    <row r="9" spans="1:18" ht="14.1" customHeight="1" x14ac:dyDescent="0.3">
      <c r="A9" s="513" t="s">
        <v>7</v>
      </c>
      <c r="B9" s="513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3"/>
    </row>
    <row r="10" spans="1:18" ht="14.1" customHeight="1" x14ac:dyDescent="0.3">
      <c r="A10" s="512" t="s">
        <v>105</v>
      </c>
      <c r="B10" s="512"/>
      <c r="C10" s="512"/>
      <c r="D10" s="512"/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512"/>
      <c r="P10" s="512"/>
      <c r="Q10" s="512"/>
    </row>
    <row r="11" spans="1:18" ht="14.1" customHeight="1" x14ac:dyDescent="0.3">
      <c r="A11" s="11"/>
      <c r="B11" s="24"/>
      <c r="C11" s="24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4"/>
    </row>
    <row r="12" spans="1:18" ht="18.75" customHeight="1" thickBot="1" x14ac:dyDescent="0.25">
      <c r="A12" s="511" t="s">
        <v>42</v>
      </c>
      <c r="B12" s="511"/>
      <c r="C12" s="511"/>
      <c r="D12" s="511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1"/>
      <c r="P12" s="511"/>
      <c r="Q12" s="511"/>
      <c r="R12" s="511"/>
    </row>
    <row r="13" spans="1:18" s="16" customFormat="1" ht="22.5" customHeight="1" thickBot="1" x14ac:dyDescent="0.35">
      <c r="A13" s="20"/>
      <c r="B13" s="49" t="s">
        <v>10</v>
      </c>
      <c r="C13" s="50" t="s">
        <v>91</v>
      </c>
      <c r="D13" s="50" t="s">
        <v>92</v>
      </c>
      <c r="E13" s="50" t="s">
        <v>93</v>
      </c>
      <c r="F13" s="50" t="s">
        <v>94</v>
      </c>
      <c r="G13" s="50" t="s">
        <v>95</v>
      </c>
      <c r="H13" s="50" t="s">
        <v>96</v>
      </c>
      <c r="I13" s="50" t="s">
        <v>97</v>
      </c>
      <c r="J13" s="50" t="s">
        <v>98</v>
      </c>
      <c r="K13" s="50" t="s">
        <v>99</v>
      </c>
      <c r="L13" s="50" t="s">
        <v>100</v>
      </c>
      <c r="M13" s="50" t="s">
        <v>101</v>
      </c>
      <c r="N13" s="51" t="s">
        <v>0</v>
      </c>
      <c r="O13" s="519" t="s">
        <v>69</v>
      </c>
      <c r="P13" s="21"/>
      <c r="Q13" s="21"/>
    </row>
    <row r="14" spans="1:18" s="16" customFormat="1" ht="17.100000000000001" customHeight="1" thickBot="1" x14ac:dyDescent="0.25">
      <c r="A14" s="20"/>
      <c r="B14" s="521" t="s">
        <v>66</v>
      </c>
      <c r="C14" s="522"/>
      <c r="D14" s="522"/>
      <c r="E14" s="522"/>
      <c r="F14" s="522"/>
      <c r="G14" s="522"/>
      <c r="H14" s="522"/>
      <c r="I14" s="522"/>
      <c r="J14" s="522"/>
      <c r="K14" s="522"/>
      <c r="L14" s="522"/>
      <c r="M14" s="522"/>
      <c r="N14" s="586"/>
      <c r="O14" s="519"/>
      <c r="P14" s="21"/>
      <c r="Q14" s="21"/>
    </row>
    <row r="15" spans="1:18" s="16" customFormat="1" ht="17.100000000000001" customHeight="1" thickBot="1" x14ac:dyDescent="0.25">
      <c r="A15" s="20"/>
      <c r="B15" s="52" t="s">
        <v>48</v>
      </c>
      <c r="C15" s="53">
        <v>0</v>
      </c>
      <c r="D15" s="43">
        <v>3</v>
      </c>
      <c r="E15" s="43">
        <v>4</v>
      </c>
      <c r="F15" s="43">
        <v>9</v>
      </c>
      <c r="G15" s="43">
        <v>1</v>
      </c>
      <c r="H15" s="43">
        <v>8</v>
      </c>
      <c r="I15" s="43"/>
      <c r="J15" s="43"/>
      <c r="K15" s="43"/>
      <c r="L15" s="43"/>
      <c r="M15" s="43"/>
      <c r="N15" s="34">
        <f>SUM(C15:M15)</f>
        <v>25</v>
      </c>
      <c r="O15" s="519"/>
      <c r="P15" s="21"/>
      <c r="Q15" s="21"/>
    </row>
    <row r="16" spans="1:18" s="16" customFormat="1" ht="17.100000000000001" customHeight="1" thickBot="1" x14ac:dyDescent="0.25">
      <c r="A16" s="20"/>
      <c r="B16" s="52" t="s">
        <v>50</v>
      </c>
      <c r="C16" s="53">
        <v>0</v>
      </c>
      <c r="D16" s="43">
        <v>0</v>
      </c>
      <c r="E16" s="43"/>
      <c r="F16" s="43">
        <v>7</v>
      </c>
      <c r="G16" s="43">
        <v>11</v>
      </c>
      <c r="H16" s="43">
        <v>4</v>
      </c>
      <c r="I16" s="43"/>
      <c r="J16" s="43"/>
      <c r="K16" s="43"/>
      <c r="L16" s="43"/>
      <c r="M16" s="43"/>
      <c r="N16" s="34">
        <f>SUM(C16:M16)</f>
        <v>22</v>
      </c>
      <c r="O16" s="519"/>
      <c r="P16" s="21"/>
      <c r="Q16" s="21"/>
    </row>
    <row r="17" spans="1:17" s="16" customFormat="1" ht="17.100000000000001" customHeight="1" thickBot="1" x14ac:dyDescent="0.25">
      <c r="A17" s="20"/>
      <c r="B17" s="52" t="s">
        <v>51</v>
      </c>
      <c r="C17" s="53">
        <v>0</v>
      </c>
      <c r="D17" s="43">
        <v>1</v>
      </c>
      <c r="E17" s="43">
        <v>2</v>
      </c>
      <c r="F17" s="43"/>
      <c r="G17" s="43">
        <v>1</v>
      </c>
      <c r="H17" s="43"/>
      <c r="I17" s="43"/>
      <c r="J17" s="43"/>
      <c r="K17" s="43"/>
      <c r="L17" s="43"/>
      <c r="M17" s="43"/>
      <c r="N17" s="34">
        <f>SUM(C17:M17)</f>
        <v>4</v>
      </c>
      <c r="O17" s="519"/>
      <c r="P17" s="21"/>
      <c r="Q17" s="21"/>
    </row>
    <row r="18" spans="1:17" s="16" customFormat="1" ht="17.100000000000001" customHeight="1" thickBot="1" x14ac:dyDescent="0.25">
      <c r="A18" s="20"/>
      <c r="B18" s="52" t="s">
        <v>49</v>
      </c>
      <c r="C18" s="53">
        <v>32</v>
      </c>
      <c r="D18" s="43">
        <v>28</v>
      </c>
      <c r="E18" s="43">
        <v>42</v>
      </c>
      <c r="F18" s="43">
        <v>34</v>
      </c>
      <c r="G18" s="43">
        <v>23</v>
      </c>
      <c r="H18" s="43">
        <v>23</v>
      </c>
      <c r="I18" s="43"/>
      <c r="J18" s="43"/>
      <c r="K18" s="43"/>
      <c r="L18" s="43"/>
      <c r="M18" s="43"/>
      <c r="N18" s="34">
        <f t="shared" ref="N18:N25" si="0">SUM(C18:M18)</f>
        <v>182</v>
      </c>
      <c r="O18" s="519"/>
      <c r="P18" s="21"/>
      <c r="Q18" s="21"/>
    </row>
    <row r="19" spans="1:17" s="16" customFormat="1" ht="17.100000000000001" customHeight="1" thickBot="1" x14ac:dyDescent="0.25">
      <c r="A19" s="20"/>
      <c r="B19" s="54" t="s">
        <v>0</v>
      </c>
      <c r="C19" s="44">
        <f t="shared" ref="C19:M19" si="1">SUM(C15:C18)</f>
        <v>32</v>
      </c>
      <c r="D19" s="44">
        <f t="shared" si="1"/>
        <v>32</v>
      </c>
      <c r="E19" s="44">
        <f t="shared" si="1"/>
        <v>48</v>
      </c>
      <c r="F19" s="44">
        <f t="shared" si="1"/>
        <v>50</v>
      </c>
      <c r="G19" s="44">
        <f t="shared" si="1"/>
        <v>36</v>
      </c>
      <c r="H19" s="44">
        <f t="shared" si="1"/>
        <v>35</v>
      </c>
      <c r="I19" s="44">
        <f t="shared" si="1"/>
        <v>0</v>
      </c>
      <c r="J19" s="44">
        <f t="shared" si="1"/>
        <v>0</v>
      </c>
      <c r="K19" s="44">
        <f t="shared" si="1"/>
        <v>0</v>
      </c>
      <c r="L19" s="44">
        <f t="shared" si="1"/>
        <v>0</v>
      </c>
      <c r="M19" s="44">
        <f t="shared" si="1"/>
        <v>0</v>
      </c>
      <c r="N19" s="34">
        <f t="shared" si="0"/>
        <v>233</v>
      </c>
      <c r="O19" s="55">
        <f>(100000/9884371)*(N19/6)*12</f>
        <v>4.7145134475425907</v>
      </c>
      <c r="P19" s="21"/>
      <c r="Q19" s="21"/>
    </row>
    <row r="20" spans="1:17" s="16" customFormat="1" ht="17.100000000000001" customHeight="1" thickBot="1" x14ac:dyDescent="0.25">
      <c r="A20" s="20"/>
      <c r="B20" s="45" t="s">
        <v>54</v>
      </c>
      <c r="C20" s="44">
        <v>24</v>
      </c>
      <c r="D20" s="22">
        <v>13</v>
      </c>
      <c r="E20" s="22">
        <v>18</v>
      </c>
      <c r="F20" s="22">
        <v>12</v>
      </c>
      <c r="G20" s="22">
        <v>5</v>
      </c>
      <c r="H20" s="22">
        <v>7</v>
      </c>
      <c r="I20" s="22"/>
      <c r="J20" s="22"/>
      <c r="K20" s="22"/>
      <c r="L20" s="22"/>
      <c r="M20" s="22"/>
      <c r="N20" s="34">
        <f>SUM(C20:M20)</f>
        <v>79</v>
      </c>
      <c r="O20" s="55">
        <f t="shared" ref="O20:O25" si="2">(100000/9884371)*(N20/6)*12</f>
        <v>1.5984831002397621</v>
      </c>
      <c r="P20" s="21"/>
      <c r="Q20" s="21"/>
    </row>
    <row r="21" spans="1:17" s="16" customFormat="1" ht="17.100000000000001" customHeight="1" thickBot="1" x14ac:dyDescent="0.25">
      <c r="A21" s="20"/>
      <c r="B21" s="45" t="s">
        <v>81</v>
      </c>
      <c r="C21" s="44">
        <v>0</v>
      </c>
      <c r="D21" s="22">
        <v>1</v>
      </c>
      <c r="E21" s="22"/>
      <c r="F21" s="22"/>
      <c r="G21" s="22"/>
      <c r="H21" s="22"/>
      <c r="I21" s="22"/>
      <c r="J21" s="22"/>
      <c r="K21" s="22"/>
      <c r="L21" s="22"/>
      <c r="M21" s="22"/>
      <c r="N21" s="34">
        <f t="shared" si="0"/>
        <v>1</v>
      </c>
      <c r="O21" s="55">
        <f t="shared" si="2"/>
        <v>2.0233963294174206E-2</v>
      </c>
      <c r="P21" s="21"/>
      <c r="Q21" s="21"/>
    </row>
    <row r="22" spans="1:17" s="16" customFormat="1" ht="17.100000000000001" customHeight="1" thickBot="1" x14ac:dyDescent="0.25">
      <c r="A22" s="20"/>
      <c r="B22" s="45" t="s">
        <v>40</v>
      </c>
      <c r="C22" s="44">
        <v>0</v>
      </c>
      <c r="D22" s="22">
        <v>0</v>
      </c>
      <c r="E22" s="22"/>
      <c r="F22" s="22"/>
      <c r="G22" s="22">
        <v>3</v>
      </c>
      <c r="H22" s="22"/>
      <c r="I22" s="22"/>
      <c r="J22" s="22"/>
      <c r="K22" s="22"/>
      <c r="L22" s="22"/>
      <c r="M22" s="22"/>
      <c r="N22" s="34">
        <f t="shared" si="0"/>
        <v>3</v>
      </c>
      <c r="O22" s="55">
        <f t="shared" si="2"/>
        <v>6.0701889882522619E-2</v>
      </c>
      <c r="P22" s="21"/>
      <c r="Q22" s="21"/>
    </row>
    <row r="23" spans="1:17" s="16" customFormat="1" ht="17.100000000000001" customHeight="1" thickBot="1" x14ac:dyDescent="0.25">
      <c r="A23" s="20"/>
      <c r="B23" s="45" t="s">
        <v>88</v>
      </c>
      <c r="C23" s="56"/>
      <c r="D23" s="35"/>
      <c r="E23" s="35">
        <v>3</v>
      </c>
      <c r="F23" s="35"/>
      <c r="G23" s="35">
        <v>6</v>
      </c>
      <c r="H23" s="35">
        <v>2</v>
      </c>
      <c r="I23" s="35"/>
      <c r="J23" s="35"/>
      <c r="K23" s="35"/>
      <c r="L23" s="35"/>
      <c r="M23" s="35"/>
      <c r="N23" s="34">
        <f t="shared" si="0"/>
        <v>11</v>
      </c>
      <c r="O23" s="55">
        <f t="shared" si="2"/>
        <v>0.22257359623591624</v>
      </c>
      <c r="P23" s="21"/>
      <c r="Q23" s="21"/>
    </row>
    <row r="24" spans="1:17" s="16" customFormat="1" ht="17.100000000000001" customHeight="1" thickBot="1" x14ac:dyDescent="0.25">
      <c r="A24" s="20"/>
      <c r="B24" s="45" t="s">
        <v>89</v>
      </c>
      <c r="C24" s="56">
        <v>1</v>
      </c>
      <c r="D24" s="35"/>
      <c r="E24" s="35">
        <v>3</v>
      </c>
      <c r="F24" s="35"/>
      <c r="G24" s="35">
        <v>3</v>
      </c>
      <c r="H24" s="35"/>
      <c r="I24" s="35"/>
      <c r="J24" s="35"/>
      <c r="K24" s="35"/>
      <c r="L24" s="35"/>
      <c r="M24" s="35"/>
      <c r="N24" s="34">
        <f t="shared" si="0"/>
        <v>7</v>
      </c>
      <c r="O24" s="55">
        <f t="shared" si="2"/>
        <v>0.14163774305921945</v>
      </c>
      <c r="P24" s="21"/>
      <c r="Q24" s="21"/>
    </row>
    <row r="25" spans="1:17" s="16" customFormat="1" ht="17.100000000000001" customHeight="1" thickBot="1" x14ac:dyDescent="0.25">
      <c r="A25" s="20"/>
      <c r="B25" s="57" t="s">
        <v>53</v>
      </c>
      <c r="C25" s="58">
        <v>10</v>
      </c>
      <c r="D25" s="33">
        <v>8</v>
      </c>
      <c r="E25" s="33">
        <v>12</v>
      </c>
      <c r="F25" s="33">
        <v>10</v>
      </c>
      <c r="G25" s="33">
        <v>8</v>
      </c>
      <c r="H25" s="33">
        <v>8</v>
      </c>
      <c r="I25" s="33"/>
      <c r="J25" s="33"/>
      <c r="K25" s="33"/>
      <c r="L25" s="33"/>
      <c r="M25" s="33"/>
      <c r="N25" s="34">
        <f t="shared" si="0"/>
        <v>56</v>
      </c>
      <c r="O25" s="55">
        <f t="shared" si="2"/>
        <v>1.1331019444737556</v>
      </c>
      <c r="P25" s="21"/>
      <c r="Q25" s="21"/>
    </row>
    <row r="26" spans="1:17" s="16" customFormat="1" ht="18" customHeight="1" thickBot="1" x14ac:dyDescent="0.25">
      <c r="A26" s="20"/>
      <c r="B26" s="59" t="s">
        <v>0</v>
      </c>
      <c r="C26" s="39">
        <f t="shared" ref="C26:N26" si="3">SUM(C19:C25)</f>
        <v>67</v>
      </c>
      <c r="D26" s="39">
        <f t="shared" si="3"/>
        <v>54</v>
      </c>
      <c r="E26" s="39">
        <f t="shared" si="3"/>
        <v>84</v>
      </c>
      <c r="F26" s="39">
        <f t="shared" si="3"/>
        <v>72</v>
      </c>
      <c r="G26" s="39">
        <f t="shared" si="3"/>
        <v>61</v>
      </c>
      <c r="H26" s="39">
        <f t="shared" si="3"/>
        <v>52</v>
      </c>
      <c r="I26" s="60">
        <f t="shared" si="3"/>
        <v>0</v>
      </c>
      <c r="J26" s="60">
        <f t="shared" si="3"/>
        <v>0</v>
      </c>
      <c r="K26" s="60">
        <f t="shared" si="3"/>
        <v>0</v>
      </c>
      <c r="L26" s="60">
        <f t="shared" si="3"/>
        <v>0</v>
      </c>
      <c r="M26" s="60">
        <f t="shared" si="3"/>
        <v>0</v>
      </c>
      <c r="N26" s="60">
        <f t="shared" si="3"/>
        <v>390</v>
      </c>
      <c r="O26" s="21"/>
      <c r="P26" s="21"/>
      <c r="Q26" s="21"/>
    </row>
    <row r="27" spans="1:17" s="16" customFormat="1" ht="15.95" customHeight="1" thickBot="1" x14ac:dyDescent="0.25">
      <c r="A27" s="20"/>
      <c r="B27" s="31"/>
      <c r="C27" s="31"/>
      <c r="D27" s="61"/>
      <c r="E27" s="62"/>
      <c r="F27" s="524" t="s">
        <v>70</v>
      </c>
      <c r="G27" s="525"/>
      <c r="H27" s="525"/>
      <c r="I27" s="525"/>
      <c r="J27" s="525"/>
      <c r="K27" s="525"/>
      <c r="L27" s="525"/>
      <c r="M27" s="525"/>
      <c r="N27" s="526"/>
      <c r="O27" s="55">
        <f>(100000/9884371)*(N26/6)*12</f>
        <v>7.8912456847279397</v>
      </c>
      <c r="P27" s="21"/>
      <c r="Q27" s="21"/>
    </row>
    <row r="28" spans="1:17" s="16" customFormat="1" ht="15.95" customHeight="1" x14ac:dyDescent="0.2">
      <c r="A28" s="23"/>
      <c r="B28" s="27"/>
      <c r="C28" s="27"/>
      <c r="D28" s="26"/>
      <c r="E28" s="25"/>
      <c r="F28" s="25"/>
      <c r="G28" s="25"/>
      <c r="H28" s="25"/>
      <c r="I28" s="30"/>
      <c r="J28" s="30"/>
      <c r="K28" s="30"/>
      <c r="L28" s="30"/>
      <c r="M28" s="30"/>
      <c r="N28" s="30"/>
      <c r="O28" s="29"/>
    </row>
    <row r="29" spans="1:17" ht="18.75" customHeight="1" thickBot="1" x14ac:dyDescent="0.35">
      <c r="A29" s="11"/>
      <c r="B29" s="511" t="s">
        <v>67</v>
      </c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</row>
    <row r="30" spans="1:17" ht="21.75" customHeight="1" thickBot="1" x14ac:dyDescent="0.35">
      <c r="B30" s="49" t="s">
        <v>10</v>
      </c>
      <c r="C30" s="50" t="s">
        <v>91</v>
      </c>
      <c r="D30" s="50" t="s">
        <v>92</v>
      </c>
      <c r="E30" s="50" t="s">
        <v>93</v>
      </c>
      <c r="F30" s="50" t="s">
        <v>94</v>
      </c>
      <c r="G30" s="50" t="s">
        <v>95</v>
      </c>
      <c r="H30" s="50" t="s">
        <v>96</v>
      </c>
      <c r="I30" s="50" t="s">
        <v>97</v>
      </c>
      <c r="J30" s="50" t="s">
        <v>98</v>
      </c>
      <c r="K30" s="50" t="s">
        <v>99</v>
      </c>
      <c r="L30" s="50" t="s">
        <v>100</v>
      </c>
      <c r="M30" s="50" t="s">
        <v>101</v>
      </c>
      <c r="N30" s="51" t="s">
        <v>0</v>
      </c>
      <c r="O30" s="47" t="s">
        <v>68</v>
      </c>
    </row>
    <row r="31" spans="1:17" ht="17.100000000000001" customHeight="1" thickBot="1" x14ac:dyDescent="0.25">
      <c r="B31" s="63" t="s">
        <v>52</v>
      </c>
      <c r="C31" s="64">
        <v>2</v>
      </c>
      <c r="D31" s="65">
        <v>2</v>
      </c>
      <c r="E31" s="65">
        <v>1</v>
      </c>
      <c r="F31" s="65"/>
      <c r="G31" s="65"/>
      <c r="H31" s="65">
        <v>2</v>
      </c>
      <c r="I31" s="65"/>
      <c r="J31" s="65"/>
      <c r="K31" s="65"/>
      <c r="L31" s="65"/>
      <c r="M31" s="65"/>
      <c r="N31" s="66">
        <f>SUM(C31:M31)</f>
        <v>7</v>
      </c>
      <c r="O31" s="55">
        <f>(100000/9884371)*(N31/6)*12</f>
        <v>0.14163774305921945</v>
      </c>
    </row>
    <row r="32" spans="1:17" ht="17.100000000000001" customHeight="1" thickBot="1" x14ac:dyDescent="0.25">
      <c r="B32" s="67" t="s">
        <v>85</v>
      </c>
      <c r="C32" s="68"/>
      <c r="D32" s="28"/>
      <c r="E32" s="28">
        <v>1</v>
      </c>
      <c r="F32" s="28">
        <v>2</v>
      </c>
      <c r="G32" s="28">
        <v>1</v>
      </c>
      <c r="H32" s="28"/>
      <c r="I32" s="28"/>
      <c r="J32" s="28"/>
      <c r="K32" s="28"/>
      <c r="L32" s="28"/>
      <c r="M32" s="28"/>
      <c r="N32" s="42">
        <f t="shared" ref="N32:N38" si="4">SUM(C32:M32)</f>
        <v>4</v>
      </c>
      <c r="O32" s="55">
        <f t="shared" ref="O32:O41" si="5">(100000/9884371)*(N32/6)*12</f>
        <v>8.0935853176696826E-2</v>
      </c>
    </row>
    <row r="33" spans="1:21" ht="17.100000000000001" customHeight="1" thickBot="1" x14ac:dyDescent="0.25">
      <c r="B33" s="45" t="s">
        <v>44</v>
      </c>
      <c r="C33" s="44">
        <v>12</v>
      </c>
      <c r="D33" s="22">
        <v>11</v>
      </c>
      <c r="E33" s="22">
        <v>8</v>
      </c>
      <c r="F33" s="22">
        <v>9</v>
      </c>
      <c r="G33" s="22">
        <v>9</v>
      </c>
      <c r="H33" s="22">
        <v>6</v>
      </c>
      <c r="I33" s="22"/>
      <c r="J33" s="22"/>
      <c r="K33" s="22"/>
      <c r="L33" s="22"/>
      <c r="M33" s="22"/>
      <c r="N33" s="42">
        <f t="shared" si="4"/>
        <v>55</v>
      </c>
      <c r="O33" s="55">
        <f t="shared" si="5"/>
        <v>1.1128679811795812</v>
      </c>
    </row>
    <row r="34" spans="1:21" ht="17.100000000000001" hidden="1" customHeight="1" thickBot="1" x14ac:dyDescent="0.25">
      <c r="B34" s="45" t="s">
        <v>43</v>
      </c>
      <c r="C34" s="44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42"/>
      <c r="O34" s="55">
        <f t="shared" si="5"/>
        <v>0</v>
      </c>
    </row>
    <row r="35" spans="1:21" ht="17.100000000000001" customHeight="1" thickBot="1" x14ac:dyDescent="0.25">
      <c r="B35" s="69" t="s">
        <v>56</v>
      </c>
      <c r="C35" s="70">
        <v>1</v>
      </c>
      <c r="D35" s="22">
        <v>1</v>
      </c>
      <c r="E35" s="22">
        <v>3</v>
      </c>
      <c r="F35" s="22">
        <v>3</v>
      </c>
      <c r="G35" s="22">
        <v>1</v>
      </c>
      <c r="H35" s="22">
        <v>2</v>
      </c>
      <c r="I35" s="22"/>
      <c r="J35" s="22"/>
      <c r="K35" s="22"/>
      <c r="L35" s="22"/>
      <c r="M35" s="22"/>
      <c r="N35" s="42">
        <f t="shared" si="4"/>
        <v>11</v>
      </c>
      <c r="O35" s="55">
        <f t="shared" si="5"/>
        <v>0.22257359623591624</v>
      </c>
    </row>
    <row r="36" spans="1:21" ht="17.100000000000001" customHeight="1" thickBot="1" x14ac:dyDescent="0.25">
      <c r="B36" s="45" t="s">
        <v>45</v>
      </c>
      <c r="C36" s="44">
        <v>49</v>
      </c>
      <c r="D36" s="22">
        <v>43</v>
      </c>
      <c r="E36" s="22">
        <v>53</v>
      </c>
      <c r="F36" s="22">
        <v>69</v>
      </c>
      <c r="G36" s="22">
        <v>48</v>
      </c>
      <c r="H36" s="22">
        <v>45</v>
      </c>
      <c r="I36" s="22"/>
      <c r="J36" s="22"/>
      <c r="K36" s="22"/>
      <c r="L36" s="22"/>
      <c r="M36" s="22"/>
      <c r="N36" s="42">
        <f t="shared" si="4"/>
        <v>307</v>
      </c>
      <c r="O36" s="55">
        <f t="shared" si="5"/>
        <v>6.211826731311481</v>
      </c>
    </row>
    <row r="37" spans="1:21" ht="17.100000000000001" customHeight="1" thickBot="1" x14ac:dyDescent="0.25">
      <c r="B37" s="45" t="s">
        <v>86</v>
      </c>
      <c r="C37" s="44">
        <v>1</v>
      </c>
      <c r="D37" s="22"/>
      <c r="E37" s="22"/>
      <c r="F37" s="22">
        <v>1</v>
      </c>
      <c r="G37" s="22">
        <v>3</v>
      </c>
      <c r="H37" s="22">
        <v>1</v>
      </c>
      <c r="I37" s="22"/>
      <c r="J37" s="22"/>
      <c r="K37" s="22"/>
      <c r="L37" s="22"/>
      <c r="M37" s="22"/>
      <c r="N37" s="42">
        <f>SUM(C37:M37)</f>
        <v>6</v>
      </c>
      <c r="O37" s="55">
        <f t="shared" si="5"/>
        <v>0.12140377976504524</v>
      </c>
    </row>
    <row r="38" spans="1:21" ht="17.100000000000001" customHeight="1" thickBot="1" x14ac:dyDescent="0.25">
      <c r="B38" s="45" t="s">
        <v>104</v>
      </c>
      <c r="C38" s="44">
        <v>12</v>
      </c>
      <c r="D38" s="22">
        <v>7</v>
      </c>
      <c r="E38" s="22">
        <v>8</v>
      </c>
      <c r="F38" s="22">
        <v>7</v>
      </c>
      <c r="G38" s="22">
        <v>19</v>
      </c>
      <c r="H38" s="22">
        <v>9</v>
      </c>
      <c r="I38" s="22"/>
      <c r="J38" s="22"/>
      <c r="K38" s="22"/>
      <c r="L38" s="22"/>
      <c r="M38" s="22"/>
      <c r="N38" s="42">
        <f t="shared" si="4"/>
        <v>62</v>
      </c>
      <c r="O38" s="55">
        <f t="shared" si="5"/>
        <v>1.2545057242388009</v>
      </c>
    </row>
    <row r="39" spans="1:21" ht="17.100000000000001" customHeight="1" thickBot="1" x14ac:dyDescent="0.25">
      <c r="B39" s="93" t="s">
        <v>87</v>
      </c>
      <c r="C39" s="94"/>
      <c r="D39" s="95"/>
      <c r="E39" s="95"/>
      <c r="F39" s="95"/>
      <c r="G39" s="95">
        <v>11</v>
      </c>
      <c r="H39" s="95"/>
      <c r="I39" s="95"/>
      <c r="J39" s="95"/>
      <c r="K39" s="95"/>
      <c r="L39" s="95"/>
      <c r="M39" s="95"/>
      <c r="N39" s="96">
        <f>SUM(C39:M39)</f>
        <v>11</v>
      </c>
      <c r="O39" s="55">
        <f t="shared" si="5"/>
        <v>0.22257359623591624</v>
      </c>
    </row>
    <row r="40" spans="1:21" ht="17.100000000000001" customHeight="1" thickBot="1" x14ac:dyDescent="0.25">
      <c r="B40" s="97" t="s">
        <v>55</v>
      </c>
      <c r="C40" s="98"/>
      <c r="D40" s="99"/>
      <c r="E40" s="99">
        <v>7</v>
      </c>
      <c r="F40" s="99"/>
      <c r="G40" s="99"/>
      <c r="H40" s="99">
        <v>1</v>
      </c>
      <c r="I40" s="99"/>
      <c r="J40" s="99"/>
      <c r="K40" s="99"/>
      <c r="L40" s="99"/>
      <c r="M40" s="99"/>
      <c r="N40" s="37">
        <f>SUM(C40:M40)</f>
        <v>8</v>
      </c>
      <c r="O40" s="55">
        <f t="shared" si="5"/>
        <v>0.16187170635339365</v>
      </c>
    </row>
    <row r="41" spans="1:21" ht="17.100000000000001" customHeight="1" thickBot="1" x14ac:dyDescent="0.25">
      <c r="B41" s="100" t="s">
        <v>90</v>
      </c>
      <c r="C41" s="101"/>
      <c r="D41" s="102"/>
      <c r="E41" s="102"/>
      <c r="F41" s="102"/>
      <c r="G41" s="102">
        <v>1</v>
      </c>
      <c r="H41" s="102"/>
      <c r="I41" s="102"/>
      <c r="J41" s="102"/>
      <c r="K41" s="102"/>
      <c r="L41" s="102"/>
      <c r="M41" s="102"/>
      <c r="N41" s="46">
        <f>SUM(C41:M41)</f>
        <v>1</v>
      </c>
      <c r="O41" s="55">
        <f t="shared" si="5"/>
        <v>2.0233963294174206E-2</v>
      </c>
    </row>
    <row r="42" spans="1:21" ht="18" customHeight="1" thickBot="1" x14ac:dyDescent="0.25">
      <c r="B42" s="71" t="s">
        <v>0</v>
      </c>
      <c r="C42" s="72">
        <f>SUM(C31:C41)</f>
        <v>77</v>
      </c>
      <c r="D42" s="72">
        <f t="shared" ref="D42:N42" si="6">SUM(D31:D41)</f>
        <v>64</v>
      </c>
      <c r="E42" s="72">
        <f t="shared" si="6"/>
        <v>81</v>
      </c>
      <c r="F42" s="72">
        <f t="shared" si="6"/>
        <v>91</v>
      </c>
      <c r="G42" s="72">
        <f t="shared" si="6"/>
        <v>93</v>
      </c>
      <c r="H42" s="72">
        <f t="shared" si="6"/>
        <v>66</v>
      </c>
      <c r="I42" s="73">
        <f t="shared" si="6"/>
        <v>0</v>
      </c>
      <c r="J42" s="73">
        <f t="shared" si="6"/>
        <v>0</v>
      </c>
      <c r="K42" s="73">
        <f t="shared" si="6"/>
        <v>0</v>
      </c>
      <c r="L42" s="73">
        <f t="shared" si="6"/>
        <v>0</v>
      </c>
      <c r="M42" s="73">
        <f t="shared" si="6"/>
        <v>0</v>
      </c>
      <c r="N42" s="73">
        <f t="shared" si="6"/>
        <v>472</v>
      </c>
      <c r="O42" s="38"/>
    </row>
    <row r="43" spans="1:21" ht="15.75" customHeight="1" thickBot="1" x14ac:dyDescent="0.25">
      <c r="B43" s="74"/>
      <c r="C43" s="74"/>
      <c r="D43" s="75"/>
      <c r="E43" s="76"/>
      <c r="F43" s="524" t="s">
        <v>70</v>
      </c>
      <c r="G43" s="525"/>
      <c r="H43" s="525"/>
      <c r="I43" s="525"/>
      <c r="J43" s="525"/>
      <c r="K43" s="525"/>
      <c r="L43" s="525"/>
      <c r="M43" s="525"/>
      <c r="N43" s="526"/>
      <c r="O43" s="55">
        <f>(100000/9884371)*(N42/6)*12</f>
        <v>9.5504306748502259</v>
      </c>
    </row>
    <row r="44" spans="1:21" ht="24.95" customHeight="1" thickBot="1" x14ac:dyDescent="0.25">
      <c r="B44" s="511" t="s">
        <v>84</v>
      </c>
      <c r="C44" s="511"/>
      <c r="D44" s="511"/>
      <c r="E44" s="511"/>
      <c r="F44" s="511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1"/>
    </row>
    <row r="45" spans="1:21" ht="24" customHeight="1" thickBot="1" x14ac:dyDescent="0.35">
      <c r="B45" s="77" t="s">
        <v>10</v>
      </c>
      <c r="C45" s="78" t="s">
        <v>91</v>
      </c>
      <c r="D45" s="78" t="s">
        <v>92</v>
      </c>
      <c r="E45" s="78" t="s">
        <v>93</v>
      </c>
      <c r="F45" s="78" t="s">
        <v>94</v>
      </c>
      <c r="G45" s="78" t="s">
        <v>95</v>
      </c>
      <c r="H45" s="78" t="s">
        <v>96</v>
      </c>
      <c r="I45" s="78" t="s">
        <v>97</v>
      </c>
      <c r="J45" s="78" t="s">
        <v>98</v>
      </c>
      <c r="K45" s="78" t="s">
        <v>99</v>
      </c>
      <c r="L45" s="78" t="s">
        <v>100</v>
      </c>
      <c r="M45" s="78" t="s">
        <v>101</v>
      </c>
      <c r="N45" s="79" t="s">
        <v>0</v>
      </c>
      <c r="O45" s="580"/>
      <c r="P45" s="580"/>
      <c r="Q45" s="580"/>
      <c r="R45" s="580"/>
      <c r="S45" s="580"/>
    </row>
    <row r="46" spans="1:21" ht="15" customHeight="1" x14ac:dyDescent="0.2">
      <c r="B46" s="80" t="s">
        <v>82</v>
      </c>
      <c r="C46" s="81">
        <v>17</v>
      </c>
      <c r="D46" s="65">
        <v>18</v>
      </c>
      <c r="E46" s="65">
        <v>10</v>
      </c>
      <c r="F46" s="65">
        <v>25</v>
      </c>
      <c r="G46" s="65">
        <v>13</v>
      </c>
      <c r="H46" s="65">
        <v>21</v>
      </c>
      <c r="I46" s="65"/>
      <c r="J46" s="65"/>
      <c r="K46" s="65"/>
      <c r="L46" s="65"/>
      <c r="M46" s="65"/>
      <c r="N46" s="66">
        <f>SUM(C46:M46)</f>
        <v>104</v>
      </c>
    </row>
    <row r="47" spans="1:21" ht="15" customHeight="1" x14ac:dyDescent="0.2">
      <c r="B47" s="69" t="s">
        <v>83</v>
      </c>
      <c r="C47" s="70"/>
      <c r="D47" s="22">
        <v>2</v>
      </c>
      <c r="E47" s="22">
        <v>1</v>
      </c>
      <c r="F47" s="22"/>
      <c r="G47" s="22">
        <v>1</v>
      </c>
      <c r="H47" s="22"/>
      <c r="I47" s="22"/>
      <c r="J47" s="22"/>
      <c r="K47" s="22"/>
      <c r="L47" s="22"/>
      <c r="M47" s="22"/>
      <c r="N47" s="40">
        <f>SUM(C47:M47)</f>
        <v>4</v>
      </c>
    </row>
    <row r="48" spans="1:21" ht="15" customHeight="1" thickBot="1" x14ac:dyDescent="0.25">
      <c r="A48" s="38"/>
      <c r="B48" s="82" t="s">
        <v>102</v>
      </c>
      <c r="C48" s="83"/>
      <c r="D48" s="33">
        <v>1</v>
      </c>
      <c r="E48" s="33">
        <v>1</v>
      </c>
      <c r="F48" s="33">
        <v>2</v>
      </c>
      <c r="G48" s="33"/>
      <c r="H48" s="33"/>
      <c r="I48" s="33"/>
      <c r="J48" s="33"/>
      <c r="K48" s="33"/>
      <c r="L48" s="33"/>
      <c r="M48" s="33"/>
      <c r="N48" s="41">
        <f>SUM(C48:M48)</f>
        <v>4</v>
      </c>
      <c r="O48" s="38"/>
      <c r="P48" s="38"/>
      <c r="Q48" s="38"/>
      <c r="R48" s="38"/>
      <c r="S48" s="38"/>
      <c r="T48" s="38"/>
      <c r="U48" s="38"/>
    </row>
    <row r="49" spans="1:21" ht="16.5" customHeight="1" thickBot="1" x14ac:dyDescent="0.25">
      <c r="A49" s="38"/>
      <c r="B49" s="84" t="s">
        <v>0</v>
      </c>
      <c r="C49" s="85">
        <f>SUM(C46:C48)</f>
        <v>17</v>
      </c>
      <c r="D49" s="85">
        <f t="shared" ref="D49:N49" si="7">SUM(D46:D48)</f>
        <v>21</v>
      </c>
      <c r="E49" s="85">
        <f t="shared" si="7"/>
        <v>12</v>
      </c>
      <c r="F49" s="85">
        <f t="shared" si="7"/>
        <v>27</v>
      </c>
      <c r="G49" s="85">
        <f t="shared" si="7"/>
        <v>14</v>
      </c>
      <c r="H49" s="85">
        <f t="shared" si="7"/>
        <v>21</v>
      </c>
      <c r="I49" s="85">
        <f t="shared" si="7"/>
        <v>0</v>
      </c>
      <c r="J49" s="85">
        <f t="shared" si="7"/>
        <v>0</v>
      </c>
      <c r="K49" s="85">
        <f t="shared" si="7"/>
        <v>0</v>
      </c>
      <c r="L49" s="85">
        <f t="shared" si="7"/>
        <v>0</v>
      </c>
      <c r="M49" s="85">
        <f t="shared" si="7"/>
        <v>0</v>
      </c>
      <c r="N49" s="85">
        <f t="shared" si="7"/>
        <v>112</v>
      </c>
      <c r="O49" s="38"/>
      <c r="P49" s="38"/>
      <c r="Q49" s="38"/>
      <c r="R49" s="38"/>
      <c r="S49" s="38"/>
      <c r="T49" s="38"/>
      <c r="U49" s="38"/>
    </row>
    <row r="50" spans="1:21" ht="15.75" customHeight="1" thickBot="1" x14ac:dyDescent="0.25">
      <c r="A50" s="38"/>
      <c r="B50" s="74"/>
      <c r="C50" s="74"/>
      <c r="D50" s="86"/>
      <c r="E50" s="76"/>
      <c r="F50" s="524" t="s">
        <v>70</v>
      </c>
      <c r="G50" s="525"/>
      <c r="H50" s="525"/>
      <c r="I50" s="525"/>
      <c r="J50" s="525"/>
      <c r="K50" s="525"/>
      <c r="L50" s="525"/>
      <c r="M50" s="525"/>
      <c r="N50" s="526"/>
      <c r="O50" s="581">
        <f>(100000/9884371)*(N46/6)*12</f>
        <v>2.1043321825941175</v>
      </c>
      <c r="P50" s="582">
        <f>(100000/9755954)*(O50/8)*12</f>
        <v>3.2354583405079365E-2</v>
      </c>
      <c r="Q50" s="582">
        <f>(100000/9755954)*(P50/8)*12</f>
        <v>4.9745903996286831E-4</v>
      </c>
      <c r="R50" s="582">
        <f>(100000/9755954)*(Q50/8)*12</f>
        <v>7.6485452877730092E-6</v>
      </c>
      <c r="S50" s="583">
        <f>(100000/9755954)*(R50/8)*12</f>
        <v>1.175981142557613E-7</v>
      </c>
      <c r="T50" s="87"/>
      <c r="U50" s="38"/>
    </row>
    <row r="51" spans="1:21" ht="15.75" customHeight="1" x14ac:dyDescent="0.2">
      <c r="A51" s="38"/>
      <c r="B51" s="74"/>
      <c r="C51" s="74"/>
      <c r="D51" s="86"/>
      <c r="E51" s="86"/>
      <c r="F51" s="86"/>
      <c r="G51" s="86"/>
      <c r="H51" s="74"/>
      <c r="I51" s="103"/>
      <c r="J51" s="103"/>
      <c r="K51" s="103"/>
      <c r="L51" s="103"/>
      <c r="M51" s="103"/>
      <c r="N51" s="103"/>
      <c r="O51" s="105"/>
      <c r="P51" s="105"/>
      <c r="Q51" s="105"/>
      <c r="R51" s="105"/>
      <c r="S51" s="105"/>
      <c r="T51" s="104"/>
      <c r="U51" s="38"/>
    </row>
    <row r="52" spans="1:21" ht="15.75" customHeight="1" x14ac:dyDescent="0.2">
      <c r="A52" s="38"/>
      <c r="B52" s="74"/>
      <c r="C52" s="74"/>
      <c r="D52" s="86"/>
      <c r="E52" s="86"/>
      <c r="F52" s="86"/>
      <c r="G52" s="86"/>
      <c r="H52" s="74"/>
      <c r="I52" s="103"/>
      <c r="J52" s="103"/>
      <c r="K52" s="103"/>
      <c r="L52" s="103"/>
      <c r="M52" s="103"/>
      <c r="N52" s="103"/>
      <c r="O52" s="105"/>
      <c r="P52" s="105"/>
      <c r="Q52" s="105"/>
      <c r="R52" s="105"/>
      <c r="S52" s="105"/>
      <c r="T52" s="104"/>
      <c r="U52" s="38"/>
    </row>
    <row r="53" spans="1:21" ht="15.75" customHeight="1" x14ac:dyDescent="0.2">
      <c r="A53" s="38"/>
      <c r="B53" s="74"/>
      <c r="C53" s="74"/>
      <c r="D53" s="86"/>
      <c r="E53" s="86"/>
      <c r="F53" s="86"/>
      <c r="G53" s="86"/>
      <c r="H53" s="74"/>
      <c r="I53" s="103"/>
      <c r="J53" s="103"/>
      <c r="K53" s="103"/>
      <c r="L53" s="103"/>
      <c r="M53" s="103"/>
      <c r="N53" s="103"/>
      <c r="O53" s="105"/>
      <c r="P53" s="105"/>
      <c r="Q53" s="105"/>
      <c r="R53" s="105"/>
      <c r="S53" s="105"/>
      <c r="T53" s="104"/>
      <c r="U53" s="38"/>
    </row>
    <row r="54" spans="1:21" ht="15.75" customHeight="1" x14ac:dyDescent="0.2">
      <c r="A54" s="38"/>
      <c r="B54" s="74"/>
      <c r="C54" s="74"/>
      <c r="D54" s="86"/>
      <c r="E54" s="86"/>
      <c r="F54" s="86"/>
      <c r="G54" s="86"/>
      <c r="H54" s="74"/>
      <c r="I54" s="103"/>
      <c r="J54" s="103"/>
      <c r="K54" s="103"/>
      <c r="L54" s="103"/>
      <c r="M54" s="103"/>
      <c r="N54" s="103"/>
      <c r="O54" s="105"/>
      <c r="P54" s="105"/>
      <c r="Q54" s="105"/>
      <c r="R54" s="105"/>
      <c r="S54" s="105"/>
      <c r="T54" s="104"/>
      <c r="U54" s="38"/>
    </row>
    <row r="55" spans="1:21" ht="15.75" customHeight="1" x14ac:dyDescent="0.2">
      <c r="A55" s="38"/>
      <c r="B55" s="74"/>
      <c r="C55" s="74"/>
      <c r="D55" s="86"/>
      <c r="E55" s="86"/>
      <c r="F55" s="86"/>
      <c r="G55" s="86"/>
      <c r="H55" s="74"/>
      <c r="I55" s="103"/>
      <c r="J55" s="103"/>
      <c r="K55" s="103"/>
      <c r="L55" s="103"/>
      <c r="M55" s="103"/>
      <c r="N55" s="103"/>
      <c r="O55" s="105"/>
      <c r="P55" s="105"/>
      <c r="Q55" s="105"/>
      <c r="R55" s="105"/>
      <c r="S55" s="105"/>
      <c r="T55" s="104"/>
      <c r="U55" s="38"/>
    </row>
    <row r="56" spans="1:21" ht="24.95" customHeight="1" thickBot="1" x14ac:dyDescent="0.4">
      <c r="A56" s="38"/>
      <c r="B56" s="584" t="s">
        <v>47</v>
      </c>
      <c r="C56" s="584"/>
      <c r="D56" s="584"/>
      <c r="E56" s="584"/>
      <c r="F56" s="584"/>
      <c r="G56" s="584"/>
      <c r="H56" s="584"/>
      <c r="I56" s="584"/>
      <c r="J56" s="584"/>
      <c r="K56" s="584"/>
      <c r="L56" s="584"/>
      <c r="M56" s="584"/>
      <c r="N56" s="584"/>
      <c r="O56" s="584"/>
      <c r="P56" s="584"/>
      <c r="Q56" s="584"/>
      <c r="R56" s="584"/>
      <c r="S56" s="584"/>
      <c r="T56" s="38"/>
      <c r="U56" s="38"/>
    </row>
    <row r="57" spans="1:21" ht="24" customHeight="1" thickBot="1" x14ac:dyDescent="0.35">
      <c r="A57" s="38"/>
      <c r="B57" s="49" t="s">
        <v>10</v>
      </c>
      <c r="C57" s="50" t="s">
        <v>91</v>
      </c>
      <c r="D57" s="50" t="s">
        <v>92</v>
      </c>
      <c r="E57" s="50" t="s">
        <v>93</v>
      </c>
      <c r="F57" s="50" t="s">
        <v>94</v>
      </c>
      <c r="G57" s="50" t="s">
        <v>95</v>
      </c>
      <c r="H57" s="50" t="s">
        <v>96</v>
      </c>
      <c r="I57" s="50" t="s">
        <v>97</v>
      </c>
      <c r="J57" s="50" t="s">
        <v>98</v>
      </c>
      <c r="K57" s="50" t="s">
        <v>99</v>
      </c>
      <c r="L57" s="50" t="s">
        <v>100</v>
      </c>
      <c r="M57" s="50" t="s">
        <v>101</v>
      </c>
      <c r="N57" s="48" t="s">
        <v>0</v>
      </c>
      <c r="O57" s="585"/>
      <c r="P57" s="585"/>
      <c r="Q57" s="585"/>
      <c r="R57" s="585"/>
      <c r="S57" s="585"/>
      <c r="T57" s="38"/>
      <c r="U57" s="38"/>
    </row>
    <row r="58" spans="1:21" ht="18" customHeight="1" thickBot="1" x14ac:dyDescent="0.25">
      <c r="A58" s="38"/>
      <c r="B58" s="88" t="s">
        <v>47</v>
      </c>
      <c r="C58" s="89">
        <v>30</v>
      </c>
      <c r="D58" s="90">
        <v>32</v>
      </c>
      <c r="E58" s="90">
        <v>30</v>
      </c>
      <c r="F58" s="91">
        <v>39</v>
      </c>
      <c r="G58" s="91">
        <v>53</v>
      </c>
      <c r="H58" s="91">
        <v>33</v>
      </c>
      <c r="I58" s="91"/>
      <c r="J58" s="91"/>
      <c r="K58" s="91"/>
      <c r="L58" s="91"/>
      <c r="M58" s="91"/>
      <c r="N58" s="36">
        <f>SUM(C58:M58)</f>
        <v>217</v>
      </c>
      <c r="O58" s="38"/>
      <c r="P58" s="38"/>
      <c r="Q58" s="38"/>
      <c r="R58" s="38"/>
      <c r="S58" s="38"/>
      <c r="T58" s="38"/>
      <c r="U58" s="38"/>
    </row>
    <row r="59" spans="1:21" ht="17.25" customHeight="1" thickBot="1" x14ac:dyDescent="0.25">
      <c r="A59" s="38"/>
      <c r="B59" s="74"/>
      <c r="C59" s="74"/>
      <c r="D59" s="75"/>
      <c r="E59" s="76"/>
      <c r="F59" s="524" t="s">
        <v>70</v>
      </c>
      <c r="G59" s="525"/>
      <c r="H59" s="525"/>
      <c r="I59" s="525"/>
      <c r="J59" s="525"/>
      <c r="K59" s="525"/>
      <c r="L59" s="525"/>
      <c r="M59" s="525"/>
      <c r="N59" s="526"/>
      <c r="O59" s="576">
        <f>(100000/9884371)*(N58/6)*12</f>
        <v>4.3907700348358025</v>
      </c>
      <c r="P59" s="577">
        <f>(100000/9755954)*(O59/8)*12</f>
        <v>6.7509082681752125E-2</v>
      </c>
      <c r="Q59" s="577">
        <f>(100000/9755954)*(P59/8)*12</f>
        <v>1.0379674199225233E-3</v>
      </c>
      <c r="R59" s="577">
        <f>(100000/9755954)*(Q59/8)*12</f>
        <v>1.5958983917757147E-5</v>
      </c>
      <c r="S59" s="578">
        <f>(100000/9755954)*(R59/8)*12</f>
        <v>2.4537298839904047E-7</v>
      </c>
      <c r="T59" s="38"/>
      <c r="U59" s="38"/>
    </row>
    <row r="60" spans="1:21" ht="14.1" customHeight="1" thickBot="1" x14ac:dyDescent="0.25">
      <c r="A60" s="38"/>
      <c r="B60" s="74"/>
      <c r="C60" s="74"/>
      <c r="D60" s="74"/>
      <c r="E60" s="86"/>
      <c r="F60" s="74"/>
      <c r="G60" s="74"/>
      <c r="H60" s="74"/>
      <c r="I60" s="74"/>
      <c r="J60" s="74"/>
      <c r="K60" s="74"/>
      <c r="L60" s="74"/>
      <c r="M60" s="74"/>
      <c r="N60" s="74"/>
      <c r="O60" s="38"/>
      <c r="P60" s="38"/>
      <c r="Q60" s="38"/>
      <c r="R60" s="38"/>
      <c r="S60" s="38"/>
      <c r="T60" s="38"/>
      <c r="U60" s="38"/>
    </row>
    <row r="61" spans="1:21" ht="18" customHeight="1" thickBot="1" x14ac:dyDescent="0.25">
      <c r="A61" s="38"/>
      <c r="B61" s="74"/>
      <c r="C61" s="74"/>
      <c r="D61" s="86"/>
      <c r="E61" s="92"/>
      <c r="F61" s="524" t="s">
        <v>103</v>
      </c>
      <c r="G61" s="525"/>
      <c r="H61" s="525"/>
      <c r="I61" s="525"/>
      <c r="J61" s="525"/>
      <c r="K61" s="525"/>
      <c r="L61" s="525"/>
      <c r="M61" s="525"/>
      <c r="N61" s="526"/>
      <c r="O61" s="579">
        <f>(100000/9884371)*(1378/6)*12</f>
        <v>27.882401419372052</v>
      </c>
      <c r="P61" s="579">
        <f>(100000/9755954)*(O61/8)*12</f>
        <v>0.42869823011730152</v>
      </c>
      <c r="Q61" s="579">
        <f>(100000/9755954)*(P61/8)*12</f>
        <v>6.5913322795080036E-3</v>
      </c>
      <c r="R61" s="579">
        <f>(100000/9755954)*(Q61/8)*12</f>
        <v>1.0134322506299238E-4</v>
      </c>
      <c r="S61" s="579">
        <f>(100000/9755954)*(R61/8)*12</f>
        <v>1.5581750138888375E-6</v>
      </c>
      <c r="T61" s="38"/>
      <c r="U61" s="38"/>
    </row>
    <row r="62" spans="1:21" x14ac:dyDescent="0.2">
      <c r="A62" s="38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38"/>
      <c r="P62" s="38"/>
      <c r="Q62" s="38"/>
      <c r="R62" s="38"/>
      <c r="S62" s="38"/>
      <c r="T62" s="38"/>
      <c r="U62" s="38"/>
    </row>
    <row r="63" spans="1:21" x14ac:dyDescent="0.2">
      <c r="A63" s="38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38"/>
      <c r="P63" s="38"/>
      <c r="Q63" s="38"/>
      <c r="R63" s="38"/>
      <c r="S63" s="38"/>
      <c r="T63" s="38"/>
      <c r="U63" s="38"/>
    </row>
    <row r="64" spans="1:21" x14ac:dyDescent="0.2">
      <c r="A64" s="38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38"/>
      <c r="P64" s="38"/>
      <c r="Q64" s="38"/>
      <c r="R64" s="38"/>
      <c r="S64" s="38"/>
      <c r="T64" s="38"/>
      <c r="U64" s="38"/>
    </row>
  </sheetData>
  <mergeCells count="22">
    <mergeCell ref="A4:Q4"/>
    <mergeCell ref="A5:Q5"/>
    <mergeCell ref="A6:Q6"/>
    <mergeCell ref="A8:Q8"/>
    <mergeCell ref="A12:R12"/>
    <mergeCell ref="O13:O18"/>
    <mergeCell ref="B14:N14"/>
    <mergeCell ref="B29:O29"/>
    <mergeCell ref="A9:Q9"/>
    <mergeCell ref="A10:Q10"/>
    <mergeCell ref="O59:S59"/>
    <mergeCell ref="O61:S61"/>
    <mergeCell ref="F27:N27"/>
    <mergeCell ref="F43:N43"/>
    <mergeCell ref="F61:N61"/>
    <mergeCell ref="F50:N50"/>
    <mergeCell ref="F59:N59"/>
    <mergeCell ref="B44:R44"/>
    <mergeCell ref="O45:S45"/>
    <mergeCell ref="O50:S50"/>
    <mergeCell ref="B56:S56"/>
    <mergeCell ref="O57:S57"/>
  </mergeCells>
  <phoneticPr fontId="0" type="noConversion"/>
  <pageMargins left="0.59055118110236227" right="0.39370078740157483" top="0.31496062992125984" bottom="0.19685039370078741" header="0.39370078740157483" footer="0.31496062992125984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A31" zoomScale="115" zoomScaleNormal="115" zoomScaleSheetLayoutView="100" workbookViewId="0">
      <selection activeCell="A8" sqref="A8"/>
    </sheetView>
  </sheetViews>
  <sheetFormatPr baseColWidth="10" defaultRowHeight="12.75" x14ac:dyDescent="0.2"/>
  <cols>
    <col min="1" max="1" width="17.5703125" style="330" customWidth="1"/>
    <col min="2" max="2" width="18.42578125" style="330" hidden="1" customWidth="1"/>
    <col min="3" max="5" width="4.28515625" style="330" hidden="1" customWidth="1"/>
    <col min="6" max="6" width="16.5703125" style="330" customWidth="1"/>
    <col min="7" max="7" width="11.28515625" style="330" customWidth="1"/>
    <col min="8" max="8" width="12.42578125" style="330" customWidth="1"/>
    <col min="9" max="9" width="7.7109375" style="330" customWidth="1"/>
    <col min="10" max="10" width="3.7109375" style="330" hidden="1" customWidth="1"/>
    <col min="11" max="11" width="3.140625" style="330" hidden="1" customWidth="1"/>
    <col min="12" max="12" width="3" style="330" hidden="1" customWidth="1"/>
    <col min="13" max="13" width="6.42578125" style="330" customWidth="1"/>
    <col min="14" max="14" width="10.42578125" style="330" customWidth="1"/>
    <col min="15" max="15" width="21.7109375" style="330" customWidth="1"/>
    <col min="16" max="16384" width="11.42578125" style="193"/>
  </cols>
  <sheetData>
    <row r="1" spans="1:15" ht="15" x14ac:dyDescent="0.25">
      <c r="A1" s="313" t="s">
        <v>175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</row>
    <row r="2" spans="1:15" ht="12.75" customHeight="1" x14ac:dyDescent="0.2">
      <c r="A2" s="314" t="s">
        <v>57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</row>
    <row r="3" spans="1:15" ht="15" x14ac:dyDescent="0.25">
      <c r="A3" s="315" t="s">
        <v>346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</row>
    <row r="4" spans="1:15" ht="11.25" customHeight="1" thickBot="1" x14ac:dyDescent="0.3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</row>
    <row r="5" spans="1:15" ht="12.95" customHeight="1" x14ac:dyDescent="0.2">
      <c r="A5" s="489" t="s">
        <v>176</v>
      </c>
      <c r="B5" s="489" t="s">
        <v>130</v>
      </c>
      <c r="C5" s="489"/>
      <c r="D5" s="489"/>
      <c r="E5" s="489"/>
      <c r="F5" s="489"/>
      <c r="G5" s="489"/>
      <c r="H5" s="491"/>
      <c r="I5" s="492" t="s">
        <v>153</v>
      </c>
      <c r="J5" s="493"/>
      <c r="K5" s="493"/>
      <c r="L5" s="493"/>
      <c r="M5" s="494"/>
      <c r="N5" s="316"/>
      <c r="O5" s="316"/>
    </row>
    <row r="6" spans="1:15" ht="18.75" customHeight="1" thickBot="1" x14ac:dyDescent="0.25">
      <c r="A6" s="490"/>
      <c r="B6" s="490"/>
      <c r="C6" s="490"/>
      <c r="D6" s="490"/>
      <c r="E6" s="490"/>
      <c r="F6" s="490"/>
      <c r="G6" s="490"/>
      <c r="H6" s="491"/>
      <c r="I6" s="495"/>
      <c r="J6" s="496"/>
      <c r="K6" s="496"/>
      <c r="L6" s="496"/>
      <c r="M6" s="497"/>
      <c r="N6" s="317"/>
      <c r="O6" s="317"/>
    </row>
    <row r="7" spans="1:15" ht="57" customHeight="1" thickBot="1" x14ac:dyDescent="0.4">
      <c r="A7" s="318" t="s">
        <v>347</v>
      </c>
      <c r="B7" s="465" t="s">
        <v>348</v>
      </c>
      <c r="C7" s="319" t="s">
        <v>144</v>
      </c>
      <c r="D7" s="319" t="s">
        <v>145</v>
      </c>
      <c r="E7" s="319" t="s">
        <v>146</v>
      </c>
      <c r="F7" s="395" t="s">
        <v>349</v>
      </c>
      <c r="G7" s="320" t="s">
        <v>170</v>
      </c>
      <c r="H7" s="396" t="s">
        <v>177</v>
      </c>
      <c r="I7" s="321" t="s">
        <v>122</v>
      </c>
      <c r="J7" s="321" t="s">
        <v>180</v>
      </c>
      <c r="K7" s="321" t="s">
        <v>123</v>
      </c>
      <c r="L7" s="321" t="s">
        <v>124</v>
      </c>
      <c r="M7" s="320" t="s">
        <v>0</v>
      </c>
      <c r="N7" s="320" t="s">
        <v>178</v>
      </c>
      <c r="O7" s="320" t="s">
        <v>179</v>
      </c>
    </row>
    <row r="8" spans="1:15" s="296" customFormat="1" ht="15" customHeight="1" x14ac:dyDescent="0.2">
      <c r="A8" s="322" t="s">
        <v>21</v>
      </c>
      <c r="B8" s="323">
        <v>20</v>
      </c>
      <c r="C8" s="323">
        <v>2</v>
      </c>
      <c r="D8" s="323">
        <v>3</v>
      </c>
      <c r="E8" s="323">
        <v>1</v>
      </c>
      <c r="F8" s="323">
        <f>SUM(B8:E8)</f>
        <v>26</v>
      </c>
      <c r="G8" s="466">
        <f>[1]HABITANTES!D4</f>
        <v>255085</v>
      </c>
      <c r="H8" s="467">
        <f xml:space="preserve"> (100000/G8)*(F8/12)*12</f>
        <v>10.192680871082187</v>
      </c>
      <c r="I8" s="468">
        <v>1</v>
      </c>
      <c r="J8" s="468"/>
      <c r="K8" s="468"/>
      <c r="L8" s="468"/>
      <c r="M8" s="323">
        <f t="shared" ref="M8:M39" si="0">SUM(I8:L8)</f>
        <v>1</v>
      </c>
      <c r="N8" s="324">
        <f>'PROVINCIAS MOD'!$F8-'PROVINCIAS MOD'!$M8</f>
        <v>25</v>
      </c>
      <c r="O8" s="325">
        <f>(100000/G8)*(N8/12)*12</f>
        <v>9.8006546837328727</v>
      </c>
    </row>
    <row r="9" spans="1:15" s="296" customFormat="1" ht="15" customHeight="1" x14ac:dyDescent="0.2">
      <c r="A9" s="326" t="s">
        <v>22</v>
      </c>
      <c r="B9" s="327">
        <v>14</v>
      </c>
      <c r="C9" s="327">
        <v>0</v>
      </c>
      <c r="D9" s="327">
        <v>2</v>
      </c>
      <c r="E9" s="327">
        <v>1</v>
      </c>
      <c r="F9" s="327">
        <f t="shared" ref="F9:F39" si="1">SUM(B9:E9)</f>
        <v>17</v>
      </c>
      <c r="G9" s="469">
        <f>[1]HABITANTES!D5</f>
        <v>122083</v>
      </c>
      <c r="H9" s="470">
        <f xml:space="preserve"> (100000/G9)*(F9/12)*12</f>
        <v>13.924952696116577</v>
      </c>
      <c r="I9" s="471">
        <v>2</v>
      </c>
      <c r="J9" s="471"/>
      <c r="K9" s="471"/>
      <c r="L9" s="471"/>
      <c r="M9" s="327">
        <f t="shared" si="0"/>
        <v>2</v>
      </c>
      <c r="N9" s="328">
        <f>'PROVINCIAS MOD'!$F9-'PROVINCIAS MOD'!$M9</f>
        <v>15</v>
      </c>
      <c r="O9" s="329">
        <f>(100000/G9)*(N9/12)*12</f>
        <v>12.286722967161683</v>
      </c>
    </row>
    <row r="10" spans="1:15" ht="15" customHeight="1" x14ac:dyDescent="0.2">
      <c r="A10" s="326" t="s">
        <v>23</v>
      </c>
      <c r="B10" s="327">
        <v>32</v>
      </c>
      <c r="C10" s="327">
        <v>2</v>
      </c>
      <c r="D10" s="327">
        <v>4</v>
      </c>
      <c r="E10" s="327">
        <v>3</v>
      </c>
      <c r="F10" s="327">
        <f t="shared" si="1"/>
        <v>41</v>
      </c>
      <c r="G10" s="469">
        <f>[1]HABITANTES!D6</f>
        <v>208463</v>
      </c>
      <c r="H10" s="470">
        <f t="shared" ref="H10:H39" si="2" xml:space="preserve"> (100000/G10)*(F10/12)*12</f>
        <v>19.667758786931014</v>
      </c>
      <c r="I10" s="471">
        <v>8</v>
      </c>
      <c r="J10" s="471"/>
      <c r="K10" s="471"/>
      <c r="L10" s="471"/>
      <c r="M10" s="327">
        <f t="shared" si="0"/>
        <v>8</v>
      </c>
      <c r="N10" s="328">
        <f>'PROVINCIAS MOD'!$F10-'PROVINCIAS MOD'!$M10</f>
        <v>33</v>
      </c>
      <c r="O10" s="329">
        <f t="shared" ref="O10:O39" si="3">(100000/G10)*(N10/12)*12</f>
        <v>15.830147316310327</v>
      </c>
    </row>
    <row r="11" spans="1:15" ht="15" customHeight="1" x14ac:dyDescent="0.2">
      <c r="A11" s="326" t="s">
        <v>287</v>
      </c>
      <c r="B11" s="327">
        <v>9</v>
      </c>
      <c r="C11" s="327">
        <v>4</v>
      </c>
      <c r="D11" s="327">
        <v>1</v>
      </c>
      <c r="E11" s="327">
        <v>2</v>
      </c>
      <c r="F11" s="327">
        <f t="shared" si="1"/>
        <v>16</v>
      </c>
      <c r="G11" s="469">
        <f>[1]HABITANTES!D7</f>
        <v>68903</v>
      </c>
      <c r="H11" s="470">
        <f t="shared" si="2"/>
        <v>23.221049881717775</v>
      </c>
      <c r="I11" s="471">
        <v>3</v>
      </c>
      <c r="J11" s="471"/>
      <c r="K11" s="471"/>
      <c r="L11" s="471"/>
      <c r="M11" s="327">
        <f t="shared" si="0"/>
        <v>3</v>
      </c>
      <c r="N11" s="328">
        <f>'PROVINCIAS MOD'!$F11-'PROVINCIAS MOD'!$M11</f>
        <v>13</v>
      </c>
      <c r="O11" s="329">
        <f t="shared" si="3"/>
        <v>18.867103028895695</v>
      </c>
    </row>
    <row r="12" spans="1:15" ht="15" customHeight="1" x14ac:dyDescent="0.2">
      <c r="A12" s="326" t="s">
        <v>4</v>
      </c>
      <c r="B12" s="327">
        <v>153</v>
      </c>
      <c r="C12" s="327">
        <v>17</v>
      </c>
      <c r="D12" s="327">
        <v>16</v>
      </c>
      <c r="E12" s="327">
        <v>22</v>
      </c>
      <c r="F12" s="327">
        <f t="shared" si="1"/>
        <v>208</v>
      </c>
      <c r="G12" s="469">
        <f>[1]HABITANTES!D8</f>
        <v>1182348</v>
      </c>
      <c r="H12" s="470">
        <f t="shared" si="2"/>
        <v>17.592113320274571</v>
      </c>
      <c r="I12" s="471">
        <v>26</v>
      </c>
      <c r="J12" s="471"/>
      <c r="K12" s="471"/>
      <c r="L12" s="471"/>
      <c r="M12" s="327">
        <f t="shared" si="0"/>
        <v>26</v>
      </c>
      <c r="N12" s="328">
        <f>'PROVINCIAS MOD'!$F12-'PROVINCIAS MOD'!$M12</f>
        <v>182</v>
      </c>
      <c r="O12" s="329">
        <f t="shared" si="3"/>
        <v>15.393099155240249</v>
      </c>
    </row>
    <row r="13" spans="1:15" ht="15" customHeight="1" x14ac:dyDescent="0.2">
      <c r="A13" s="326" t="s">
        <v>24</v>
      </c>
      <c r="B13" s="327">
        <v>54</v>
      </c>
      <c r="C13" s="327">
        <v>8</v>
      </c>
      <c r="D13" s="327">
        <v>6</v>
      </c>
      <c r="E13" s="327">
        <v>7</v>
      </c>
      <c r="F13" s="327">
        <f t="shared" si="1"/>
        <v>75</v>
      </c>
      <c r="G13" s="469">
        <f>[1]HABITANTES!D9</f>
        <v>306723</v>
      </c>
      <c r="H13" s="470">
        <f t="shared" si="2"/>
        <v>24.452030007531228</v>
      </c>
      <c r="I13" s="471">
        <v>7</v>
      </c>
      <c r="J13" s="471"/>
      <c r="K13" s="471"/>
      <c r="L13" s="471"/>
      <c r="M13" s="327">
        <f t="shared" si="0"/>
        <v>7</v>
      </c>
      <c r="N13" s="328">
        <f>'PROVINCIAS MOD'!$F13-'PROVINCIAS MOD'!$M13</f>
        <v>68</v>
      </c>
      <c r="O13" s="329">
        <f t="shared" si="3"/>
        <v>22.169840540161644</v>
      </c>
    </row>
    <row r="14" spans="1:15" ht="15" customHeight="1" x14ac:dyDescent="0.2">
      <c r="A14" s="326" t="s">
        <v>182</v>
      </c>
      <c r="B14" s="327">
        <v>13</v>
      </c>
      <c r="C14" s="327">
        <v>0</v>
      </c>
      <c r="D14" s="327">
        <v>1</v>
      </c>
      <c r="E14" s="327">
        <v>1</v>
      </c>
      <c r="F14" s="327">
        <f t="shared" si="1"/>
        <v>15</v>
      </c>
      <c r="G14" s="469">
        <f>[1]HABITANTES!D10</f>
        <v>112171</v>
      </c>
      <c r="H14" s="470">
        <f t="shared" si="2"/>
        <v>13.372440292054094</v>
      </c>
      <c r="I14" s="471"/>
      <c r="J14" s="471"/>
      <c r="K14" s="471"/>
      <c r="L14" s="471"/>
      <c r="M14" s="327">
        <f t="shared" si="0"/>
        <v>0</v>
      </c>
      <c r="N14" s="328">
        <f>'PROVINCIAS MOD'!$F14-'PROVINCIAS MOD'!$M14</f>
        <v>15</v>
      </c>
      <c r="O14" s="329">
        <f t="shared" si="3"/>
        <v>13.372440292054094</v>
      </c>
    </row>
    <row r="15" spans="1:15" ht="15" customHeight="1" x14ac:dyDescent="0.2">
      <c r="A15" s="326" t="s">
        <v>126</v>
      </c>
      <c r="B15" s="327">
        <v>11</v>
      </c>
      <c r="C15" s="327">
        <v>1</v>
      </c>
      <c r="D15" s="327">
        <v>0</v>
      </c>
      <c r="E15" s="327">
        <v>2</v>
      </c>
      <c r="F15" s="327">
        <f t="shared" si="1"/>
        <v>14</v>
      </c>
      <c r="G15" s="469">
        <f>[1]HABITANTES!D11</f>
        <v>75016</v>
      </c>
      <c r="H15" s="470">
        <f t="shared" si="2"/>
        <v>18.662685293803989</v>
      </c>
      <c r="I15" s="471"/>
      <c r="J15" s="471"/>
      <c r="K15" s="471"/>
      <c r="L15" s="471"/>
      <c r="M15" s="327">
        <f t="shared" si="0"/>
        <v>0</v>
      </c>
      <c r="N15" s="328">
        <f>'PROVINCIAS MOD'!$F15-'PROVINCIAS MOD'!$M15</f>
        <v>14</v>
      </c>
      <c r="O15" s="329">
        <f t="shared" si="3"/>
        <v>18.662685293803989</v>
      </c>
    </row>
    <row r="16" spans="1:15" ht="15" customHeight="1" x14ac:dyDescent="0.2">
      <c r="A16" s="326" t="s">
        <v>25</v>
      </c>
      <c r="B16" s="327">
        <v>28</v>
      </c>
      <c r="C16" s="327">
        <v>3</v>
      </c>
      <c r="D16" s="327">
        <v>4</v>
      </c>
      <c r="E16" s="327"/>
      <c r="F16" s="327">
        <f t="shared" si="1"/>
        <v>35</v>
      </c>
      <c r="G16" s="469">
        <f>[1]HABITANTES!D12</f>
        <v>244994</v>
      </c>
      <c r="H16" s="470">
        <f t="shared" si="2"/>
        <v>14.286064148509759</v>
      </c>
      <c r="I16" s="471">
        <v>6</v>
      </c>
      <c r="J16" s="471"/>
      <c r="K16" s="471"/>
      <c r="L16" s="471"/>
      <c r="M16" s="327">
        <f t="shared" si="0"/>
        <v>6</v>
      </c>
      <c r="N16" s="328">
        <f>'PROVINCIAS MOD'!$F16-'PROVINCIAS MOD'!$M16</f>
        <v>29</v>
      </c>
      <c r="O16" s="329">
        <f t="shared" si="3"/>
        <v>11.8370245801938</v>
      </c>
    </row>
    <row r="17" spans="1:15" ht="15" customHeight="1" x14ac:dyDescent="0.2">
      <c r="A17" s="326" t="s">
        <v>20</v>
      </c>
      <c r="B17" s="327">
        <v>8</v>
      </c>
      <c r="C17" s="327">
        <v>0</v>
      </c>
      <c r="D17" s="327">
        <v>3</v>
      </c>
      <c r="E17" s="327">
        <v>2</v>
      </c>
      <c r="F17" s="327">
        <f t="shared" si="1"/>
        <v>13</v>
      </c>
      <c r="G17" s="469">
        <f>[1]HABITANTES!D13</f>
        <v>93035</v>
      </c>
      <c r="H17" s="470">
        <f t="shared" si="2"/>
        <v>13.973235878970282</v>
      </c>
      <c r="I17" s="471"/>
      <c r="J17" s="471"/>
      <c r="K17" s="471"/>
      <c r="L17" s="471"/>
      <c r="M17" s="327">
        <f t="shared" si="0"/>
        <v>0</v>
      </c>
      <c r="N17" s="328">
        <f>'PROVINCIAS MOD'!$F17-'PROVINCIAS MOD'!$M17</f>
        <v>13</v>
      </c>
      <c r="O17" s="329">
        <f t="shared" si="3"/>
        <v>13.973235878970282</v>
      </c>
    </row>
    <row r="18" spans="1:15" ht="15" customHeight="1" x14ac:dyDescent="0.2">
      <c r="A18" s="326" t="s">
        <v>127</v>
      </c>
      <c r="B18" s="327">
        <v>10</v>
      </c>
      <c r="C18" s="327">
        <v>0</v>
      </c>
      <c r="D18" s="327">
        <v>2</v>
      </c>
      <c r="E18" s="327">
        <v>1</v>
      </c>
      <c r="F18" s="327">
        <f t="shared" si="1"/>
        <v>13</v>
      </c>
      <c r="G18" s="469">
        <f>[1]HABITANTES!D14</f>
        <v>104613</v>
      </c>
      <c r="H18" s="470">
        <f t="shared" si="2"/>
        <v>12.426753845124409</v>
      </c>
      <c r="I18" s="471"/>
      <c r="J18" s="471"/>
      <c r="K18" s="471"/>
      <c r="L18" s="471"/>
      <c r="M18" s="327">
        <f t="shared" si="0"/>
        <v>0</v>
      </c>
      <c r="N18" s="328">
        <f>'PROVINCIAS MOD'!$F18-'PROVINCIAS MOD'!$M18</f>
        <v>13</v>
      </c>
      <c r="O18" s="329">
        <f t="shared" si="3"/>
        <v>12.426753845124409</v>
      </c>
    </row>
    <row r="19" spans="1:15" s="296" customFormat="1" ht="15" customHeight="1" x14ac:dyDescent="0.2">
      <c r="A19" s="326" t="s">
        <v>26</v>
      </c>
      <c r="B19" s="327">
        <v>4</v>
      </c>
      <c r="C19" s="327">
        <v>1</v>
      </c>
      <c r="D19" s="327">
        <v>0</v>
      </c>
      <c r="E19" s="327"/>
      <c r="F19" s="327">
        <f t="shared" si="1"/>
        <v>5</v>
      </c>
      <c r="G19" s="469">
        <f>[1]HABITANTES!D15</f>
        <v>59230</v>
      </c>
      <c r="H19" s="470">
        <f t="shared" si="2"/>
        <v>8.4416680736113463</v>
      </c>
      <c r="I19" s="471"/>
      <c r="J19" s="471"/>
      <c r="K19" s="471"/>
      <c r="L19" s="471"/>
      <c r="M19" s="327">
        <f t="shared" si="0"/>
        <v>0</v>
      </c>
      <c r="N19" s="328">
        <f>'PROVINCIAS MOD'!$F19-'PROVINCIAS MOD'!$M19</f>
        <v>5</v>
      </c>
      <c r="O19" s="329">
        <f t="shared" si="3"/>
        <v>8.4416680736113463</v>
      </c>
    </row>
    <row r="20" spans="1:15" ht="15" customHeight="1" x14ac:dyDescent="0.2">
      <c r="A20" s="326" t="s">
        <v>27</v>
      </c>
      <c r="B20" s="327">
        <v>58</v>
      </c>
      <c r="C20" s="327">
        <v>6</v>
      </c>
      <c r="D20" s="327">
        <v>4</v>
      </c>
      <c r="E20" s="327">
        <v>5</v>
      </c>
      <c r="F20" s="327">
        <f t="shared" si="1"/>
        <v>73</v>
      </c>
      <c r="G20" s="469">
        <f>[1]HABITANTES!D16</f>
        <v>255878</v>
      </c>
      <c r="H20" s="470">
        <f t="shared" si="2"/>
        <v>28.529220956862254</v>
      </c>
      <c r="I20" s="471">
        <v>8</v>
      </c>
      <c r="J20" s="471"/>
      <c r="K20" s="471"/>
      <c r="L20" s="471"/>
      <c r="M20" s="327">
        <f t="shared" si="0"/>
        <v>8</v>
      </c>
      <c r="N20" s="328">
        <f>'PROVINCIAS MOD'!$F20-'PROVINCIAS MOD'!$M20</f>
        <v>65</v>
      </c>
      <c r="O20" s="329">
        <f t="shared" si="3"/>
        <v>25.402730988986946</v>
      </c>
    </row>
    <row r="21" spans="1:15" s="296" customFormat="1" ht="15" customHeight="1" x14ac:dyDescent="0.2">
      <c r="A21" s="326" t="s">
        <v>28</v>
      </c>
      <c r="B21" s="327">
        <v>40</v>
      </c>
      <c r="C21" s="327">
        <v>1</v>
      </c>
      <c r="D21" s="327">
        <v>4</v>
      </c>
      <c r="E21" s="327">
        <v>3</v>
      </c>
      <c r="F21" s="327">
        <f t="shared" si="1"/>
        <v>48</v>
      </c>
      <c r="G21" s="469">
        <f>[1]HABITANTES!D17</f>
        <v>261547</v>
      </c>
      <c r="H21" s="470">
        <f t="shared" si="2"/>
        <v>18.352342026480901</v>
      </c>
      <c r="I21" s="471">
        <v>5</v>
      </c>
      <c r="J21" s="471"/>
      <c r="K21" s="471"/>
      <c r="L21" s="471"/>
      <c r="M21" s="327">
        <f t="shared" si="0"/>
        <v>5</v>
      </c>
      <c r="N21" s="328">
        <f>'PROVINCIAS MOD'!$F21-'PROVINCIAS MOD'!$M21</f>
        <v>43</v>
      </c>
      <c r="O21" s="329">
        <f t="shared" si="3"/>
        <v>16.440639732055807</v>
      </c>
    </row>
    <row r="22" spans="1:15" ht="15" customHeight="1" x14ac:dyDescent="0.2">
      <c r="A22" s="326" t="s">
        <v>29</v>
      </c>
      <c r="B22" s="327">
        <v>48</v>
      </c>
      <c r="C22" s="327">
        <v>5</v>
      </c>
      <c r="D22" s="327">
        <v>7</v>
      </c>
      <c r="E22" s="327">
        <v>7</v>
      </c>
      <c r="F22" s="327">
        <f t="shared" si="1"/>
        <v>67</v>
      </c>
      <c r="G22" s="469">
        <f>[1]HABITANTES!D18</f>
        <v>449104</v>
      </c>
      <c r="H22" s="470">
        <f t="shared" si="2"/>
        <v>14.918593466101392</v>
      </c>
      <c r="I22" s="471">
        <v>5</v>
      </c>
      <c r="J22" s="471"/>
      <c r="K22" s="471"/>
      <c r="L22" s="471"/>
      <c r="M22" s="327">
        <f t="shared" si="0"/>
        <v>5</v>
      </c>
      <c r="N22" s="328">
        <f>'PROVINCIAS MOD'!$F22-'PROVINCIAS MOD'!$M22</f>
        <v>62</v>
      </c>
      <c r="O22" s="329">
        <f t="shared" si="3"/>
        <v>13.805265595496811</v>
      </c>
    </row>
    <row r="23" spans="1:15" ht="15" customHeight="1" x14ac:dyDescent="0.2">
      <c r="A23" s="326" t="s">
        <v>128</v>
      </c>
      <c r="B23" s="327">
        <v>10</v>
      </c>
      <c r="C23" s="327">
        <v>0</v>
      </c>
      <c r="D23" s="327">
        <v>3</v>
      </c>
      <c r="E23" s="327">
        <v>1</v>
      </c>
      <c r="F23" s="327">
        <f t="shared" si="1"/>
        <v>14</v>
      </c>
      <c r="G23" s="469">
        <f>[1]HABITANTES!D19</f>
        <v>144719</v>
      </c>
      <c r="H23" s="470">
        <f t="shared" si="2"/>
        <v>9.6739198032048321</v>
      </c>
      <c r="I23" s="471"/>
      <c r="J23" s="471"/>
      <c r="K23" s="471"/>
      <c r="L23" s="471"/>
      <c r="M23" s="327">
        <f t="shared" si="0"/>
        <v>0</v>
      </c>
      <c r="N23" s="328">
        <f>'PROVINCIAS MOD'!$F23-'PROVINCIAS MOD'!$M23</f>
        <v>14</v>
      </c>
      <c r="O23" s="329">
        <f t="shared" si="3"/>
        <v>9.6739198032048321</v>
      </c>
    </row>
    <row r="24" spans="1:15" s="296" customFormat="1" ht="15" customHeight="1" x14ac:dyDescent="0.2">
      <c r="A24" s="326" t="s">
        <v>30</v>
      </c>
      <c r="B24" s="327">
        <v>30</v>
      </c>
      <c r="C24" s="327">
        <v>6</v>
      </c>
      <c r="D24" s="327">
        <v>3</v>
      </c>
      <c r="E24" s="327">
        <v>6</v>
      </c>
      <c r="F24" s="327">
        <f t="shared" si="1"/>
        <v>45</v>
      </c>
      <c r="G24" s="469">
        <f>[1]HABITANTES!D20</f>
        <v>206501</v>
      </c>
      <c r="H24" s="470">
        <f t="shared" si="2"/>
        <v>21.791662025849753</v>
      </c>
      <c r="I24" s="471">
        <v>11</v>
      </c>
      <c r="J24" s="471"/>
      <c r="K24" s="471"/>
      <c r="L24" s="471"/>
      <c r="M24" s="327">
        <f t="shared" si="0"/>
        <v>11</v>
      </c>
      <c r="N24" s="328">
        <f>'PROVINCIAS MOD'!$F24-'PROVINCIAS MOD'!$M24</f>
        <v>34</v>
      </c>
      <c r="O24" s="329">
        <f t="shared" si="3"/>
        <v>16.464811308419815</v>
      </c>
    </row>
    <row r="25" spans="1:15" ht="15" customHeight="1" x14ac:dyDescent="0.2">
      <c r="A25" s="326" t="s">
        <v>266</v>
      </c>
      <c r="B25" s="327">
        <v>12</v>
      </c>
      <c r="C25" s="327">
        <v>3</v>
      </c>
      <c r="D25" s="327">
        <v>1</v>
      </c>
      <c r="E25" s="327"/>
      <c r="F25" s="327">
        <f t="shared" si="1"/>
        <v>16</v>
      </c>
      <c r="G25" s="469">
        <f>[1]HABITANTES!D21</f>
        <v>126311</v>
      </c>
      <c r="H25" s="470">
        <f t="shared" si="2"/>
        <v>12.667146962655666</v>
      </c>
      <c r="I25" s="471">
        <v>1</v>
      </c>
      <c r="J25" s="471"/>
      <c r="K25" s="471"/>
      <c r="L25" s="471"/>
      <c r="M25" s="327">
        <f t="shared" si="0"/>
        <v>1</v>
      </c>
      <c r="N25" s="328">
        <f>'PROVINCIAS MOD'!$F25-'PROVINCIAS MOD'!$M25</f>
        <v>15</v>
      </c>
      <c r="O25" s="329">
        <f t="shared" si="3"/>
        <v>11.875450277489687</v>
      </c>
    </row>
    <row r="26" spans="1:15" ht="15" customHeight="1" x14ac:dyDescent="0.2">
      <c r="A26" s="326" t="s">
        <v>31</v>
      </c>
      <c r="B26" s="327">
        <v>21</v>
      </c>
      <c r="C26" s="327">
        <v>3</v>
      </c>
      <c r="D26" s="327">
        <v>1</v>
      </c>
      <c r="E26" s="327">
        <v>3</v>
      </c>
      <c r="F26" s="327">
        <f t="shared" si="1"/>
        <v>28</v>
      </c>
      <c r="G26" s="469">
        <f>[1]HABITANTES!D22</f>
        <v>222613</v>
      </c>
      <c r="H26" s="470">
        <f t="shared" si="2"/>
        <v>12.577881794863732</v>
      </c>
      <c r="I26" s="471">
        <v>2</v>
      </c>
      <c r="J26" s="471"/>
      <c r="K26" s="471"/>
      <c r="L26" s="471"/>
      <c r="M26" s="327">
        <f t="shared" si="0"/>
        <v>2</v>
      </c>
      <c r="N26" s="328">
        <f>'PROVINCIAS MOD'!$F26-'PROVINCIAS MOD'!$M26</f>
        <v>26</v>
      </c>
      <c r="O26" s="329">
        <f t="shared" si="3"/>
        <v>11.679461666659179</v>
      </c>
    </row>
    <row r="27" spans="1:15" s="296" customFormat="1" ht="15" customHeight="1" x14ac:dyDescent="0.2">
      <c r="A27" s="326" t="s">
        <v>32</v>
      </c>
      <c r="B27" s="327">
        <v>4</v>
      </c>
      <c r="C27" s="327">
        <v>1</v>
      </c>
      <c r="D27" s="327">
        <v>0</v>
      </c>
      <c r="E27" s="327"/>
      <c r="F27" s="327">
        <f t="shared" si="1"/>
        <v>5</v>
      </c>
      <c r="G27" s="469">
        <f>[1]HABITANTES!D23</f>
        <v>27342</v>
      </c>
      <c r="H27" s="470">
        <f t="shared" si="2"/>
        <v>18.28688464633165</v>
      </c>
      <c r="I27" s="471">
        <v>1</v>
      </c>
      <c r="J27" s="471"/>
      <c r="K27" s="471"/>
      <c r="L27" s="471"/>
      <c r="M27" s="327">
        <f t="shared" si="0"/>
        <v>1</v>
      </c>
      <c r="N27" s="328">
        <f>'PROVINCIAS MOD'!$F27-'PROVINCIAS MOD'!$M27</f>
        <v>4</v>
      </c>
      <c r="O27" s="329">
        <f t="shared" si="3"/>
        <v>14.629507717065319</v>
      </c>
    </row>
    <row r="28" spans="1:15" ht="15" customHeight="1" x14ac:dyDescent="0.2">
      <c r="A28" s="326" t="s">
        <v>33</v>
      </c>
      <c r="B28" s="327">
        <v>26</v>
      </c>
      <c r="C28" s="327">
        <v>2</v>
      </c>
      <c r="D28" s="327">
        <v>3</v>
      </c>
      <c r="E28" s="327">
        <v>2</v>
      </c>
      <c r="F28" s="327">
        <f t="shared" si="1"/>
        <v>33</v>
      </c>
      <c r="G28" s="469">
        <f>[1]HABITANTES!D24</f>
        <v>216594</v>
      </c>
      <c r="H28" s="470">
        <f t="shared" si="2"/>
        <v>15.235879110224662</v>
      </c>
      <c r="I28" s="471">
        <v>4</v>
      </c>
      <c r="J28" s="471"/>
      <c r="K28" s="471"/>
      <c r="L28" s="471"/>
      <c r="M28" s="327">
        <f t="shared" si="0"/>
        <v>4</v>
      </c>
      <c r="N28" s="328">
        <f>'PROVINCIAS MOD'!$F28-'PROVINCIAS MOD'!$M28</f>
        <v>29</v>
      </c>
      <c r="O28" s="329">
        <f t="shared" si="3"/>
        <v>13.389105884742882</v>
      </c>
    </row>
    <row r="29" spans="1:15" ht="15" customHeight="1" x14ac:dyDescent="0.2">
      <c r="A29" s="326" t="s">
        <v>34</v>
      </c>
      <c r="B29" s="327">
        <v>25</v>
      </c>
      <c r="C29" s="327">
        <v>2</v>
      </c>
      <c r="D29" s="327">
        <v>1</v>
      </c>
      <c r="E29" s="327">
        <v>5</v>
      </c>
      <c r="F29" s="327">
        <f t="shared" si="1"/>
        <v>33</v>
      </c>
      <c r="G29" s="469">
        <f>[1]HABITANTES!D25</f>
        <v>338995</v>
      </c>
      <c r="H29" s="470">
        <f t="shared" si="2"/>
        <v>9.7346568533459195</v>
      </c>
      <c r="I29" s="471">
        <v>7</v>
      </c>
      <c r="J29" s="471"/>
      <c r="K29" s="471"/>
      <c r="L29" s="471"/>
      <c r="M29" s="327">
        <f t="shared" si="0"/>
        <v>7</v>
      </c>
      <c r="N29" s="328">
        <f>'PROVINCIAS MOD'!$F29-'PROVINCIAS MOD'!$M29</f>
        <v>26</v>
      </c>
      <c r="O29" s="329">
        <f t="shared" si="3"/>
        <v>7.6697296420301182</v>
      </c>
    </row>
    <row r="30" spans="1:15" ht="15" customHeight="1" x14ac:dyDescent="0.2">
      <c r="A30" s="326" t="s">
        <v>38</v>
      </c>
      <c r="B30" s="327">
        <v>18</v>
      </c>
      <c r="C30" s="327">
        <v>0</v>
      </c>
      <c r="D30" s="327">
        <v>2</v>
      </c>
      <c r="E30" s="327">
        <v>1</v>
      </c>
      <c r="F30" s="327">
        <f t="shared" si="1"/>
        <v>21</v>
      </c>
      <c r="G30" s="469">
        <f>[1]HABITANTES!D26</f>
        <v>103330</v>
      </c>
      <c r="H30" s="470">
        <f t="shared" si="2"/>
        <v>20.323236233426886</v>
      </c>
      <c r="I30" s="471">
        <v>5</v>
      </c>
      <c r="J30" s="471"/>
      <c r="K30" s="471"/>
      <c r="L30" s="471"/>
      <c r="M30" s="327">
        <f t="shared" si="0"/>
        <v>5</v>
      </c>
      <c r="N30" s="328">
        <f>'PROVINCIAS MOD'!$F30-'PROVINCIAS MOD'!$M30</f>
        <v>16</v>
      </c>
      <c r="O30" s="329">
        <f t="shared" si="3"/>
        <v>15.484370463563341</v>
      </c>
    </row>
    <row r="31" spans="1:15" ht="15" customHeight="1" x14ac:dyDescent="0.2">
      <c r="A31" s="326" t="s">
        <v>129</v>
      </c>
      <c r="B31" s="327">
        <v>81</v>
      </c>
      <c r="C31" s="327">
        <v>4</v>
      </c>
      <c r="D31" s="327">
        <v>4</v>
      </c>
      <c r="E31" s="327">
        <v>6</v>
      </c>
      <c r="F31" s="327">
        <f t="shared" si="1"/>
        <v>95</v>
      </c>
      <c r="G31" s="469">
        <f>[1]HABITANTES!D27</f>
        <v>723738</v>
      </c>
      <c r="H31" s="470">
        <f t="shared" si="2"/>
        <v>13.126297085409359</v>
      </c>
      <c r="I31" s="471">
        <v>13</v>
      </c>
      <c r="J31" s="471"/>
      <c r="K31" s="471"/>
      <c r="L31" s="471"/>
      <c r="M31" s="327">
        <f t="shared" si="0"/>
        <v>13</v>
      </c>
      <c r="N31" s="328">
        <f>'PROVINCIAS MOD'!$F31-'PROVINCIAS MOD'!$M31</f>
        <v>82</v>
      </c>
      <c r="O31" s="329">
        <f t="shared" si="3"/>
        <v>11.330066957932289</v>
      </c>
    </row>
    <row r="32" spans="1:15" ht="15" customHeight="1" x14ac:dyDescent="0.2">
      <c r="A32" s="326" t="s">
        <v>111</v>
      </c>
      <c r="B32" s="327">
        <v>10</v>
      </c>
      <c r="C32" s="327">
        <v>0</v>
      </c>
      <c r="D32" s="327">
        <v>1</v>
      </c>
      <c r="E32" s="327"/>
      <c r="F32" s="327">
        <f t="shared" si="1"/>
        <v>11</v>
      </c>
      <c r="G32" s="469">
        <f>[1]HABITANTES!D28</f>
        <v>69398</v>
      </c>
      <c r="H32" s="470">
        <f t="shared" si="2"/>
        <v>15.850600881869795</v>
      </c>
      <c r="I32" s="471"/>
      <c r="J32" s="471"/>
      <c r="K32" s="471"/>
      <c r="L32" s="471"/>
      <c r="M32" s="327">
        <f t="shared" si="0"/>
        <v>0</v>
      </c>
      <c r="N32" s="328">
        <f>'PROVINCIAS MOD'!$F32-'PROVINCIAS MOD'!$M32</f>
        <v>11</v>
      </c>
      <c r="O32" s="329">
        <f t="shared" si="3"/>
        <v>15.850600881869795</v>
      </c>
    </row>
    <row r="33" spans="1:15" ht="15" customHeight="1" x14ac:dyDescent="0.2">
      <c r="A33" s="326" t="s">
        <v>35</v>
      </c>
      <c r="B33" s="327">
        <v>36</v>
      </c>
      <c r="C33" s="327">
        <v>1</v>
      </c>
      <c r="D33" s="327">
        <v>1</v>
      </c>
      <c r="E33" s="327">
        <v>2</v>
      </c>
      <c r="F33" s="327">
        <f t="shared" si="1"/>
        <v>40</v>
      </c>
      <c r="G33" s="469">
        <f>[1]HABITANTES!D29</f>
        <v>242843</v>
      </c>
      <c r="H33" s="470">
        <f t="shared" si="2"/>
        <v>16.471547460705064</v>
      </c>
      <c r="I33" s="471">
        <v>2</v>
      </c>
      <c r="J33" s="471"/>
      <c r="K33" s="471"/>
      <c r="L33" s="471"/>
      <c r="M33" s="327">
        <f t="shared" si="0"/>
        <v>2</v>
      </c>
      <c r="N33" s="328">
        <f>'PROVINCIAS MOD'!$F33-'PROVINCIAS MOD'!$M33</f>
        <v>38</v>
      </c>
      <c r="O33" s="329">
        <f t="shared" si="3"/>
        <v>15.647970087669812</v>
      </c>
    </row>
    <row r="34" spans="1:15" ht="15" customHeight="1" x14ac:dyDescent="0.2">
      <c r="A34" s="326" t="s">
        <v>267</v>
      </c>
      <c r="B34" s="327">
        <v>28</v>
      </c>
      <c r="C34" s="327">
        <v>5</v>
      </c>
      <c r="D34" s="327">
        <v>5</v>
      </c>
      <c r="E34" s="327">
        <v>4</v>
      </c>
      <c r="F34" s="327">
        <f t="shared" si="1"/>
        <v>42</v>
      </c>
      <c r="G34" s="469">
        <f>[1]HABITANTES!D30</f>
        <v>360090</v>
      </c>
      <c r="H34" s="470">
        <f t="shared" si="2"/>
        <v>11.66375072898442</v>
      </c>
      <c r="I34" s="471">
        <v>2</v>
      </c>
      <c r="J34" s="471"/>
      <c r="K34" s="471"/>
      <c r="L34" s="471"/>
      <c r="M34" s="327">
        <f t="shared" si="0"/>
        <v>2</v>
      </c>
      <c r="N34" s="328">
        <f>'PROVINCIAS MOD'!$F34-'PROVINCIAS MOD'!$M34</f>
        <v>40</v>
      </c>
      <c r="O34" s="329">
        <f t="shared" si="3"/>
        <v>11.108334027604212</v>
      </c>
    </row>
    <row r="35" spans="1:15" s="296" customFormat="1" ht="15" customHeight="1" x14ac:dyDescent="0.2">
      <c r="A35" s="326" t="s">
        <v>36</v>
      </c>
      <c r="B35" s="327">
        <v>15</v>
      </c>
      <c r="C35" s="327">
        <v>3</v>
      </c>
      <c r="D35" s="327">
        <v>2</v>
      </c>
      <c r="E35" s="327">
        <v>3</v>
      </c>
      <c r="F35" s="327">
        <f t="shared" si="1"/>
        <v>23</v>
      </c>
      <c r="G35" s="469">
        <f>[1]HABITANTES!D31</f>
        <v>157917</v>
      </c>
      <c r="H35" s="470">
        <f t="shared" si="2"/>
        <v>14.564613056225738</v>
      </c>
      <c r="I35" s="471">
        <v>1</v>
      </c>
      <c r="J35" s="471"/>
      <c r="K35" s="471"/>
      <c r="L35" s="471"/>
      <c r="M35" s="327">
        <f t="shared" si="0"/>
        <v>1</v>
      </c>
      <c r="N35" s="328">
        <f>'PROVINCIAS MOD'!$F35-'PROVINCIAS MOD'!$M35</f>
        <v>22</v>
      </c>
      <c r="O35" s="329">
        <f t="shared" si="3"/>
        <v>13.93136901030288</v>
      </c>
    </row>
    <row r="36" spans="1:15" ht="15" customHeight="1" x14ac:dyDescent="0.2">
      <c r="A36" s="326" t="s">
        <v>5</v>
      </c>
      <c r="B36" s="327">
        <v>151</v>
      </c>
      <c r="C36" s="327">
        <v>16</v>
      </c>
      <c r="D36" s="327">
        <v>22</v>
      </c>
      <c r="E36" s="327">
        <v>16</v>
      </c>
      <c r="F36" s="327">
        <f t="shared" si="1"/>
        <v>205</v>
      </c>
      <c r="G36" s="469">
        <f>[1]HABITANTES!D32</f>
        <v>1116441</v>
      </c>
      <c r="H36" s="470">
        <f t="shared" si="2"/>
        <v>18.361919707355785</v>
      </c>
      <c r="I36" s="471">
        <v>20</v>
      </c>
      <c r="J36" s="471"/>
      <c r="K36" s="471"/>
      <c r="L36" s="471"/>
      <c r="M36" s="327">
        <f t="shared" si="0"/>
        <v>20</v>
      </c>
      <c r="N36" s="328">
        <f>'PROVINCIAS MOD'!$F36-'PROVINCIAS MOD'!$M36</f>
        <v>185</v>
      </c>
      <c r="O36" s="329">
        <f t="shared" si="3"/>
        <v>16.570512906638147</v>
      </c>
    </row>
    <row r="37" spans="1:15" ht="15" customHeight="1" x14ac:dyDescent="0.2">
      <c r="A37" s="326" t="s">
        <v>183</v>
      </c>
      <c r="B37" s="327">
        <v>5</v>
      </c>
      <c r="C37" s="327"/>
      <c r="D37" s="327"/>
      <c r="E37" s="327"/>
      <c r="F37" s="327">
        <f t="shared" si="1"/>
        <v>5</v>
      </c>
      <c r="G37" s="469">
        <f>[1]HABITANTES!D33</f>
        <v>54063</v>
      </c>
      <c r="H37" s="470">
        <f t="shared" si="2"/>
        <v>9.2484693783178891</v>
      </c>
      <c r="I37" s="471">
        <v>1</v>
      </c>
      <c r="J37" s="471"/>
      <c r="K37" s="471"/>
      <c r="L37" s="471"/>
      <c r="M37" s="327">
        <f t="shared" si="0"/>
        <v>1</v>
      </c>
      <c r="N37" s="328">
        <f>'PROVINCIAS MOD'!$F37-'PROVINCIAS MOD'!$M37</f>
        <v>4</v>
      </c>
      <c r="O37" s="329">
        <f t="shared" si="3"/>
        <v>7.3987755026543098</v>
      </c>
    </row>
    <row r="38" spans="1:15" ht="15" customHeight="1" x14ac:dyDescent="0.2">
      <c r="A38" s="326" t="s">
        <v>19</v>
      </c>
      <c r="B38" s="327">
        <v>277</v>
      </c>
      <c r="C38" s="327">
        <v>30</v>
      </c>
      <c r="D38" s="327">
        <v>28</v>
      </c>
      <c r="E38" s="327">
        <v>34</v>
      </c>
      <c r="F38" s="327">
        <f t="shared" si="1"/>
        <v>369</v>
      </c>
      <c r="G38" s="469">
        <f>[1]HABITANTES!D34</f>
        <v>2384036</v>
      </c>
      <c r="H38" s="470">
        <f t="shared" si="2"/>
        <v>15.477954191966901</v>
      </c>
      <c r="I38" s="471">
        <v>48</v>
      </c>
      <c r="J38" s="471"/>
      <c r="K38" s="471"/>
      <c r="L38" s="471"/>
      <c r="M38" s="327">
        <f t="shared" si="0"/>
        <v>48</v>
      </c>
      <c r="N38" s="328">
        <f>'PROVINCIAS MOD'!$F38-'PROVINCIAS MOD'!$M38</f>
        <v>321</v>
      </c>
      <c r="O38" s="329">
        <f t="shared" si="3"/>
        <v>13.464561776751694</v>
      </c>
    </row>
    <row r="39" spans="1:15" ht="15" customHeight="1" x14ac:dyDescent="0.2">
      <c r="A39" s="326" t="s">
        <v>37</v>
      </c>
      <c r="B39" s="327">
        <v>19</v>
      </c>
      <c r="C39" s="327">
        <v>2</v>
      </c>
      <c r="D39" s="327">
        <v>1</v>
      </c>
      <c r="E39" s="327">
        <v>2</v>
      </c>
      <c r="F39" s="327">
        <f t="shared" si="1"/>
        <v>24</v>
      </c>
      <c r="G39" s="469">
        <f>[1]HABITANTES!D35</f>
        <v>202411</v>
      </c>
      <c r="H39" s="470">
        <f t="shared" si="2"/>
        <v>11.85706310427793</v>
      </c>
      <c r="I39" s="471">
        <v>4</v>
      </c>
      <c r="J39" s="471"/>
      <c r="K39" s="471"/>
      <c r="L39" s="471"/>
      <c r="M39" s="327">
        <f t="shared" si="0"/>
        <v>4</v>
      </c>
      <c r="N39" s="328">
        <f>'PROVINCIAS MOD'!$F39-'PROVINCIAS MOD'!$M39</f>
        <v>20</v>
      </c>
      <c r="O39" s="329">
        <f t="shared" si="3"/>
        <v>9.8808859202316093</v>
      </c>
    </row>
    <row r="40" spans="1:15" ht="15" customHeight="1" thickBot="1" x14ac:dyDescent="0.25">
      <c r="A40" s="472" t="s">
        <v>181</v>
      </c>
      <c r="B40" s="473">
        <f>SUM(B8:B39)</f>
        <v>1270</v>
      </c>
      <c r="C40" s="473">
        <f>SUM(C8:C39)</f>
        <v>128</v>
      </c>
      <c r="D40" s="473">
        <f>SUM(D8:D39)</f>
        <v>135</v>
      </c>
      <c r="E40" s="473">
        <f>SUM(E8:E39)</f>
        <v>142</v>
      </c>
      <c r="F40" s="473">
        <f>SUM(F8:F39)</f>
        <v>1675</v>
      </c>
      <c r="G40" s="474"/>
      <c r="H40" s="475">
        <f xml:space="preserve"> (100000/9980243)*(F40/12)*12</f>
        <v>16.783158486221229</v>
      </c>
      <c r="I40" s="476">
        <f>SUBTOTAL(109,'PROVINCIAS MOD'!$I$8:$I$39)</f>
        <v>193</v>
      </c>
      <c r="J40" s="477">
        <f>SUM(I8:I39)</f>
        <v>193</v>
      </c>
      <c r="K40" s="477">
        <f>SUM(J8:J39)</f>
        <v>0</v>
      </c>
      <c r="L40" s="477">
        <f>SUM(K8:K39)</f>
        <v>0</v>
      </c>
      <c r="M40" s="477">
        <f>SUM(M8:M39)</f>
        <v>193</v>
      </c>
      <c r="N40" s="477">
        <f>SUM(N8:N39)</f>
        <v>1482</v>
      </c>
      <c r="O40" s="478">
        <f>(100000/9980243)*(N40/12)*12</f>
        <v>14.849337836764093</v>
      </c>
    </row>
  </sheetData>
  <mergeCells count="4">
    <mergeCell ref="A5:A6"/>
    <mergeCell ref="B5:G6"/>
    <mergeCell ref="H5:H6"/>
    <mergeCell ref="I5:M6"/>
  </mergeCells>
  <conditionalFormatting sqref="H8:H40">
    <cfRule type="cellIs" dxfId="7" priority="3" stopIfTrue="1" operator="greaterThan">
      <formula>39.99</formula>
    </cfRule>
    <cfRule type="cellIs" dxfId="6" priority="4" operator="between">
      <formula>30</formula>
      <formula>39.99</formula>
    </cfRule>
  </conditionalFormatting>
  <conditionalFormatting sqref="O8:O39">
    <cfRule type="cellIs" dxfId="5" priority="1" operator="between">
      <formula>40</formula>
      <formula>50</formula>
    </cfRule>
    <cfRule type="cellIs" dxfId="4" priority="2" operator="between">
      <formula>30</formula>
      <formula>39</formula>
    </cfRule>
  </conditionalFormatting>
  <printOptions horizontalCentered="1"/>
  <pageMargins left="0.19685039370078741" right="0.23622047244094491" top="0.74803149606299213" bottom="0.74803149606299213" header="0.31496062992125984" footer="0.31496062992125984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57"/>
  <sheetViews>
    <sheetView tabSelected="1" workbookViewId="0">
      <selection activeCell="J16" sqref="J16"/>
    </sheetView>
  </sheetViews>
  <sheetFormatPr baseColWidth="10" defaultColWidth="11.42578125" defaultRowHeight="12.75" x14ac:dyDescent="0.2"/>
  <cols>
    <col min="1" max="1" width="6.5703125" customWidth="1"/>
    <col min="2" max="2" width="10.28515625" customWidth="1"/>
    <col min="3" max="3" width="19.5703125" customWidth="1"/>
    <col min="4" max="4" width="13.28515625" customWidth="1"/>
    <col min="5" max="5" width="17.42578125" customWidth="1"/>
    <col min="8" max="8" width="5.5703125" customWidth="1"/>
  </cols>
  <sheetData>
    <row r="5" spans="1:8" ht="12.75" customHeight="1" x14ac:dyDescent="0.25">
      <c r="A5" s="504" t="s">
        <v>13</v>
      </c>
      <c r="B5" s="504"/>
      <c r="C5" s="504"/>
      <c r="D5" s="504"/>
      <c r="E5" s="504"/>
      <c r="F5" s="504"/>
      <c r="G5" s="504"/>
    </row>
    <row r="6" spans="1:8" ht="21" customHeight="1" x14ac:dyDescent="0.3">
      <c r="A6" s="505" t="s">
        <v>18</v>
      </c>
      <c r="B6" s="505"/>
      <c r="C6" s="505"/>
      <c r="D6" s="505"/>
      <c r="E6" s="505"/>
      <c r="F6" s="505"/>
      <c r="G6" s="505"/>
    </row>
    <row r="7" spans="1:8" ht="16.5" customHeight="1" x14ac:dyDescent="0.25">
      <c r="A7" s="506" t="s">
        <v>299</v>
      </c>
      <c r="B7" s="506"/>
      <c r="C7" s="506"/>
      <c r="D7" s="506"/>
      <c r="E7" s="506"/>
      <c r="F7" s="506"/>
      <c r="G7" s="506"/>
    </row>
    <row r="8" spans="1:8" ht="15.75" x14ac:dyDescent="0.25">
      <c r="D8" s="1"/>
    </row>
    <row r="10" spans="1:8" ht="15" x14ac:dyDescent="0.25">
      <c r="A10" s="507"/>
      <c r="B10" s="507"/>
      <c r="C10" s="507"/>
      <c r="D10" s="507"/>
      <c r="E10" s="507"/>
      <c r="F10" s="507"/>
      <c r="G10" s="507"/>
    </row>
    <row r="11" spans="1:8" ht="15" x14ac:dyDescent="0.3">
      <c r="C11" s="134"/>
      <c r="D11" s="135" t="s">
        <v>57</v>
      </c>
      <c r="E11" s="134"/>
      <c r="F11" s="136"/>
    </row>
    <row r="12" spans="1:8" ht="15" x14ac:dyDescent="0.2">
      <c r="C12" s="508" t="s">
        <v>340</v>
      </c>
      <c r="D12" s="508"/>
      <c r="E12" s="508"/>
      <c r="F12" s="136"/>
    </row>
    <row r="13" spans="1:8" ht="15" x14ac:dyDescent="0.3">
      <c r="C13" s="509" t="s">
        <v>12</v>
      </c>
      <c r="D13" s="509"/>
      <c r="E13" s="509"/>
      <c r="F13" s="2"/>
    </row>
    <row r="14" spans="1:8" ht="15.75" thickBot="1" x14ac:dyDescent="0.35">
      <c r="C14" s="125"/>
      <c r="D14" s="125"/>
      <c r="E14" s="125"/>
      <c r="F14" s="2"/>
    </row>
    <row r="15" spans="1:8" ht="17.100000000000001" customHeight="1" x14ac:dyDescent="0.3">
      <c r="C15" s="229" t="s">
        <v>16</v>
      </c>
      <c r="D15" s="498" t="s">
        <v>8</v>
      </c>
      <c r="E15" s="499"/>
    </row>
    <row r="16" spans="1:8" ht="18" customHeight="1" thickBot="1" x14ac:dyDescent="0.35">
      <c r="C16" s="230" t="s">
        <v>122</v>
      </c>
      <c r="D16" s="500">
        <v>1675</v>
      </c>
      <c r="E16" s="501"/>
      <c r="F16" s="137"/>
      <c r="G16" s="111"/>
      <c r="H16" s="8"/>
    </row>
    <row r="17" spans="1:8" ht="15.75" hidden="1" thickBot="1" x14ac:dyDescent="0.35">
      <c r="C17" s="237" t="s">
        <v>9</v>
      </c>
      <c r="D17" s="502">
        <v>2036</v>
      </c>
      <c r="E17" s="503"/>
      <c r="F17" s="137"/>
      <c r="G17" s="111"/>
      <c r="H17" s="8"/>
    </row>
    <row r="20" spans="1:8" x14ac:dyDescent="0.2">
      <c r="A20" s="6"/>
    </row>
    <row r="26" spans="1:8" x14ac:dyDescent="0.2">
      <c r="A26" s="6"/>
    </row>
    <row r="27" spans="1:8" x14ac:dyDescent="0.2">
      <c r="A27" s="7"/>
    </row>
    <row r="28" spans="1:8" x14ac:dyDescent="0.2">
      <c r="A28" s="7"/>
    </row>
    <row r="46" spans="3:4" ht="15" x14ac:dyDescent="0.3">
      <c r="C46" s="11"/>
      <c r="D46" s="11"/>
    </row>
    <row r="57" spans="1:1" ht="14.25" x14ac:dyDescent="0.3">
      <c r="A57" s="17"/>
    </row>
  </sheetData>
  <mergeCells count="9">
    <mergeCell ref="D15:E15"/>
    <mergeCell ref="D16:E16"/>
    <mergeCell ref="D17:E17"/>
    <mergeCell ref="A5:G5"/>
    <mergeCell ref="A6:G6"/>
    <mergeCell ref="A7:G7"/>
    <mergeCell ref="A10:G10"/>
    <mergeCell ref="C12:E12"/>
    <mergeCell ref="C13:E13"/>
  </mergeCells>
  <pageMargins left="0.59055118110236204" right="0.39370078740157499" top="0.3" bottom="0.3" header="0.39370078740157499" footer="0.3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78"/>
  <sheetViews>
    <sheetView topLeftCell="A16" zoomScale="115" zoomScaleNormal="115" workbookViewId="0">
      <selection activeCell="A5" sqref="A5:Q7"/>
    </sheetView>
  </sheetViews>
  <sheetFormatPr baseColWidth="10" defaultColWidth="11.42578125" defaultRowHeight="12.75" x14ac:dyDescent="0.2"/>
  <cols>
    <col min="1" max="1" width="3.5703125" customWidth="1"/>
    <col min="2" max="2" width="24" style="5" customWidth="1"/>
    <col min="3" max="14" width="4.28515625" style="5" customWidth="1"/>
    <col min="15" max="15" width="6.28515625" style="5" customWidth="1"/>
    <col min="16" max="16" width="10.42578125" customWidth="1"/>
    <col min="17" max="17" width="6.85546875" customWidth="1"/>
  </cols>
  <sheetData>
    <row r="1" spans="1:17" ht="14.1" customHeight="1" x14ac:dyDescent="0.2"/>
    <row r="2" spans="1:17" ht="14.1" customHeight="1" x14ac:dyDescent="0.2"/>
    <row r="3" spans="1:17" ht="14.1" customHeight="1" x14ac:dyDescent="0.2"/>
    <row r="4" spans="1:17" ht="14.1" customHeight="1" x14ac:dyDescent="0.2"/>
    <row r="5" spans="1:17" ht="14.1" customHeight="1" x14ac:dyDescent="0.2">
      <c r="A5" s="518" t="s">
        <v>13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518"/>
    </row>
    <row r="6" spans="1:17" ht="14.1" customHeight="1" x14ac:dyDescent="0.2">
      <c r="A6" s="517" t="s">
        <v>18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</row>
    <row r="7" spans="1:17" ht="14.1" customHeight="1" x14ac:dyDescent="0.2">
      <c r="A7" s="516" t="s">
        <v>299</v>
      </c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</row>
    <row r="8" spans="1:17" ht="14.1" customHeight="1" x14ac:dyDescent="0.2"/>
    <row r="9" spans="1:17" ht="14.1" customHeight="1" x14ac:dyDescent="0.3">
      <c r="A9" s="513" t="s">
        <v>57</v>
      </c>
      <c r="B9" s="513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3"/>
    </row>
    <row r="10" spans="1:17" ht="14.1" customHeight="1" x14ac:dyDescent="0.3">
      <c r="A10" s="513" t="s">
        <v>7</v>
      </c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</row>
    <row r="11" spans="1:17" ht="14.1" customHeight="1" x14ac:dyDescent="0.3">
      <c r="A11" s="512" t="s">
        <v>341</v>
      </c>
      <c r="B11" s="512"/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512"/>
      <c r="N11" s="512"/>
      <c r="O11" s="512"/>
      <c r="P11" s="512"/>
      <c r="Q11" s="512"/>
    </row>
    <row r="12" spans="1:17" ht="14.1" customHeight="1" x14ac:dyDescent="0.3">
      <c r="A12" s="11"/>
      <c r="B12" s="24"/>
      <c r="C12" s="24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4"/>
    </row>
    <row r="13" spans="1:17" ht="18.75" customHeight="1" thickBot="1" x14ac:dyDescent="0.25">
      <c r="A13" s="511" t="s">
        <v>42</v>
      </c>
      <c r="B13" s="511"/>
      <c r="C13" s="511"/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  <c r="O13" s="511"/>
      <c r="P13" s="511"/>
      <c r="Q13" s="511"/>
    </row>
    <row r="14" spans="1:17" s="16" customFormat="1" ht="22.5" customHeight="1" thickBot="1" x14ac:dyDescent="0.35">
      <c r="A14" s="20"/>
      <c r="B14" s="49" t="s">
        <v>10</v>
      </c>
      <c r="C14" s="50" t="s">
        <v>91</v>
      </c>
      <c r="D14" s="50" t="s">
        <v>92</v>
      </c>
      <c r="E14" s="50" t="s">
        <v>93</v>
      </c>
      <c r="F14" s="50" t="s">
        <v>94</v>
      </c>
      <c r="G14" s="50" t="s">
        <v>95</v>
      </c>
      <c r="H14" s="50" t="s">
        <v>96</v>
      </c>
      <c r="I14" s="50" t="s">
        <v>131</v>
      </c>
      <c r="J14" s="50" t="s">
        <v>97</v>
      </c>
      <c r="K14" s="50" t="s">
        <v>98</v>
      </c>
      <c r="L14" s="50" t="s">
        <v>99</v>
      </c>
      <c r="M14" s="50" t="s">
        <v>100</v>
      </c>
      <c r="N14" s="50" t="s">
        <v>101</v>
      </c>
      <c r="O14" s="51" t="s">
        <v>0</v>
      </c>
      <c r="P14" s="519" t="s">
        <v>69</v>
      </c>
    </row>
    <row r="15" spans="1:17" s="16" customFormat="1" ht="17.100000000000001" customHeight="1" thickBot="1" x14ac:dyDescent="0.25">
      <c r="A15" s="20"/>
      <c r="B15" s="521" t="s">
        <v>66</v>
      </c>
      <c r="C15" s="522"/>
      <c r="D15" s="522"/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3"/>
      <c r="P15" s="519"/>
    </row>
    <row r="16" spans="1:17" s="16" customFormat="1" ht="17.100000000000001" customHeight="1" thickBot="1" x14ac:dyDescent="0.25">
      <c r="A16" s="20"/>
      <c r="B16" s="52" t="s">
        <v>48</v>
      </c>
      <c r="C16" s="212">
        <v>5</v>
      </c>
      <c r="D16" s="213">
        <v>6</v>
      </c>
      <c r="E16" s="213">
        <v>9</v>
      </c>
      <c r="F16" s="213">
        <v>6</v>
      </c>
      <c r="G16" s="213">
        <v>7</v>
      </c>
      <c r="H16" s="213">
        <v>1</v>
      </c>
      <c r="I16" s="213">
        <v>7</v>
      </c>
      <c r="J16" s="213">
        <v>3</v>
      </c>
      <c r="K16" s="213">
        <v>9</v>
      </c>
      <c r="L16" s="213">
        <v>4</v>
      </c>
      <c r="M16" s="213">
        <v>10</v>
      </c>
      <c r="N16" s="116">
        <v>7</v>
      </c>
      <c r="O16" s="138">
        <f>SUM(C16:N16)</f>
        <v>74</v>
      </c>
      <c r="P16" s="520"/>
    </row>
    <row r="17" spans="1:17" s="16" customFormat="1" ht="17.100000000000001" customHeight="1" thickBot="1" x14ac:dyDescent="0.25">
      <c r="A17" s="20"/>
      <c r="B17" s="52" t="s">
        <v>50</v>
      </c>
      <c r="C17" s="212">
        <v>3</v>
      </c>
      <c r="D17" s="213">
        <v>4</v>
      </c>
      <c r="E17" s="213">
        <v>2</v>
      </c>
      <c r="F17" s="213">
        <v>3</v>
      </c>
      <c r="G17" s="213">
        <v>2</v>
      </c>
      <c r="H17" s="213">
        <v>3</v>
      </c>
      <c r="I17" s="213">
        <v>1</v>
      </c>
      <c r="J17" s="213">
        <v>5</v>
      </c>
      <c r="K17" s="213">
        <v>3</v>
      </c>
      <c r="L17" s="213">
        <v>9</v>
      </c>
      <c r="M17" s="213">
        <v>2</v>
      </c>
      <c r="N17" s="116">
        <v>1</v>
      </c>
      <c r="O17" s="138">
        <f t="shared" ref="O17:O27" si="0">SUM(C17:N17)</f>
        <v>38</v>
      </c>
      <c r="P17" s="520"/>
    </row>
    <row r="18" spans="1:17" s="16" customFormat="1" ht="17.100000000000001" customHeight="1" thickBot="1" x14ac:dyDescent="0.25">
      <c r="A18" s="20"/>
      <c r="B18" s="52" t="s">
        <v>51</v>
      </c>
      <c r="C18" s="212"/>
      <c r="D18" s="213"/>
      <c r="E18" s="213"/>
      <c r="F18" s="213">
        <v>2</v>
      </c>
      <c r="G18" s="213">
        <v>3</v>
      </c>
      <c r="H18" s="213">
        <v>1</v>
      </c>
      <c r="I18" s="213"/>
      <c r="J18" s="213"/>
      <c r="K18" s="213"/>
      <c r="L18" s="213"/>
      <c r="M18" s="213"/>
      <c r="N18" s="116">
        <v>1</v>
      </c>
      <c r="O18" s="138">
        <f t="shared" si="0"/>
        <v>7</v>
      </c>
      <c r="P18" s="520"/>
    </row>
    <row r="19" spans="1:17" s="16" customFormat="1" ht="17.100000000000001" customHeight="1" thickBot="1" x14ac:dyDescent="0.25">
      <c r="A19" s="20"/>
      <c r="B19" s="421" t="s">
        <v>49</v>
      </c>
      <c r="C19" s="422">
        <v>12</v>
      </c>
      <c r="D19" s="423">
        <v>8</v>
      </c>
      <c r="E19" s="423">
        <v>7</v>
      </c>
      <c r="F19" s="423">
        <v>13</v>
      </c>
      <c r="G19" s="423">
        <v>6</v>
      </c>
      <c r="H19" s="423">
        <v>11</v>
      </c>
      <c r="I19" s="423">
        <v>2</v>
      </c>
      <c r="J19" s="423">
        <v>5</v>
      </c>
      <c r="K19" s="423">
        <v>2</v>
      </c>
      <c r="L19" s="423">
        <v>5</v>
      </c>
      <c r="M19" s="423">
        <v>6</v>
      </c>
      <c r="N19" s="424">
        <v>8</v>
      </c>
      <c r="O19" s="425">
        <f t="shared" si="0"/>
        <v>85</v>
      </c>
      <c r="P19" s="520"/>
    </row>
    <row r="20" spans="1:17" s="16" customFormat="1" ht="17.100000000000001" customHeight="1" thickBot="1" x14ac:dyDescent="0.25">
      <c r="A20" s="20"/>
      <c r="B20" s="427" t="s">
        <v>0</v>
      </c>
      <c r="C20" s="428">
        <f>SUM(C16:C19)</f>
        <v>20</v>
      </c>
      <c r="D20" s="428">
        <f t="shared" ref="D20:N20" si="1">SUM(D16:D19)</f>
        <v>18</v>
      </c>
      <c r="E20" s="428">
        <f t="shared" si="1"/>
        <v>18</v>
      </c>
      <c r="F20" s="428">
        <f>SUM(F16:F19)</f>
        <v>24</v>
      </c>
      <c r="G20" s="428">
        <f t="shared" si="1"/>
        <v>18</v>
      </c>
      <c r="H20" s="428">
        <f>SUM(H16:H19)</f>
        <v>16</v>
      </c>
      <c r="I20" s="428">
        <f>SUM(I16:I19)</f>
        <v>10</v>
      </c>
      <c r="J20" s="428">
        <f t="shared" si="1"/>
        <v>13</v>
      </c>
      <c r="K20" s="428">
        <f t="shared" si="1"/>
        <v>14</v>
      </c>
      <c r="L20" s="428">
        <f t="shared" si="1"/>
        <v>18</v>
      </c>
      <c r="M20" s="428">
        <f t="shared" si="1"/>
        <v>18</v>
      </c>
      <c r="N20" s="429">
        <f t="shared" si="1"/>
        <v>17</v>
      </c>
      <c r="O20" s="430">
        <f t="shared" si="0"/>
        <v>204</v>
      </c>
      <c r="P20" s="139">
        <f>(100000/9980243)*(O20/12)*12</f>
        <v>2.0440384066800776</v>
      </c>
    </row>
    <row r="21" spans="1:17" s="16" customFormat="1" ht="17.100000000000001" customHeight="1" thickBot="1" x14ac:dyDescent="0.25">
      <c r="A21" s="20"/>
      <c r="B21" s="67" t="s">
        <v>54</v>
      </c>
      <c r="C21" s="220">
        <v>5</v>
      </c>
      <c r="D21" s="221">
        <v>5</v>
      </c>
      <c r="E21" s="221">
        <v>4</v>
      </c>
      <c r="F21" s="221">
        <v>5</v>
      </c>
      <c r="G21" s="221">
        <v>6</v>
      </c>
      <c r="H21" s="221">
        <v>6</v>
      </c>
      <c r="I21" s="221">
        <v>7</v>
      </c>
      <c r="J21" s="221">
        <v>3</v>
      </c>
      <c r="K21" s="221">
        <v>1</v>
      </c>
      <c r="L21" s="221">
        <v>9</v>
      </c>
      <c r="M21" s="221">
        <v>8</v>
      </c>
      <c r="N21" s="222">
        <v>6</v>
      </c>
      <c r="O21" s="426">
        <f t="shared" si="0"/>
        <v>65</v>
      </c>
      <c r="P21" s="139">
        <f t="shared" ref="P21:P27" si="2">(100000/9980243)*(O21/12)*12</f>
        <v>0.65128674722649538</v>
      </c>
    </row>
    <row r="22" spans="1:17" s="16" customFormat="1" ht="17.100000000000001" customHeight="1" thickBot="1" x14ac:dyDescent="0.25">
      <c r="A22" s="20"/>
      <c r="B22" s="45" t="s">
        <v>81</v>
      </c>
      <c r="C22" s="214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7"/>
      <c r="O22" s="138">
        <f t="shared" si="0"/>
        <v>0</v>
      </c>
      <c r="P22" s="139">
        <f t="shared" si="2"/>
        <v>0</v>
      </c>
    </row>
    <row r="23" spans="1:17" s="16" customFormat="1" ht="17.100000000000001" customHeight="1" thickBot="1" x14ac:dyDescent="0.25">
      <c r="A23" s="20"/>
      <c r="B23" s="45" t="s">
        <v>40</v>
      </c>
      <c r="C23" s="214"/>
      <c r="D23" s="118">
        <v>1</v>
      </c>
      <c r="E23" s="118"/>
      <c r="F23" s="118"/>
      <c r="G23" s="118"/>
      <c r="H23" s="118"/>
      <c r="I23" s="118"/>
      <c r="J23" s="118"/>
      <c r="K23" s="118"/>
      <c r="L23" s="118"/>
      <c r="M23" s="118"/>
      <c r="N23" s="117"/>
      <c r="O23" s="138">
        <f t="shared" si="0"/>
        <v>1</v>
      </c>
      <c r="P23" s="139">
        <f t="shared" si="2"/>
        <v>1.0019796111176852E-2</v>
      </c>
    </row>
    <row r="24" spans="1:17" s="16" customFormat="1" ht="17.100000000000001" customHeight="1" thickBot="1" x14ac:dyDescent="0.25">
      <c r="A24" s="20"/>
      <c r="B24" s="45" t="s">
        <v>88</v>
      </c>
      <c r="C24" s="215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19"/>
      <c r="O24" s="138">
        <f t="shared" si="0"/>
        <v>0</v>
      </c>
      <c r="P24" s="139">
        <f t="shared" si="2"/>
        <v>0</v>
      </c>
    </row>
    <row r="25" spans="1:17" s="16" customFormat="1" ht="17.100000000000001" customHeight="1" thickBot="1" x14ac:dyDescent="0.25">
      <c r="A25" s="20"/>
      <c r="B25" s="45" t="s">
        <v>107</v>
      </c>
      <c r="C25" s="215">
        <v>3</v>
      </c>
      <c r="D25" s="120"/>
      <c r="E25" s="120">
        <v>1</v>
      </c>
      <c r="F25" s="120">
        <v>2</v>
      </c>
      <c r="G25" s="120">
        <v>3</v>
      </c>
      <c r="H25" s="120">
        <v>1</v>
      </c>
      <c r="I25" s="120"/>
      <c r="J25" s="120">
        <v>1</v>
      </c>
      <c r="K25" s="120"/>
      <c r="L25" s="120">
        <v>2</v>
      </c>
      <c r="M25" s="120"/>
      <c r="N25" s="119"/>
      <c r="O25" s="138">
        <f t="shared" si="0"/>
        <v>13</v>
      </c>
      <c r="P25" s="139">
        <f t="shared" si="2"/>
        <v>0.13025734944529907</v>
      </c>
    </row>
    <row r="26" spans="1:17" s="16" customFormat="1" ht="17.100000000000001" customHeight="1" thickBot="1" x14ac:dyDescent="0.25">
      <c r="A26" s="20"/>
      <c r="B26" s="45" t="s">
        <v>89</v>
      </c>
      <c r="C26" s="215">
        <v>2</v>
      </c>
      <c r="D26" s="120">
        <v>1</v>
      </c>
      <c r="E26" s="120">
        <v>1</v>
      </c>
      <c r="F26" s="120">
        <v>3</v>
      </c>
      <c r="G26" s="120"/>
      <c r="H26" s="120"/>
      <c r="I26" s="120">
        <v>1</v>
      </c>
      <c r="J26" s="120"/>
      <c r="K26" s="120">
        <v>1</v>
      </c>
      <c r="L26" s="120"/>
      <c r="M26" s="120">
        <v>1</v>
      </c>
      <c r="N26" s="119"/>
      <c r="O26" s="138">
        <f t="shared" si="0"/>
        <v>10</v>
      </c>
      <c r="P26" s="139">
        <f t="shared" si="2"/>
        <v>0.10019796111176851</v>
      </c>
    </row>
    <row r="27" spans="1:17" s="16" customFormat="1" ht="17.100000000000001" customHeight="1" thickBot="1" x14ac:dyDescent="0.25">
      <c r="A27" s="20"/>
      <c r="B27" s="57" t="s">
        <v>53</v>
      </c>
      <c r="C27" s="216">
        <v>19</v>
      </c>
      <c r="D27" s="217">
        <v>15</v>
      </c>
      <c r="E27" s="217">
        <v>14</v>
      </c>
      <c r="F27" s="217">
        <v>6</v>
      </c>
      <c r="G27" s="217">
        <v>20</v>
      </c>
      <c r="H27" s="217">
        <v>12</v>
      </c>
      <c r="I27" s="217">
        <v>12</v>
      </c>
      <c r="J27" s="217">
        <v>12</v>
      </c>
      <c r="K27" s="217">
        <v>9</v>
      </c>
      <c r="L27" s="217">
        <v>15</v>
      </c>
      <c r="M27" s="217">
        <v>15</v>
      </c>
      <c r="N27" s="121">
        <v>13</v>
      </c>
      <c r="O27" s="138">
        <f t="shared" si="0"/>
        <v>162</v>
      </c>
      <c r="P27" s="139">
        <f t="shared" si="2"/>
        <v>1.6232069700106502</v>
      </c>
    </row>
    <row r="28" spans="1:17" s="16" customFormat="1" ht="18" customHeight="1" thickBot="1" x14ac:dyDescent="0.25">
      <c r="A28" s="20"/>
      <c r="B28" s="59" t="s">
        <v>0</v>
      </c>
      <c r="C28" s="39">
        <f>SUM(C20:C27)</f>
        <v>49</v>
      </c>
      <c r="D28" s="39">
        <f>SUM(D20:D27)</f>
        <v>40</v>
      </c>
      <c r="E28" s="39">
        <f t="shared" ref="E28:M28" si="3">SUM(E20:E27)</f>
        <v>38</v>
      </c>
      <c r="F28" s="39">
        <f>SUM(F20:F27)</f>
        <v>40</v>
      </c>
      <c r="G28" s="39">
        <f t="shared" si="3"/>
        <v>47</v>
      </c>
      <c r="H28" s="39">
        <f t="shared" si="3"/>
        <v>35</v>
      </c>
      <c r="I28" s="39">
        <f>SUM(I20:I27)</f>
        <v>30</v>
      </c>
      <c r="J28" s="60">
        <f t="shared" si="3"/>
        <v>29</v>
      </c>
      <c r="K28" s="60">
        <f>SUM(K20:K27)</f>
        <v>25</v>
      </c>
      <c r="L28" s="60">
        <f t="shared" si="3"/>
        <v>44</v>
      </c>
      <c r="M28" s="60">
        <f t="shared" si="3"/>
        <v>42</v>
      </c>
      <c r="N28" s="140">
        <f>SUM(N20:N27)</f>
        <v>36</v>
      </c>
      <c r="O28" s="141">
        <f>SUM(O20:O27)</f>
        <v>455</v>
      </c>
      <c r="P28" s="21"/>
    </row>
    <row r="29" spans="1:17" s="16" customFormat="1" ht="15.95" customHeight="1" thickBot="1" x14ac:dyDescent="0.25">
      <c r="A29" s="20"/>
      <c r="B29" s="31"/>
      <c r="C29" s="31"/>
      <c r="D29" s="61"/>
      <c r="E29" s="61"/>
      <c r="F29" s="61"/>
      <c r="G29" s="61"/>
      <c r="H29" s="61"/>
      <c r="I29" s="62"/>
      <c r="J29" s="510" t="s">
        <v>70</v>
      </c>
      <c r="K29" s="510"/>
      <c r="L29" s="510"/>
      <c r="M29" s="510"/>
      <c r="N29" s="510"/>
      <c r="O29" s="514"/>
      <c r="P29" s="55">
        <f>(100000/9980243)*(O28/12)*12</f>
        <v>4.5590072305854674</v>
      </c>
    </row>
    <row r="30" spans="1:17" s="16" customFormat="1" ht="15.95" customHeight="1" x14ac:dyDescent="0.2">
      <c r="A30" s="23"/>
      <c r="B30" s="27"/>
      <c r="C30" s="27"/>
      <c r="D30" s="127"/>
      <c r="E30" s="25"/>
      <c r="F30" s="25"/>
      <c r="G30" s="25"/>
      <c r="H30" s="25"/>
      <c r="I30" s="25"/>
      <c r="J30" s="30"/>
      <c r="K30" s="30"/>
      <c r="L30" s="30"/>
      <c r="M30" s="30"/>
      <c r="N30" s="30"/>
      <c r="O30" s="30"/>
      <c r="P30" s="29"/>
    </row>
    <row r="31" spans="1:17" ht="18.75" customHeight="1" thickBot="1" x14ac:dyDescent="0.35">
      <c r="A31" s="11"/>
      <c r="B31" s="515" t="s">
        <v>110</v>
      </c>
      <c r="C31" s="515"/>
      <c r="D31" s="515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128"/>
    </row>
    <row r="32" spans="1:17" ht="21.75" customHeight="1" thickBot="1" x14ac:dyDescent="0.35">
      <c r="B32" s="49" t="s">
        <v>10</v>
      </c>
      <c r="C32" s="50" t="s">
        <v>91</v>
      </c>
      <c r="D32" s="50" t="s">
        <v>92</v>
      </c>
      <c r="E32" s="50" t="s">
        <v>93</v>
      </c>
      <c r="F32" s="50" t="s">
        <v>94</v>
      </c>
      <c r="G32" s="50" t="s">
        <v>95</v>
      </c>
      <c r="H32" s="50" t="s">
        <v>96</v>
      </c>
      <c r="I32" s="50" t="s">
        <v>131</v>
      </c>
      <c r="J32" s="50" t="s">
        <v>97</v>
      </c>
      <c r="K32" s="50" t="s">
        <v>98</v>
      </c>
      <c r="L32" s="50" t="s">
        <v>99</v>
      </c>
      <c r="M32" s="50" t="s">
        <v>100</v>
      </c>
      <c r="N32" s="142" t="s">
        <v>101</v>
      </c>
      <c r="O32" s="48" t="s">
        <v>0</v>
      </c>
      <c r="P32" s="47" t="s">
        <v>68</v>
      </c>
    </row>
    <row r="33" spans="2:16" ht="17.100000000000001" customHeight="1" thickBot="1" x14ac:dyDescent="0.25">
      <c r="B33" s="411" t="s">
        <v>52</v>
      </c>
      <c r="C33" s="412">
        <v>3</v>
      </c>
      <c r="D33" s="413">
        <v>4</v>
      </c>
      <c r="E33" s="413">
        <v>6</v>
      </c>
      <c r="F33" s="413">
        <v>2</v>
      </c>
      <c r="G33" s="413">
        <v>1</v>
      </c>
      <c r="H33" s="413">
        <v>1</v>
      </c>
      <c r="I33" s="413">
        <v>2</v>
      </c>
      <c r="J33" s="413">
        <v>4</v>
      </c>
      <c r="K33" s="413">
        <v>1</v>
      </c>
      <c r="L33" s="413">
        <v>1</v>
      </c>
      <c r="M33" s="413">
        <v>3</v>
      </c>
      <c r="N33" s="227">
        <v>2</v>
      </c>
      <c r="O33" s="143">
        <f>SUM(C33:N33)</f>
        <v>30</v>
      </c>
      <c r="P33" s="139">
        <f>(100000/9980243)*(O33/12)*12</f>
        <v>0.30059388333530557</v>
      </c>
    </row>
    <row r="34" spans="2:16" ht="17.100000000000001" customHeight="1" thickBot="1" x14ac:dyDescent="0.25">
      <c r="B34" s="414" t="s">
        <v>85</v>
      </c>
      <c r="C34" s="415">
        <v>1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416"/>
      <c r="O34" s="143">
        <f t="shared" ref="O34:O46" si="4">SUM(C34:N34)</f>
        <v>1</v>
      </c>
      <c r="P34" s="139">
        <f t="shared" ref="P34:P46" si="5">(100000/9980243)*(O34/12)*12</f>
        <v>1.0019796111176852E-2</v>
      </c>
    </row>
    <row r="35" spans="2:16" ht="17.100000000000001" customHeight="1" thickBot="1" x14ac:dyDescent="0.25">
      <c r="B35" s="414" t="s">
        <v>44</v>
      </c>
      <c r="C35" s="415">
        <v>9</v>
      </c>
      <c r="D35" s="115">
        <v>11</v>
      </c>
      <c r="E35" s="115">
        <v>18</v>
      </c>
      <c r="F35" s="115">
        <v>12</v>
      </c>
      <c r="G35" s="115">
        <v>13</v>
      </c>
      <c r="H35" s="115">
        <v>7</v>
      </c>
      <c r="I35" s="115">
        <v>17</v>
      </c>
      <c r="J35" s="115">
        <v>11</v>
      </c>
      <c r="K35" s="115">
        <v>12</v>
      </c>
      <c r="L35" s="115">
        <v>16</v>
      </c>
      <c r="M35" s="115">
        <v>6</v>
      </c>
      <c r="N35" s="416">
        <v>10</v>
      </c>
      <c r="O35" s="143">
        <f t="shared" si="4"/>
        <v>142</v>
      </c>
      <c r="P35" s="139">
        <f t="shared" si="5"/>
        <v>1.422811047787113</v>
      </c>
    </row>
    <row r="36" spans="2:16" ht="17.100000000000001" customHeight="1" thickBot="1" x14ac:dyDescent="0.25">
      <c r="B36" s="414" t="s">
        <v>109</v>
      </c>
      <c r="C36" s="4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416"/>
      <c r="O36" s="143">
        <f t="shared" si="4"/>
        <v>0</v>
      </c>
      <c r="P36" s="139">
        <f t="shared" si="5"/>
        <v>0</v>
      </c>
    </row>
    <row r="37" spans="2:16" ht="17.100000000000001" customHeight="1" thickBot="1" x14ac:dyDescent="0.25">
      <c r="B37" s="414" t="s">
        <v>112</v>
      </c>
      <c r="C37" s="4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416"/>
      <c r="O37" s="143">
        <f t="shared" si="4"/>
        <v>0</v>
      </c>
      <c r="P37" s="139">
        <f t="shared" si="5"/>
        <v>0</v>
      </c>
    </row>
    <row r="38" spans="2:16" ht="17.100000000000001" customHeight="1" thickBot="1" x14ac:dyDescent="0.25">
      <c r="B38" s="417" t="s">
        <v>56</v>
      </c>
      <c r="C38" s="418">
        <v>1</v>
      </c>
      <c r="D38" s="115"/>
      <c r="E38" s="115">
        <v>2</v>
      </c>
      <c r="F38" s="115"/>
      <c r="G38" s="115">
        <v>2</v>
      </c>
      <c r="H38" s="115">
        <v>1</v>
      </c>
      <c r="I38" s="115"/>
      <c r="J38" s="115">
        <v>1</v>
      </c>
      <c r="K38" s="115"/>
      <c r="L38" s="115">
        <v>1</v>
      </c>
      <c r="M38" s="115"/>
      <c r="N38" s="416"/>
      <c r="O38" s="143">
        <f t="shared" si="4"/>
        <v>8</v>
      </c>
      <c r="P38" s="139">
        <f t="shared" si="5"/>
        <v>8.0158368889414813E-2</v>
      </c>
    </row>
    <row r="39" spans="2:16" ht="17.100000000000001" customHeight="1" thickBot="1" x14ac:dyDescent="0.25">
      <c r="B39" s="417" t="s">
        <v>268</v>
      </c>
      <c r="C39" s="418"/>
      <c r="D39" s="115"/>
      <c r="E39" s="115"/>
      <c r="F39" s="115"/>
      <c r="G39" s="115"/>
      <c r="H39" s="115">
        <v>13</v>
      </c>
      <c r="I39" s="115"/>
      <c r="J39" s="115"/>
      <c r="K39" s="115"/>
      <c r="L39" s="115"/>
      <c r="M39" s="115"/>
      <c r="N39" s="416"/>
      <c r="O39" s="143">
        <f t="shared" si="4"/>
        <v>13</v>
      </c>
      <c r="P39" s="139">
        <f t="shared" si="5"/>
        <v>0.13025734944529907</v>
      </c>
    </row>
    <row r="40" spans="2:16" ht="17.100000000000001" customHeight="1" thickBot="1" x14ac:dyDescent="0.25">
      <c r="B40" s="414" t="s">
        <v>45</v>
      </c>
      <c r="C40" s="415">
        <v>71</v>
      </c>
      <c r="D40" s="115">
        <v>54</v>
      </c>
      <c r="E40" s="115">
        <v>59</v>
      </c>
      <c r="F40" s="115">
        <v>49</v>
      </c>
      <c r="G40" s="115">
        <v>39</v>
      </c>
      <c r="H40" s="115">
        <v>43</v>
      </c>
      <c r="I40" s="115">
        <v>46</v>
      </c>
      <c r="J40" s="115">
        <v>39</v>
      </c>
      <c r="K40" s="115">
        <v>37</v>
      </c>
      <c r="L40" s="115">
        <v>44</v>
      </c>
      <c r="M40" s="115">
        <v>57</v>
      </c>
      <c r="N40" s="416">
        <v>60</v>
      </c>
      <c r="O40" s="143">
        <f t="shared" si="4"/>
        <v>598</v>
      </c>
      <c r="P40" s="139">
        <f t="shared" si="5"/>
        <v>5.9918380744837574</v>
      </c>
    </row>
    <row r="41" spans="2:16" ht="17.100000000000001" customHeight="1" thickBot="1" x14ac:dyDescent="0.25">
      <c r="B41" s="414" t="s">
        <v>86</v>
      </c>
      <c r="C41" s="4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416"/>
      <c r="O41" s="143">
        <f t="shared" si="4"/>
        <v>0</v>
      </c>
      <c r="P41" s="139">
        <f t="shared" si="5"/>
        <v>0</v>
      </c>
    </row>
    <row r="42" spans="2:16" ht="17.100000000000001" customHeight="1" thickBot="1" x14ac:dyDescent="0.25">
      <c r="B42" s="414" t="s">
        <v>46</v>
      </c>
      <c r="C42" s="4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416"/>
      <c r="O42" s="143">
        <f t="shared" si="4"/>
        <v>0</v>
      </c>
      <c r="P42" s="139">
        <f t="shared" si="5"/>
        <v>0</v>
      </c>
    </row>
    <row r="43" spans="2:16" ht="17.100000000000001" customHeight="1" thickBot="1" x14ac:dyDescent="0.25">
      <c r="B43" s="414" t="s">
        <v>132</v>
      </c>
      <c r="C43" s="4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416"/>
      <c r="O43" s="143">
        <f t="shared" si="4"/>
        <v>0</v>
      </c>
      <c r="P43" s="139">
        <f t="shared" si="5"/>
        <v>0</v>
      </c>
    </row>
    <row r="44" spans="2:16" ht="17.100000000000001" customHeight="1" thickBot="1" x14ac:dyDescent="0.25">
      <c r="B44" s="414" t="s">
        <v>108</v>
      </c>
      <c r="C44" s="415">
        <v>1</v>
      </c>
      <c r="D44" s="115"/>
      <c r="E44" s="115"/>
      <c r="F44" s="115">
        <v>1</v>
      </c>
      <c r="G44" s="115">
        <v>1</v>
      </c>
      <c r="H44" s="115"/>
      <c r="I44" s="115">
        <v>2</v>
      </c>
      <c r="J44" s="115"/>
      <c r="K44" s="115"/>
      <c r="L44" s="115"/>
      <c r="M44" s="115"/>
      <c r="N44" s="416"/>
      <c r="O44" s="143">
        <f t="shared" si="4"/>
        <v>5</v>
      </c>
      <c r="P44" s="139">
        <f t="shared" si="5"/>
        <v>5.0098980555884257E-2</v>
      </c>
    </row>
    <row r="45" spans="2:16" ht="17.100000000000001" customHeight="1" thickBot="1" x14ac:dyDescent="0.25">
      <c r="B45" s="414" t="s">
        <v>55</v>
      </c>
      <c r="C45" s="415">
        <v>2</v>
      </c>
      <c r="D45" s="115">
        <v>2</v>
      </c>
      <c r="E45" s="115">
        <v>4</v>
      </c>
      <c r="F45" s="115"/>
      <c r="G45" s="115">
        <v>2</v>
      </c>
      <c r="H45" s="115">
        <v>3</v>
      </c>
      <c r="I45" s="115"/>
      <c r="J45" s="115"/>
      <c r="K45" s="115">
        <v>1</v>
      </c>
      <c r="L45" s="115"/>
      <c r="M45" s="115">
        <v>1</v>
      </c>
      <c r="N45" s="416">
        <v>2</v>
      </c>
      <c r="O45" s="143">
        <f t="shared" si="4"/>
        <v>17</v>
      </c>
      <c r="P45" s="139">
        <f t="shared" si="5"/>
        <v>0.1703365338900065</v>
      </c>
    </row>
    <row r="46" spans="2:16" ht="17.100000000000001" customHeight="1" thickBot="1" x14ac:dyDescent="0.25">
      <c r="B46" s="419" t="s">
        <v>90</v>
      </c>
      <c r="C46" s="420">
        <v>3</v>
      </c>
      <c r="D46" s="122">
        <v>2</v>
      </c>
      <c r="E46" s="122">
        <v>1</v>
      </c>
      <c r="F46" s="122"/>
      <c r="G46" s="122"/>
      <c r="H46" s="122"/>
      <c r="I46" s="122"/>
      <c r="J46" s="122"/>
      <c r="K46" s="122"/>
      <c r="L46" s="122"/>
      <c r="M46" s="122"/>
      <c r="N46" s="228">
        <v>2</v>
      </c>
      <c r="O46" s="143">
        <f t="shared" si="4"/>
        <v>8</v>
      </c>
      <c r="P46" s="139">
        <f t="shared" si="5"/>
        <v>8.0158368889414813E-2</v>
      </c>
    </row>
    <row r="47" spans="2:16" ht="18" customHeight="1" thickBot="1" x14ac:dyDescent="0.25">
      <c r="B47" s="71" t="s">
        <v>0</v>
      </c>
      <c r="C47" s="72">
        <f>SUM(C33:C46)</f>
        <v>91</v>
      </c>
      <c r="D47" s="72">
        <f>SUM(D33:D46)</f>
        <v>73</v>
      </c>
      <c r="E47" s="72">
        <f t="shared" ref="E47:L47" si="6">SUM(E33:E46)</f>
        <v>90</v>
      </c>
      <c r="F47" s="72">
        <f t="shared" si="6"/>
        <v>64</v>
      </c>
      <c r="G47" s="72">
        <f t="shared" si="6"/>
        <v>58</v>
      </c>
      <c r="H47" s="72">
        <f t="shared" si="6"/>
        <v>68</v>
      </c>
      <c r="I47" s="72">
        <f>SUM(I33:I46)</f>
        <v>67</v>
      </c>
      <c r="J47" s="72">
        <f t="shared" si="6"/>
        <v>55</v>
      </c>
      <c r="K47" s="72">
        <f>SUM(K33:K46)</f>
        <v>51</v>
      </c>
      <c r="L47" s="72">
        <f t="shared" si="6"/>
        <v>62</v>
      </c>
      <c r="M47" s="72">
        <f>SUM(M33:M46)</f>
        <v>67</v>
      </c>
      <c r="N47" s="144">
        <f>SUM(N33:N46)</f>
        <v>76</v>
      </c>
      <c r="O47" s="39">
        <f>SUM(O33:O46)</f>
        <v>822</v>
      </c>
      <c r="P47" s="38"/>
    </row>
    <row r="48" spans="2:16" ht="15.75" customHeight="1" thickBot="1" x14ac:dyDescent="0.25">
      <c r="B48" s="74"/>
      <c r="C48" s="74"/>
      <c r="D48" s="75"/>
      <c r="E48" s="75"/>
      <c r="F48" s="75"/>
      <c r="G48" s="75"/>
      <c r="H48" s="75"/>
      <c r="I48" s="76"/>
      <c r="J48" s="510" t="s">
        <v>70</v>
      </c>
      <c r="K48" s="510"/>
      <c r="L48" s="510"/>
      <c r="M48" s="510"/>
      <c r="N48" s="510"/>
      <c r="O48" s="510"/>
      <c r="P48" s="55">
        <f>(100000/HABITANTES!$D$36)*(O47/12)*12</f>
        <v>7.8311557099557145</v>
      </c>
    </row>
    <row r="49" spans="2:16" ht="15.75" customHeight="1" x14ac:dyDescent="0.2">
      <c r="B49" s="74"/>
      <c r="C49" s="74"/>
      <c r="D49" s="86"/>
      <c r="E49" s="86"/>
      <c r="F49" s="86"/>
      <c r="G49" s="86"/>
      <c r="H49" s="86"/>
      <c r="I49" s="86"/>
      <c r="J49" s="103"/>
      <c r="K49" s="103"/>
      <c r="L49" s="103"/>
      <c r="M49" s="103"/>
      <c r="N49" s="103"/>
      <c r="O49" s="103"/>
      <c r="P49" s="145"/>
    </row>
    <row r="50" spans="2:16" ht="15.75" customHeight="1" x14ac:dyDescent="0.2">
      <c r="B50" s="74"/>
      <c r="C50" s="74"/>
      <c r="D50" s="86"/>
      <c r="E50" s="86"/>
      <c r="F50" s="86"/>
      <c r="G50" s="86"/>
      <c r="H50" s="86"/>
      <c r="I50" s="86"/>
      <c r="J50" s="103"/>
      <c r="K50" s="103"/>
      <c r="L50" s="103"/>
      <c r="M50" s="103"/>
      <c r="N50" s="103"/>
      <c r="O50" s="103"/>
      <c r="P50" s="145"/>
    </row>
    <row r="51" spans="2:16" ht="15.75" customHeight="1" x14ac:dyDescent="0.2">
      <c r="B51" s="74"/>
      <c r="C51" s="74"/>
      <c r="D51" s="86"/>
      <c r="E51" s="86"/>
      <c r="F51" s="86"/>
      <c r="G51" s="86"/>
      <c r="H51" s="86"/>
      <c r="I51" s="86"/>
      <c r="J51" s="103"/>
      <c r="K51" s="103"/>
      <c r="L51" s="103"/>
      <c r="M51" s="103"/>
      <c r="N51" s="103"/>
      <c r="O51" s="103"/>
      <c r="P51" s="145"/>
    </row>
    <row r="52" spans="2:16" ht="15.75" customHeight="1" x14ac:dyDescent="0.2">
      <c r="B52" s="74"/>
      <c r="C52" s="74"/>
      <c r="D52" s="86"/>
      <c r="E52" s="86"/>
      <c r="F52" s="86"/>
      <c r="G52" s="86"/>
      <c r="H52" s="86"/>
      <c r="I52" s="86"/>
      <c r="J52" s="103"/>
      <c r="K52" s="103"/>
      <c r="L52" s="103"/>
      <c r="M52" s="103"/>
      <c r="N52" s="103"/>
      <c r="O52" s="103"/>
      <c r="P52" s="145"/>
    </row>
    <row r="53" spans="2:16" ht="15.75" customHeight="1" x14ac:dyDescent="0.2">
      <c r="B53" s="74"/>
      <c r="C53" s="74"/>
      <c r="D53" s="86"/>
      <c r="E53" s="86"/>
      <c r="F53" s="86"/>
      <c r="G53" s="86"/>
      <c r="H53" s="86"/>
      <c r="I53" s="86"/>
      <c r="J53" s="103"/>
      <c r="K53" s="103"/>
      <c r="L53" s="103"/>
      <c r="M53" s="103"/>
      <c r="N53" s="103"/>
      <c r="O53" s="103"/>
      <c r="P53" s="145"/>
    </row>
    <row r="54" spans="2:16" ht="15.75" customHeight="1" x14ac:dyDescent="0.2">
      <c r="B54" s="74"/>
      <c r="C54" s="74"/>
      <c r="D54" s="86"/>
      <c r="E54" s="86"/>
      <c r="F54" s="86"/>
      <c r="G54" s="86"/>
      <c r="H54" s="86"/>
      <c r="I54" s="86"/>
      <c r="J54" s="103"/>
      <c r="K54" s="103"/>
      <c r="L54" s="103"/>
      <c r="M54" s="103"/>
      <c r="N54" s="103"/>
      <c r="O54" s="103"/>
      <c r="P54" s="145"/>
    </row>
    <row r="55" spans="2:16" ht="15.75" customHeight="1" x14ac:dyDescent="0.2">
      <c r="B55" s="74"/>
      <c r="C55" s="74"/>
      <c r="D55" s="86"/>
      <c r="E55" s="86"/>
      <c r="F55" s="86"/>
      <c r="G55" s="86"/>
      <c r="H55" s="86"/>
      <c r="I55" s="86"/>
      <c r="J55" s="103"/>
      <c r="K55" s="103"/>
      <c r="L55" s="103"/>
      <c r="M55" s="103"/>
      <c r="N55" s="103"/>
      <c r="O55" s="103"/>
      <c r="P55" s="145"/>
    </row>
    <row r="56" spans="2:16" ht="15.75" customHeight="1" x14ac:dyDescent="0.2">
      <c r="B56" s="74"/>
      <c r="C56" s="74"/>
      <c r="D56" s="86"/>
      <c r="E56" s="86"/>
      <c r="F56" s="86"/>
      <c r="G56" s="86"/>
      <c r="H56" s="86"/>
      <c r="I56" s="86"/>
      <c r="J56" s="103"/>
      <c r="K56" s="103"/>
      <c r="L56" s="103"/>
      <c r="M56" s="103"/>
      <c r="N56" s="103"/>
      <c r="O56" s="103"/>
      <c r="P56" s="145"/>
    </row>
    <row r="57" spans="2:16" ht="15.75" customHeight="1" x14ac:dyDescent="0.2">
      <c r="B57" s="74"/>
      <c r="C57" s="74"/>
      <c r="D57" s="86"/>
      <c r="E57" s="86"/>
      <c r="F57" s="86"/>
      <c r="G57" s="86"/>
      <c r="H57" s="86"/>
      <c r="I57" s="86"/>
      <c r="J57" s="103"/>
      <c r="K57" s="103"/>
      <c r="L57" s="103"/>
      <c r="M57" s="103"/>
      <c r="N57" s="103"/>
      <c r="O57" s="103"/>
      <c r="P57" s="145"/>
    </row>
    <row r="58" spans="2:16" ht="15.75" customHeight="1" x14ac:dyDescent="0.2">
      <c r="B58" s="74"/>
      <c r="C58" s="74"/>
      <c r="D58" s="86"/>
      <c r="E58" s="86"/>
      <c r="F58" s="86"/>
      <c r="G58" s="86"/>
      <c r="H58" s="86"/>
      <c r="I58" s="86"/>
      <c r="J58" s="103"/>
      <c r="K58" s="103"/>
      <c r="L58" s="103"/>
      <c r="M58" s="103"/>
      <c r="N58" s="103"/>
      <c r="O58" s="103"/>
      <c r="P58" s="145"/>
    </row>
    <row r="59" spans="2:16" ht="15.75" customHeight="1" x14ac:dyDescent="0.2">
      <c r="B59" s="74"/>
      <c r="C59" s="74"/>
      <c r="D59" s="86"/>
      <c r="E59" s="86"/>
      <c r="F59" s="86"/>
      <c r="G59" s="86"/>
      <c r="H59" s="86"/>
      <c r="I59" s="86"/>
      <c r="J59" s="103"/>
      <c r="K59" s="103"/>
      <c r="L59" s="103"/>
      <c r="M59" s="103"/>
      <c r="N59" s="103"/>
      <c r="O59" s="103"/>
      <c r="P59" s="145"/>
    </row>
    <row r="60" spans="2:16" ht="24.95" customHeight="1" thickBot="1" x14ac:dyDescent="0.25">
      <c r="B60" s="527" t="s">
        <v>84</v>
      </c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  <c r="N60" s="527"/>
      <c r="O60" s="527"/>
      <c r="P60" s="527"/>
    </row>
    <row r="61" spans="2:16" ht="24" customHeight="1" thickBot="1" x14ac:dyDescent="0.35">
      <c r="B61" s="77" t="s">
        <v>10</v>
      </c>
      <c r="C61" s="78" t="s">
        <v>91</v>
      </c>
      <c r="D61" s="78" t="s">
        <v>92</v>
      </c>
      <c r="E61" s="78" t="s">
        <v>93</v>
      </c>
      <c r="F61" s="78" t="s">
        <v>94</v>
      </c>
      <c r="G61" s="78" t="s">
        <v>95</v>
      </c>
      <c r="H61" s="78" t="s">
        <v>96</v>
      </c>
      <c r="I61" s="78" t="s">
        <v>131</v>
      </c>
      <c r="J61" s="78" t="s">
        <v>97</v>
      </c>
      <c r="K61" s="78" t="s">
        <v>98</v>
      </c>
      <c r="L61" s="78" t="s">
        <v>99</v>
      </c>
      <c r="M61" s="78" t="s">
        <v>100</v>
      </c>
      <c r="N61" s="146" t="s">
        <v>101</v>
      </c>
      <c r="O61" s="48" t="s">
        <v>0</v>
      </c>
      <c r="P61" s="129"/>
    </row>
    <row r="62" spans="2:16" ht="15" customHeight="1" thickBot="1" x14ac:dyDescent="0.25">
      <c r="B62" s="80" t="s">
        <v>82</v>
      </c>
      <c r="C62" s="224">
        <v>14</v>
      </c>
      <c r="D62" s="218">
        <v>14</v>
      </c>
      <c r="E62" s="218">
        <v>17</v>
      </c>
      <c r="F62" s="218">
        <v>19</v>
      </c>
      <c r="G62" s="218">
        <v>19</v>
      </c>
      <c r="H62" s="218">
        <v>15</v>
      </c>
      <c r="I62" s="218">
        <v>21</v>
      </c>
      <c r="J62" s="218">
        <v>18</v>
      </c>
      <c r="K62" s="218">
        <v>15</v>
      </c>
      <c r="L62" s="218">
        <v>16</v>
      </c>
      <c r="M62" s="218">
        <v>16</v>
      </c>
      <c r="N62" s="219">
        <v>9</v>
      </c>
      <c r="O62" s="143">
        <f>SUM(C62:N62)</f>
        <v>193</v>
      </c>
    </row>
    <row r="63" spans="2:16" ht="15" hidden="1" customHeight="1" thickBot="1" x14ac:dyDescent="0.25">
      <c r="B63" s="69" t="s">
        <v>83</v>
      </c>
      <c r="C63" s="223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7"/>
      <c r="O63" s="143">
        <f>SUM(C63:N63)</f>
        <v>0</v>
      </c>
    </row>
    <row r="64" spans="2:16" ht="15" hidden="1" customHeight="1" thickBot="1" x14ac:dyDescent="0.25">
      <c r="B64" s="147" t="s">
        <v>133</v>
      </c>
      <c r="C64" s="225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19"/>
      <c r="O64" s="143">
        <f>SUM(C64:N64)</f>
        <v>0</v>
      </c>
    </row>
    <row r="65" spans="1:16" ht="15" hidden="1" customHeight="1" thickBot="1" x14ac:dyDescent="0.25">
      <c r="A65" s="38"/>
      <c r="B65" s="82" t="s">
        <v>102</v>
      </c>
      <c r="C65" s="226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121"/>
      <c r="O65" s="143">
        <f>SUM(C65:N65)</f>
        <v>0</v>
      </c>
      <c r="P65" s="38"/>
    </row>
    <row r="66" spans="1:16" ht="16.5" customHeight="1" thickBot="1" x14ac:dyDescent="0.25">
      <c r="A66" s="38"/>
      <c r="B66" s="84" t="s">
        <v>0</v>
      </c>
      <c r="C66" s="85">
        <f>SUM(C62:C65)</f>
        <v>14</v>
      </c>
      <c r="D66" s="85">
        <f>SUM(D62:D65)</f>
        <v>14</v>
      </c>
      <c r="E66" s="85">
        <f t="shared" ref="E66:N66" si="7">SUM(E62:E65)</f>
        <v>17</v>
      </c>
      <c r="F66" s="85">
        <f t="shared" si="7"/>
        <v>19</v>
      </c>
      <c r="G66" s="85">
        <f t="shared" si="7"/>
        <v>19</v>
      </c>
      <c r="H66" s="85">
        <f t="shared" si="7"/>
        <v>15</v>
      </c>
      <c r="I66" s="85">
        <f>SUM(I62:I65)</f>
        <v>21</v>
      </c>
      <c r="J66" s="85">
        <f t="shared" si="7"/>
        <v>18</v>
      </c>
      <c r="K66" s="85">
        <f>SUM(K62:K65)</f>
        <v>15</v>
      </c>
      <c r="L66" s="85">
        <f t="shared" si="7"/>
        <v>16</v>
      </c>
      <c r="M66" s="85">
        <f t="shared" si="7"/>
        <v>16</v>
      </c>
      <c r="N66" s="148">
        <f t="shared" si="7"/>
        <v>9</v>
      </c>
      <c r="O66" s="85">
        <f>SUM(O62:O65)</f>
        <v>193</v>
      </c>
      <c r="P66" s="38"/>
    </row>
    <row r="67" spans="1:16" ht="15.75" customHeight="1" thickBot="1" x14ac:dyDescent="0.25">
      <c r="A67" s="38"/>
      <c r="B67" s="74"/>
      <c r="C67" s="74"/>
      <c r="D67" s="86"/>
      <c r="E67" s="76"/>
      <c r="F67" s="524" t="s">
        <v>70</v>
      </c>
      <c r="G67" s="525"/>
      <c r="H67" s="525"/>
      <c r="I67" s="525"/>
      <c r="J67" s="525"/>
      <c r="K67" s="525"/>
      <c r="L67" s="525"/>
      <c r="M67" s="525"/>
      <c r="N67" s="525"/>
      <c r="O67" s="525"/>
      <c r="P67" s="130">
        <f>(100000/9980243)*(O66/12)*12</f>
        <v>1.9338206494571324</v>
      </c>
    </row>
    <row r="68" spans="1:16" ht="15.75" customHeight="1" x14ac:dyDescent="0.2">
      <c r="A68" s="38"/>
      <c r="B68" s="74"/>
      <c r="C68" s="74"/>
      <c r="D68" s="86"/>
      <c r="E68" s="86"/>
      <c r="F68" s="86"/>
      <c r="G68" s="86"/>
      <c r="H68" s="74"/>
      <c r="I68" s="74"/>
      <c r="J68" s="103"/>
      <c r="K68" s="103"/>
      <c r="L68" s="103"/>
      <c r="M68" s="103"/>
      <c r="N68" s="103"/>
      <c r="O68" s="103"/>
      <c r="P68" s="105"/>
    </row>
    <row r="69" spans="1:16" ht="15.75" customHeight="1" x14ac:dyDescent="0.2">
      <c r="A69" s="38"/>
      <c r="B69" s="74"/>
      <c r="C69" s="74"/>
      <c r="D69" s="86"/>
      <c r="E69" s="86"/>
      <c r="F69" s="86"/>
      <c r="G69" s="86"/>
      <c r="H69" s="74"/>
      <c r="I69" s="74"/>
      <c r="J69" s="103"/>
      <c r="K69" s="103"/>
      <c r="L69" s="103"/>
      <c r="M69" s="103"/>
      <c r="N69" s="103"/>
      <c r="O69" s="103"/>
      <c r="P69" s="105"/>
    </row>
    <row r="70" spans="1:16" ht="24.95" customHeight="1" thickBot="1" x14ac:dyDescent="0.35">
      <c r="A70" s="38"/>
      <c r="B70" s="528" t="s">
        <v>47</v>
      </c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</row>
    <row r="71" spans="1:16" ht="24" customHeight="1" thickBot="1" x14ac:dyDescent="0.35">
      <c r="A71" s="38"/>
      <c r="B71" s="49" t="s">
        <v>10</v>
      </c>
      <c r="C71" s="50" t="s">
        <v>91</v>
      </c>
      <c r="D71" s="50" t="s">
        <v>92</v>
      </c>
      <c r="E71" s="50" t="s">
        <v>93</v>
      </c>
      <c r="F71" s="50" t="s">
        <v>94</v>
      </c>
      <c r="G71" s="50" t="s">
        <v>95</v>
      </c>
      <c r="H71" s="50" t="s">
        <v>96</v>
      </c>
      <c r="I71" s="50" t="s">
        <v>131</v>
      </c>
      <c r="J71" s="50" t="s">
        <v>97</v>
      </c>
      <c r="K71" s="50" t="s">
        <v>98</v>
      </c>
      <c r="L71" s="50" t="s">
        <v>99</v>
      </c>
      <c r="M71" s="50" t="s">
        <v>100</v>
      </c>
      <c r="N71" s="142" t="s">
        <v>101</v>
      </c>
      <c r="O71" s="48" t="s">
        <v>0</v>
      </c>
      <c r="P71" s="131"/>
    </row>
    <row r="72" spans="1:16" ht="18" customHeight="1" thickBot="1" x14ac:dyDescent="0.25">
      <c r="A72" s="38"/>
      <c r="B72" s="88" t="s">
        <v>47</v>
      </c>
      <c r="C72" s="89">
        <v>9</v>
      </c>
      <c r="D72" s="90">
        <v>14</v>
      </c>
      <c r="E72" s="90">
        <v>14</v>
      </c>
      <c r="F72" s="91">
        <v>8</v>
      </c>
      <c r="G72" s="91">
        <v>16</v>
      </c>
      <c r="H72" s="91">
        <v>23</v>
      </c>
      <c r="I72" s="91">
        <v>30</v>
      </c>
      <c r="J72" s="91">
        <v>23</v>
      </c>
      <c r="K72" s="91">
        <v>31</v>
      </c>
      <c r="L72" s="91">
        <v>6</v>
      </c>
      <c r="M72" s="91">
        <v>10</v>
      </c>
      <c r="N72" s="149">
        <v>21</v>
      </c>
      <c r="O72" s="143">
        <f>SUM(C72:N72)</f>
        <v>205</v>
      </c>
      <c r="P72" s="38"/>
    </row>
    <row r="73" spans="1:16" ht="17.25" customHeight="1" thickBot="1" x14ac:dyDescent="0.25">
      <c r="A73" s="38"/>
      <c r="B73" s="74"/>
      <c r="C73" s="74"/>
      <c r="D73" s="75"/>
      <c r="E73" s="76"/>
      <c r="F73" s="524" t="s">
        <v>70</v>
      </c>
      <c r="G73" s="525"/>
      <c r="H73" s="525"/>
      <c r="I73" s="525"/>
      <c r="J73" s="525"/>
      <c r="K73" s="525"/>
      <c r="L73" s="525"/>
      <c r="M73" s="525"/>
      <c r="N73" s="525"/>
      <c r="O73" s="526"/>
      <c r="P73" s="130">
        <f>(100000/9980243)*(O72/12)*12</f>
        <v>2.0540582027912544</v>
      </c>
    </row>
    <row r="74" spans="1:16" ht="14.1" customHeight="1" thickBot="1" x14ac:dyDescent="0.25">
      <c r="A74" s="38"/>
      <c r="B74" s="74"/>
      <c r="C74" s="74"/>
      <c r="D74" s="74"/>
      <c r="E74" s="86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38"/>
    </row>
    <row r="75" spans="1:16" ht="18" customHeight="1" thickBot="1" x14ac:dyDescent="0.25">
      <c r="A75" s="38"/>
      <c r="B75" s="74"/>
      <c r="C75" s="74"/>
      <c r="D75" s="86"/>
      <c r="E75" s="92"/>
      <c r="F75" s="524" t="s">
        <v>103</v>
      </c>
      <c r="G75" s="525"/>
      <c r="H75" s="525"/>
      <c r="I75" s="525"/>
      <c r="J75" s="525"/>
      <c r="K75" s="525"/>
      <c r="L75" s="525"/>
      <c r="M75" s="525"/>
      <c r="N75" s="525"/>
      <c r="O75" s="526"/>
      <c r="P75" s="130">
        <f>(100000/9980243)*(SUM(O72,O66,O47,O28)/12)*12</f>
        <v>16.783158486221229</v>
      </c>
    </row>
    <row r="76" spans="1:16" x14ac:dyDescent="0.2">
      <c r="A76" s="38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38"/>
    </row>
    <row r="77" spans="1:16" x14ac:dyDescent="0.2">
      <c r="A77" s="38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38"/>
    </row>
    <row r="78" spans="1:16" x14ac:dyDescent="0.2">
      <c r="A78" s="38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38"/>
    </row>
  </sheetData>
  <mergeCells count="17">
    <mergeCell ref="F73:O73"/>
    <mergeCell ref="F75:O75"/>
    <mergeCell ref="B60:P60"/>
    <mergeCell ref="F67:O67"/>
    <mergeCell ref="B70:P70"/>
    <mergeCell ref="A7:Q7"/>
    <mergeCell ref="A6:Q6"/>
    <mergeCell ref="A5:Q5"/>
    <mergeCell ref="P14:P19"/>
    <mergeCell ref="B15:O15"/>
    <mergeCell ref="J48:O48"/>
    <mergeCell ref="A13:Q13"/>
    <mergeCell ref="A11:Q11"/>
    <mergeCell ref="A10:Q10"/>
    <mergeCell ref="A9:Q9"/>
    <mergeCell ref="J29:O29"/>
    <mergeCell ref="B31:P31"/>
  </mergeCells>
  <pageMargins left="0.19685039370078741" right="0.19685039370078741" top="0.31496062992125984" bottom="0.19685039370078741" header="0.39370078740157483" footer="0.31496062992125984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36"/>
  <sheetViews>
    <sheetView topLeftCell="A19" workbookViewId="0">
      <selection activeCell="V44" sqref="V44"/>
    </sheetView>
  </sheetViews>
  <sheetFormatPr baseColWidth="10" defaultColWidth="11.42578125" defaultRowHeight="12.75" x14ac:dyDescent="0.2"/>
  <cols>
    <col min="1" max="1" width="1.7109375" customWidth="1"/>
    <col min="2" max="2" width="1.85546875" customWidth="1"/>
    <col min="3" max="3" width="15.85546875" customWidth="1"/>
    <col min="4" max="4" width="4.7109375" customWidth="1"/>
    <col min="5" max="5" width="5.7109375" customWidth="1"/>
    <col min="6" max="9" width="4.7109375" customWidth="1"/>
    <col min="10" max="10" width="4.28515625" customWidth="1"/>
    <col min="11" max="13" width="4.7109375" customWidth="1"/>
    <col min="14" max="15" width="5.28515625" customWidth="1"/>
    <col min="16" max="16" width="14.140625" customWidth="1"/>
    <col min="17" max="17" width="4" customWidth="1"/>
  </cols>
  <sheetData>
    <row r="5" spans="1:17" ht="12.75" customHeight="1" x14ac:dyDescent="0.25">
      <c r="A5" s="504" t="s">
        <v>115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</row>
    <row r="6" spans="1:17" ht="19.5" customHeight="1" x14ac:dyDescent="0.3">
      <c r="A6" s="529" t="s">
        <v>18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</row>
    <row r="7" spans="1:17" ht="15.75" customHeight="1" x14ac:dyDescent="0.2">
      <c r="A7" s="516" t="s">
        <v>299</v>
      </c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</row>
    <row r="8" spans="1:17" ht="12.75" customHeight="1" x14ac:dyDescent="0.25">
      <c r="D8" s="1"/>
      <c r="E8" s="1"/>
      <c r="F8" s="1"/>
      <c r="G8" s="1"/>
      <c r="H8" s="1"/>
      <c r="I8" s="1"/>
      <c r="J8" s="1"/>
    </row>
    <row r="9" spans="1:17" ht="18" customHeight="1" x14ac:dyDescent="0.3">
      <c r="A9" s="531" t="s">
        <v>134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150"/>
    </row>
    <row r="10" spans="1:17" ht="18.75" customHeight="1" x14ac:dyDescent="0.25">
      <c r="A10" s="532" t="s">
        <v>39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151"/>
    </row>
    <row r="11" spans="1:17" ht="12.75" customHeight="1" x14ac:dyDescent="0.2">
      <c r="A11" s="508" t="s">
        <v>341</v>
      </c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14"/>
    </row>
    <row r="12" spans="1:17" ht="19.5" customHeight="1" thickBot="1" x14ac:dyDescent="0.35">
      <c r="A12" s="530" t="s">
        <v>41</v>
      </c>
      <c r="B12" s="530"/>
      <c r="C12" s="530"/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152"/>
    </row>
    <row r="13" spans="1:17" ht="87.75" customHeight="1" thickBot="1" x14ac:dyDescent="0.4">
      <c r="C13" s="397" t="s">
        <v>135</v>
      </c>
      <c r="D13" s="339" t="s">
        <v>136</v>
      </c>
      <c r="E13" s="339" t="s">
        <v>137</v>
      </c>
      <c r="F13" s="339" t="s">
        <v>138</v>
      </c>
      <c r="G13" s="339" t="s">
        <v>139</v>
      </c>
      <c r="H13" s="339" t="s">
        <v>140</v>
      </c>
      <c r="I13" s="339" t="s">
        <v>120</v>
      </c>
      <c r="J13" s="339" t="s">
        <v>141</v>
      </c>
      <c r="K13" s="339" t="s">
        <v>142</v>
      </c>
      <c r="L13" s="339" t="s">
        <v>143</v>
      </c>
      <c r="M13" s="339" t="s">
        <v>144</v>
      </c>
      <c r="N13" s="339" t="s">
        <v>145</v>
      </c>
      <c r="O13" s="339" t="s">
        <v>146</v>
      </c>
      <c r="P13" s="398" t="s">
        <v>106</v>
      </c>
    </row>
    <row r="14" spans="1:17" ht="20.100000000000001" customHeight="1" x14ac:dyDescent="0.35">
      <c r="C14" s="399" t="s">
        <v>58</v>
      </c>
      <c r="D14" s="400">
        <v>12</v>
      </c>
      <c r="E14" s="400">
        <v>18</v>
      </c>
      <c r="F14" s="401">
        <v>20</v>
      </c>
      <c r="G14" s="400">
        <v>13</v>
      </c>
      <c r="H14" s="400">
        <v>16</v>
      </c>
      <c r="I14" s="400">
        <v>28</v>
      </c>
      <c r="J14" s="400">
        <v>24</v>
      </c>
      <c r="K14" s="400">
        <v>15</v>
      </c>
      <c r="L14" s="400">
        <v>27</v>
      </c>
      <c r="M14" s="400">
        <v>14</v>
      </c>
      <c r="N14" s="400">
        <v>17</v>
      </c>
      <c r="O14" s="402">
        <v>26</v>
      </c>
      <c r="P14" s="403">
        <f>SUM(D14:O14)</f>
        <v>230</v>
      </c>
    </row>
    <row r="15" spans="1:17" ht="20.100000000000001" customHeight="1" x14ac:dyDescent="0.35">
      <c r="C15" s="254" t="s">
        <v>59</v>
      </c>
      <c r="D15" s="256">
        <v>20</v>
      </c>
      <c r="E15" s="256">
        <v>11</v>
      </c>
      <c r="F15" s="404">
        <v>21</v>
      </c>
      <c r="G15" s="256">
        <v>14</v>
      </c>
      <c r="H15" s="256">
        <v>15</v>
      </c>
      <c r="I15" s="256">
        <v>12</v>
      </c>
      <c r="J15" s="256">
        <v>12</v>
      </c>
      <c r="K15" s="256">
        <v>13</v>
      </c>
      <c r="L15" s="256">
        <v>13</v>
      </c>
      <c r="M15" s="256">
        <v>9</v>
      </c>
      <c r="N15" s="256">
        <v>9</v>
      </c>
      <c r="O15" s="239">
        <v>23</v>
      </c>
      <c r="P15" s="257">
        <f t="shared" ref="P15:P20" si="0">SUM(D15:O15)</f>
        <v>172</v>
      </c>
    </row>
    <row r="16" spans="1:17" ht="20.100000000000001" customHeight="1" x14ac:dyDescent="0.35">
      <c r="C16" s="254" t="s">
        <v>60</v>
      </c>
      <c r="D16" s="256">
        <v>12</v>
      </c>
      <c r="E16" s="256">
        <v>16</v>
      </c>
      <c r="F16" s="404">
        <v>13</v>
      </c>
      <c r="G16" s="256">
        <v>17</v>
      </c>
      <c r="H16" s="256">
        <v>13</v>
      </c>
      <c r="I16" s="256">
        <v>17</v>
      </c>
      <c r="J16" s="256">
        <v>10</v>
      </c>
      <c r="K16" s="256">
        <v>8</v>
      </c>
      <c r="L16" s="256">
        <v>14</v>
      </c>
      <c r="M16" s="256">
        <v>13</v>
      </c>
      <c r="N16" s="256">
        <v>15</v>
      </c>
      <c r="O16" s="239">
        <v>11</v>
      </c>
      <c r="P16" s="257">
        <f t="shared" si="0"/>
        <v>159</v>
      </c>
    </row>
    <row r="17" spans="3:19" ht="20.100000000000001" customHeight="1" x14ac:dyDescent="0.35">
      <c r="C17" s="254" t="s">
        <v>61</v>
      </c>
      <c r="D17" s="256">
        <v>41</v>
      </c>
      <c r="E17" s="256">
        <v>20</v>
      </c>
      <c r="F17" s="404">
        <v>15</v>
      </c>
      <c r="G17" s="256">
        <v>15</v>
      </c>
      <c r="H17" s="256">
        <v>14</v>
      </c>
      <c r="I17" s="256">
        <v>17</v>
      </c>
      <c r="J17" s="256">
        <v>17</v>
      </c>
      <c r="K17" s="256">
        <v>14</v>
      </c>
      <c r="L17" s="256">
        <v>13</v>
      </c>
      <c r="M17" s="256">
        <v>17</v>
      </c>
      <c r="N17" s="256">
        <v>11</v>
      </c>
      <c r="O17" s="239">
        <v>10</v>
      </c>
      <c r="P17" s="257">
        <f t="shared" si="0"/>
        <v>204</v>
      </c>
    </row>
    <row r="18" spans="3:19" ht="20.100000000000001" customHeight="1" x14ac:dyDescent="0.35">
      <c r="C18" s="254" t="s">
        <v>62</v>
      </c>
      <c r="D18" s="256">
        <v>21</v>
      </c>
      <c r="E18" s="256">
        <v>19</v>
      </c>
      <c r="F18" s="404">
        <v>17</v>
      </c>
      <c r="G18" s="256">
        <v>15</v>
      </c>
      <c r="H18" s="256">
        <v>20</v>
      </c>
      <c r="I18" s="256">
        <v>20</v>
      </c>
      <c r="J18" s="256">
        <v>25</v>
      </c>
      <c r="K18" s="256">
        <v>14</v>
      </c>
      <c r="L18" s="256">
        <v>15</v>
      </c>
      <c r="M18" s="256">
        <v>20</v>
      </c>
      <c r="N18" s="256">
        <v>13</v>
      </c>
      <c r="O18" s="239">
        <v>27</v>
      </c>
      <c r="P18" s="257">
        <f t="shared" si="0"/>
        <v>226</v>
      </c>
    </row>
    <row r="19" spans="3:19" ht="20.100000000000001" customHeight="1" x14ac:dyDescent="0.35">
      <c r="C19" s="254" t="s">
        <v>63</v>
      </c>
      <c r="D19" s="256">
        <v>24</v>
      </c>
      <c r="E19" s="258">
        <v>23</v>
      </c>
      <c r="F19" s="404">
        <v>25</v>
      </c>
      <c r="G19" s="258">
        <v>21</v>
      </c>
      <c r="H19" s="258">
        <v>30</v>
      </c>
      <c r="I19" s="258">
        <v>14</v>
      </c>
      <c r="J19" s="258">
        <v>23</v>
      </c>
      <c r="K19" s="258">
        <v>23</v>
      </c>
      <c r="L19" s="256">
        <v>15</v>
      </c>
      <c r="M19" s="258">
        <v>16</v>
      </c>
      <c r="N19" s="258">
        <v>23</v>
      </c>
      <c r="O19" s="239">
        <v>20</v>
      </c>
      <c r="P19" s="257">
        <f t="shared" si="0"/>
        <v>257</v>
      </c>
    </row>
    <row r="20" spans="3:19" ht="20.100000000000001" customHeight="1" thickBot="1" x14ac:dyDescent="0.4">
      <c r="C20" s="405" t="s">
        <v>64</v>
      </c>
      <c r="D20" s="406">
        <v>33</v>
      </c>
      <c r="E20" s="407">
        <v>34</v>
      </c>
      <c r="F20" s="408">
        <v>48</v>
      </c>
      <c r="G20" s="407">
        <v>36</v>
      </c>
      <c r="H20" s="407">
        <v>32</v>
      </c>
      <c r="I20" s="407">
        <v>33</v>
      </c>
      <c r="J20" s="407">
        <v>37</v>
      </c>
      <c r="K20" s="407">
        <v>38</v>
      </c>
      <c r="L20" s="406">
        <v>25</v>
      </c>
      <c r="M20" s="407">
        <v>39</v>
      </c>
      <c r="N20" s="407">
        <v>47</v>
      </c>
      <c r="O20" s="409">
        <v>25</v>
      </c>
      <c r="P20" s="410">
        <f t="shared" si="0"/>
        <v>427</v>
      </c>
    </row>
    <row r="21" spans="3:19" ht="20.100000000000001" customHeight="1" thickBot="1" x14ac:dyDescent="0.35">
      <c r="C21" s="344" t="s">
        <v>0</v>
      </c>
      <c r="D21" s="340">
        <f>SUM(D14:D20)</f>
        <v>163</v>
      </c>
      <c r="E21" s="340">
        <f t="shared" ref="E21:O21" si="1">SUM(E14:E20)</f>
        <v>141</v>
      </c>
      <c r="F21" s="340">
        <f t="shared" si="1"/>
        <v>159</v>
      </c>
      <c r="G21" s="340">
        <f t="shared" si="1"/>
        <v>131</v>
      </c>
      <c r="H21" s="340">
        <f t="shared" si="1"/>
        <v>140</v>
      </c>
      <c r="I21" s="340">
        <f t="shared" si="1"/>
        <v>141</v>
      </c>
      <c r="J21" s="340">
        <f t="shared" si="1"/>
        <v>148</v>
      </c>
      <c r="K21" s="340">
        <f t="shared" si="1"/>
        <v>125</v>
      </c>
      <c r="L21" s="340">
        <f t="shared" si="1"/>
        <v>122</v>
      </c>
      <c r="M21" s="340">
        <f t="shared" si="1"/>
        <v>128</v>
      </c>
      <c r="N21" s="340">
        <f t="shared" si="1"/>
        <v>135</v>
      </c>
      <c r="O21" s="340">
        <f t="shared" si="1"/>
        <v>142</v>
      </c>
      <c r="P21" s="340">
        <f>SUM(P14:P20)</f>
        <v>1675</v>
      </c>
    </row>
    <row r="22" spans="3:19" ht="14.25" x14ac:dyDescent="0.3">
      <c r="D22" s="133"/>
      <c r="E22" s="133"/>
      <c r="F22" s="133"/>
      <c r="G22" s="133"/>
      <c r="H22" s="133"/>
    </row>
    <row r="29" spans="3:19" x14ac:dyDescent="0.2">
      <c r="S29" s="157"/>
    </row>
    <row r="30" spans="3:19" x14ac:dyDescent="0.2">
      <c r="S30" s="157"/>
    </row>
    <row r="31" spans="3:19" x14ac:dyDescent="0.2">
      <c r="S31" s="157"/>
    </row>
    <row r="32" spans="3:19" x14ac:dyDescent="0.2">
      <c r="S32" s="157"/>
    </row>
    <row r="33" spans="19:19" x14ac:dyDescent="0.2">
      <c r="S33" s="157"/>
    </row>
    <row r="34" spans="19:19" x14ac:dyDescent="0.2">
      <c r="S34" s="157"/>
    </row>
    <row r="35" spans="19:19" x14ac:dyDescent="0.2">
      <c r="S35" s="157"/>
    </row>
    <row r="36" spans="19:19" x14ac:dyDescent="0.2">
      <c r="S36" s="157"/>
    </row>
  </sheetData>
  <mergeCells count="7">
    <mergeCell ref="A5:Q5"/>
    <mergeCell ref="A6:Q6"/>
    <mergeCell ref="A12:P12"/>
    <mergeCell ref="A7:Q7"/>
    <mergeCell ref="A9:P9"/>
    <mergeCell ref="A10:P10"/>
    <mergeCell ref="A11:P11"/>
  </mergeCells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37"/>
  <sheetViews>
    <sheetView topLeftCell="A14" zoomScale="85" zoomScaleNormal="85" workbookViewId="0">
      <selection activeCell="T13" sqref="T13"/>
    </sheetView>
  </sheetViews>
  <sheetFormatPr baseColWidth="10" defaultColWidth="11.42578125" defaultRowHeight="12.75" x14ac:dyDescent="0.2"/>
  <cols>
    <col min="1" max="1" width="1.85546875" customWidth="1"/>
    <col min="2" max="2" width="14" customWidth="1"/>
    <col min="3" max="3" width="4.85546875" customWidth="1"/>
    <col min="4" max="4" width="4.5703125" customWidth="1"/>
    <col min="5" max="6" width="5.28515625" customWidth="1"/>
    <col min="7" max="7" width="4.85546875" customWidth="1"/>
    <col min="8" max="8" width="4.42578125" customWidth="1"/>
    <col min="9" max="9" width="4.7109375" customWidth="1"/>
    <col min="10" max="11" width="5.28515625" customWidth="1"/>
    <col min="12" max="12" width="4.28515625" customWidth="1"/>
    <col min="13" max="14" width="5.28515625" customWidth="1"/>
    <col min="15" max="15" width="10.5703125" customWidth="1"/>
    <col min="16" max="16" width="7.28515625" customWidth="1"/>
  </cols>
  <sheetData>
    <row r="5" spans="1:16" ht="12.75" customHeight="1" x14ac:dyDescent="0.25">
      <c r="A5" s="504" t="s">
        <v>115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</row>
    <row r="6" spans="1:16" ht="19.5" customHeight="1" x14ac:dyDescent="0.3">
      <c r="A6" s="529" t="s">
        <v>18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</row>
    <row r="7" spans="1:16" ht="15.75" customHeight="1" x14ac:dyDescent="0.2">
      <c r="A7" s="516" t="s">
        <v>299</v>
      </c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</row>
    <row r="8" spans="1:16" ht="12.75" customHeight="1" x14ac:dyDescent="0.25">
      <c r="C8" s="1"/>
      <c r="D8" s="1"/>
      <c r="E8" s="1"/>
      <c r="F8" s="1"/>
      <c r="G8" s="1"/>
      <c r="H8" s="1"/>
      <c r="I8" s="1"/>
    </row>
    <row r="9" spans="1:16" ht="18" customHeight="1" x14ac:dyDescent="0.3">
      <c r="A9" s="531" t="s">
        <v>134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</row>
    <row r="10" spans="1:16" ht="18.75" customHeight="1" x14ac:dyDescent="0.25">
      <c r="A10" s="532" t="s">
        <v>39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</row>
    <row r="11" spans="1:16" ht="12.75" customHeight="1" x14ac:dyDescent="0.2">
      <c r="A11" s="508" t="s">
        <v>342</v>
      </c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</row>
    <row r="12" spans="1:16" ht="19.5" customHeight="1" thickBot="1" x14ac:dyDescent="0.35">
      <c r="A12" s="530" t="s">
        <v>41</v>
      </c>
      <c r="B12" s="530"/>
      <c r="C12" s="530"/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</row>
    <row r="13" spans="1:16" ht="84.75" customHeight="1" thickBot="1" x14ac:dyDescent="0.4">
      <c r="B13" s="162" t="s">
        <v>135</v>
      </c>
      <c r="C13" s="163" t="s">
        <v>136</v>
      </c>
      <c r="D13" s="163" t="s">
        <v>137</v>
      </c>
      <c r="E13" s="163" t="s">
        <v>138</v>
      </c>
      <c r="F13" s="163" t="s">
        <v>139</v>
      </c>
      <c r="G13" s="163" t="s">
        <v>140</v>
      </c>
      <c r="H13" s="163" t="s">
        <v>120</v>
      </c>
      <c r="I13" s="163" t="s">
        <v>141</v>
      </c>
      <c r="J13" s="163" t="s">
        <v>142</v>
      </c>
      <c r="K13" s="163" t="s">
        <v>143</v>
      </c>
      <c r="L13" s="163" t="s">
        <v>144</v>
      </c>
      <c r="M13" s="163" t="s">
        <v>145</v>
      </c>
      <c r="N13" s="163" t="s">
        <v>146</v>
      </c>
      <c r="O13" s="164" t="s">
        <v>0</v>
      </c>
    </row>
    <row r="14" spans="1:16" ht="20.100000000000001" customHeight="1" x14ac:dyDescent="0.35">
      <c r="B14" s="345" t="s">
        <v>58</v>
      </c>
      <c r="C14" s="346">
        <v>4</v>
      </c>
      <c r="D14" s="347">
        <v>2</v>
      </c>
      <c r="E14" s="348">
        <v>8</v>
      </c>
      <c r="F14" s="346">
        <v>2</v>
      </c>
      <c r="G14" s="346">
        <v>4</v>
      </c>
      <c r="H14" s="346">
        <v>5</v>
      </c>
      <c r="I14" s="346">
        <v>1</v>
      </c>
      <c r="J14" s="346">
        <v>3</v>
      </c>
      <c r="K14" s="346">
        <v>8</v>
      </c>
      <c r="L14" s="346">
        <v>2</v>
      </c>
      <c r="M14" s="346">
        <v>1</v>
      </c>
      <c r="N14" s="349">
        <v>11</v>
      </c>
      <c r="O14" s="341">
        <f t="shared" ref="O14:O20" si="0">SUM(C14:N14)</f>
        <v>51</v>
      </c>
    </row>
    <row r="15" spans="1:16" ht="20.100000000000001" customHeight="1" x14ac:dyDescent="0.35">
      <c r="B15" s="350" t="s">
        <v>59</v>
      </c>
      <c r="C15" s="351">
        <v>4</v>
      </c>
      <c r="D15" s="352">
        <v>2</v>
      </c>
      <c r="E15" s="353">
        <v>4</v>
      </c>
      <c r="F15" s="351">
        <v>5</v>
      </c>
      <c r="G15" s="351">
        <v>3</v>
      </c>
      <c r="H15" s="351">
        <v>2</v>
      </c>
      <c r="I15" s="351">
        <v>3</v>
      </c>
      <c r="J15" s="351">
        <v>3</v>
      </c>
      <c r="K15" s="351">
        <v>4</v>
      </c>
      <c r="L15" s="351">
        <v>1</v>
      </c>
      <c r="M15" s="351">
        <v>3</v>
      </c>
      <c r="N15" s="354">
        <v>3</v>
      </c>
      <c r="O15" s="342">
        <f t="shared" si="0"/>
        <v>37</v>
      </c>
    </row>
    <row r="16" spans="1:16" ht="20.100000000000001" customHeight="1" x14ac:dyDescent="0.35">
      <c r="B16" s="350" t="s">
        <v>60</v>
      </c>
      <c r="C16" s="351">
        <v>3</v>
      </c>
      <c r="D16" s="352">
        <v>5</v>
      </c>
      <c r="E16" s="353">
        <v>3</v>
      </c>
      <c r="F16" s="351">
        <v>5</v>
      </c>
      <c r="G16" s="351">
        <v>4</v>
      </c>
      <c r="H16" s="351">
        <v>4</v>
      </c>
      <c r="I16" s="351">
        <v>4</v>
      </c>
      <c r="J16" s="351">
        <v>3</v>
      </c>
      <c r="K16" s="351">
        <v>1</v>
      </c>
      <c r="L16" s="351">
        <v>3</v>
      </c>
      <c r="M16" s="351">
        <v>5</v>
      </c>
      <c r="N16" s="354">
        <v>3</v>
      </c>
      <c r="O16" s="342">
        <f t="shared" si="0"/>
        <v>43</v>
      </c>
    </row>
    <row r="17" spans="2:17" ht="20.100000000000001" customHeight="1" x14ac:dyDescent="0.35">
      <c r="B17" s="350" t="s">
        <v>61</v>
      </c>
      <c r="C17" s="351">
        <v>5</v>
      </c>
      <c r="D17" s="352">
        <v>6</v>
      </c>
      <c r="E17" s="353">
        <v>1</v>
      </c>
      <c r="F17" s="351">
        <v>4</v>
      </c>
      <c r="G17" s="351">
        <v>3</v>
      </c>
      <c r="H17" s="351">
        <v>4</v>
      </c>
      <c r="I17" s="351">
        <v>6</v>
      </c>
      <c r="J17" s="351">
        <v>1</v>
      </c>
      <c r="K17" s="351">
        <v>3</v>
      </c>
      <c r="L17" s="351">
        <v>4</v>
      </c>
      <c r="M17" s="351">
        <v>2</v>
      </c>
      <c r="N17" s="354">
        <v>2</v>
      </c>
      <c r="O17" s="342">
        <f t="shared" si="0"/>
        <v>41</v>
      </c>
    </row>
    <row r="18" spans="2:17" ht="20.100000000000001" customHeight="1" x14ac:dyDescent="0.35">
      <c r="B18" s="350" t="s">
        <v>62</v>
      </c>
      <c r="C18" s="351">
        <v>6</v>
      </c>
      <c r="D18" s="352">
        <v>5</v>
      </c>
      <c r="E18" s="353">
        <v>5</v>
      </c>
      <c r="F18" s="351">
        <v>2</v>
      </c>
      <c r="G18" s="351">
        <v>9</v>
      </c>
      <c r="H18" s="351">
        <v>6</v>
      </c>
      <c r="I18" s="351">
        <v>6</v>
      </c>
      <c r="J18" s="351">
        <v>2</v>
      </c>
      <c r="K18" s="351">
        <v>3</v>
      </c>
      <c r="L18" s="351">
        <v>6</v>
      </c>
      <c r="M18" s="351">
        <v>4</v>
      </c>
      <c r="N18" s="354">
        <v>3</v>
      </c>
      <c r="O18" s="342">
        <f t="shared" si="0"/>
        <v>57</v>
      </c>
    </row>
    <row r="19" spans="2:17" ht="20.100000000000001" customHeight="1" x14ac:dyDescent="0.35">
      <c r="B19" s="350" t="s">
        <v>63</v>
      </c>
      <c r="C19" s="351">
        <v>1</v>
      </c>
      <c r="D19" s="352">
        <v>8</v>
      </c>
      <c r="E19" s="353">
        <v>6</v>
      </c>
      <c r="F19" s="355">
        <v>5</v>
      </c>
      <c r="G19" s="355">
        <v>7</v>
      </c>
      <c r="H19" s="351">
        <v>3</v>
      </c>
      <c r="I19" s="355">
        <v>6</v>
      </c>
      <c r="J19" s="355">
        <v>3</v>
      </c>
      <c r="K19" s="355">
        <v>2</v>
      </c>
      <c r="L19" s="355">
        <v>5</v>
      </c>
      <c r="M19" s="355">
        <v>6</v>
      </c>
      <c r="N19" s="354">
        <v>9</v>
      </c>
      <c r="O19" s="342">
        <f t="shared" si="0"/>
        <v>61</v>
      </c>
      <c r="P19" s="5"/>
    </row>
    <row r="20" spans="2:17" ht="20.100000000000001" customHeight="1" thickBot="1" x14ac:dyDescent="0.4">
      <c r="B20" s="356" t="s">
        <v>64</v>
      </c>
      <c r="C20" s="357">
        <v>4</v>
      </c>
      <c r="D20" s="358">
        <v>4</v>
      </c>
      <c r="E20" s="359">
        <v>3</v>
      </c>
      <c r="F20" s="360">
        <v>3</v>
      </c>
      <c r="G20" s="360">
        <v>9</v>
      </c>
      <c r="H20" s="357">
        <v>5</v>
      </c>
      <c r="I20" s="360">
        <v>8</v>
      </c>
      <c r="J20" s="360">
        <v>12</v>
      </c>
      <c r="K20" s="360">
        <v>10</v>
      </c>
      <c r="L20" s="360">
        <v>9</v>
      </c>
      <c r="M20" s="360">
        <v>7</v>
      </c>
      <c r="N20" s="361">
        <v>3</v>
      </c>
      <c r="O20" s="343">
        <f t="shared" si="0"/>
        <v>77</v>
      </c>
      <c r="P20" s="5"/>
    </row>
    <row r="21" spans="2:17" ht="20.100000000000001" customHeight="1" thickBot="1" x14ac:dyDescent="0.35">
      <c r="B21" s="344" t="s">
        <v>0</v>
      </c>
      <c r="C21" s="340">
        <f>SUM(C14:C20)</f>
        <v>27</v>
      </c>
      <c r="D21" s="340">
        <f t="shared" ref="D21:N21" si="1">SUM(D14:D20)</f>
        <v>32</v>
      </c>
      <c r="E21" s="340">
        <f t="shared" si="1"/>
        <v>30</v>
      </c>
      <c r="F21" s="340">
        <f t="shared" si="1"/>
        <v>26</v>
      </c>
      <c r="G21" s="340">
        <f t="shared" si="1"/>
        <v>39</v>
      </c>
      <c r="H21" s="340">
        <f t="shared" si="1"/>
        <v>29</v>
      </c>
      <c r="I21" s="340">
        <f t="shared" si="1"/>
        <v>34</v>
      </c>
      <c r="J21" s="340">
        <f t="shared" si="1"/>
        <v>27</v>
      </c>
      <c r="K21" s="340">
        <f t="shared" si="1"/>
        <v>31</v>
      </c>
      <c r="L21" s="340">
        <f t="shared" si="1"/>
        <v>30</v>
      </c>
      <c r="M21" s="340">
        <f t="shared" si="1"/>
        <v>28</v>
      </c>
      <c r="N21" s="340">
        <f t="shared" si="1"/>
        <v>34</v>
      </c>
      <c r="O21" s="161">
        <f>SUM(O14:O20)</f>
        <v>367</v>
      </c>
    </row>
    <row r="22" spans="2:17" ht="14.25" x14ac:dyDescent="0.3">
      <c r="C22" s="133"/>
      <c r="D22" s="133"/>
      <c r="E22" s="133"/>
      <c r="F22" s="133"/>
      <c r="G22" s="133"/>
    </row>
    <row r="29" spans="2:17" x14ac:dyDescent="0.2">
      <c r="Q29" s="157"/>
    </row>
    <row r="30" spans="2:17" x14ac:dyDescent="0.2">
      <c r="Q30" s="157"/>
    </row>
    <row r="31" spans="2:17" x14ac:dyDescent="0.2">
      <c r="Q31" s="157"/>
    </row>
    <row r="32" spans="2:17" x14ac:dyDescent="0.2">
      <c r="Q32" s="157"/>
    </row>
    <row r="33" spans="17:17" x14ac:dyDescent="0.2">
      <c r="Q33" s="157"/>
    </row>
    <row r="34" spans="17:17" x14ac:dyDescent="0.2">
      <c r="Q34" s="157"/>
    </row>
    <row r="35" spans="17:17" x14ac:dyDescent="0.2">
      <c r="Q35" s="157"/>
    </row>
    <row r="36" spans="17:17" x14ac:dyDescent="0.2">
      <c r="Q36" s="157"/>
    </row>
    <row r="37" spans="17:17" x14ac:dyDescent="0.2">
      <c r="Q37" s="157"/>
    </row>
  </sheetData>
  <mergeCells count="7">
    <mergeCell ref="A12:P12"/>
    <mergeCell ref="A5:P5"/>
    <mergeCell ref="A6:P6"/>
    <mergeCell ref="A7:P7"/>
    <mergeCell ref="A9:P9"/>
    <mergeCell ref="A10:P10"/>
    <mergeCell ref="A11:P11"/>
  </mergeCells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22"/>
  <sheetViews>
    <sheetView topLeftCell="A19" workbookViewId="0">
      <selection activeCell="R30" sqref="R30"/>
    </sheetView>
  </sheetViews>
  <sheetFormatPr baseColWidth="10" defaultColWidth="11.42578125" defaultRowHeight="12.75" x14ac:dyDescent="0.2"/>
  <cols>
    <col min="1" max="1" width="6.28515625" customWidth="1"/>
    <col min="2" max="2" width="13.85546875" customWidth="1"/>
    <col min="3" max="3" width="4.28515625" customWidth="1"/>
    <col min="4" max="4" width="4.7109375" customWidth="1"/>
    <col min="5" max="5" width="5.28515625" customWidth="1"/>
    <col min="6" max="6" width="4.140625" customWidth="1"/>
    <col min="7" max="7" width="4" customWidth="1"/>
    <col min="8" max="8" width="4.42578125" customWidth="1"/>
    <col min="9" max="9" width="4.5703125" customWidth="1"/>
    <col min="10" max="10" width="4" customWidth="1"/>
    <col min="11" max="11" width="4.140625" customWidth="1"/>
    <col min="12" max="12" width="4.28515625" customWidth="1"/>
    <col min="13" max="13" width="5.28515625" customWidth="1"/>
    <col min="14" max="14" width="4.85546875" customWidth="1"/>
    <col min="15" max="15" width="10.28515625" customWidth="1"/>
    <col min="16" max="16" width="8.42578125" customWidth="1"/>
  </cols>
  <sheetData>
    <row r="5" spans="1:16" ht="12.75" customHeight="1" x14ac:dyDescent="0.25">
      <c r="A5" s="504" t="s">
        <v>115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</row>
    <row r="6" spans="1:16" ht="19.5" customHeight="1" x14ac:dyDescent="0.3">
      <c r="A6" s="529" t="s">
        <v>18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</row>
    <row r="7" spans="1:16" ht="15.75" customHeight="1" x14ac:dyDescent="0.2">
      <c r="A7" s="516" t="s">
        <v>299</v>
      </c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</row>
    <row r="8" spans="1:16" ht="12.75" customHeight="1" x14ac:dyDescent="0.25">
      <c r="C8" s="1"/>
      <c r="D8" s="1"/>
      <c r="E8" s="1"/>
      <c r="F8" s="1"/>
      <c r="G8" s="1"/>
      <c r="H8" s="1"/>
      <c r="I8" s="1"/>
    </row>
    <row r="9" spans="1:16" ht="18" customHeight="1" x14ac:dyDescent="0.3">
      <c r="A9" s="531" t="s">
        <v>134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</row>
    <row r="10" spans="1:16" ht="18.75" customHeight="1" x14ac:dyDescent="0.25">
      <c r="A10" s="532" t="s">
        <v>39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</row>
    <row r="11" spans="1:16" ht="12.75" customHeight="1" x14ac:dyDescent="0.2">
      <c r="A11" s="508" t="s">
        <v>343</v>
      </c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</row>
    <row r="12" spans="1:16" ht="19.5" customHeight="1" thickBot="1" x14ac:dyDescent="0.35">
      <c r="A12" s="530" t="s">
        <v>41</v>
      </c>
      <c r="B12" s="530"/>
      <c r="C12" s="530"/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</row>
    <row r="13" spans="1:16" ht="87.75" customHeight="1" x14ac:dyDescent="0.35">
      <c r="B13" s="251" t="s">
        <v>135</v>
      </c>
      <c r="C13" s="252" t="s">
        <v>136</v>
      </c>
      <c r="D13" s="252" t="s">
        <v>137</v>
      </c>
      <c r="E13" s="252" t="s">
        <v>138</v>
      </c>
      <c r="F13" s="252" t="s">
        <v>139</v>
      </c>
      <c r="G13" s="252" t="s">
        <v>140</v>
      </c>
      <c r="H13" s="252" t="s">
        <v>120</v>
      </c>
      <c r="I13" s="252" t="s">
        <v>141</v>
      </c>
      <c r="J13" s="252" t="s">
        <v>142</v>
      </c>
      <c r="K13" s="252" t="s">
        <v>143</v>
      </c>
      <c r="L13" s="252" t="s">
        <v>144</v>
      </c>
      <c r="M13" s="252" t="s">
        <v>145</v>
      </c>
      <c r="N13" s="252" t="s">
        <v>146</v>
      </c>
      <c r="O13" s="253" t="s">
        <v>0</v>
      </c>
    </row>
    <row r="14" spans="1:16" ht="20.100000000000001" customHeight="1" x14ac:dyDescent="0.35">
      <c r="B14" s="254" t="s">
        <v>58</v>
      </c>
      <c r="C14" s="463">
        <v>2</v>
      </c>
      <c r="D14" s="255">
        <v>2</v>
      </c>
      <c r="E14" s="464">
        <v>1</v>
      </c>
      <c r="F14" s="256"/>
      <c r="G14" s="256">
        <v>1</v>
      </c>
      <c r="H14" s="256">
        <v>5</v>
      </c>
      <c r="I14" s="256">
        <v>6</v>
      </c>
      <c r="J14" s="256">
        <v>1</v>
      </c>
      <c r="K14" s="256">
        <v>4</v>
      </c>
      <c r="L14" s="256">
        <v>3</v>
      </c>
      <c r="M14" s="256">
        <v>2</v>
      </c>
      <c r="N14" s="463">
        <v>6</v>
      </c>
      <c r="O14" s="257">
        <f>SUM(C14:N14)</f>
        <v>33</v>
      </c>
    </row>
    <row r="15" spans="1:16" ht="20.100000000000001" customHeight="1" x14ac:dyDescent="0.35">
      <c r="B15" s="254" t="s">
        <v>59</v>
      </c>
      <c r="C15" s="463"/>
      <c r="D15" s="255">
        <v>3</v>
      </c>
      <c r="E15" s="464">
        <v>1</v>
      </c>
      <c r="F15" s="256">
        <v>1</v>
      </c>
      <c r="G15" s="256">
        <v>2</v>
      </c>
      <c r="H15" s="256">
        <v>1</v>
      </c>
      <c r="I15" s="256"/>
      <c r="J15" s="256">
        <v>2</v>
      </c>
      <c r="K15" s="256">
        <v>2</v>
      </c>
      <c r="L15" s="256">
        <v>1</v>
      </c>
      <c r="M15" s="256"/>
      <c r="N15" s="463">
        <v>5</v>
      </c>
      <c r="O15" s="257">
        <f t="shared" ref="O15:O20" si="0">SUM(C15:N15)</f>
        <v>18</v>
      </c>
    </row>
    <row r="16" spans="1:16" ht="20.100000000000001" customHeight="1" x14ac:dyDescent="0.35">
      <c r="B16" s="254" t="s">
        <v>60</v>
      </c>
      <c r="C16" s="463">
        <v>3</v>
      </c>
      <c r="D16" s="255">
        <v>3</v>
      </c>
      <c r="E16" s="464">
        <v>1</v>
      </c>
      <c r="F16" s="256">
        <v>3</v>
      </c>
      <c r="G16" s="256">
        <v>1</v>
      </c>
      <c r="H16" s="256">
        <v>2</v>
      </c>
      <c r="I16" s="256"/>
      <c r="J16" s="256">
        <v>1</v>
      </c>
      <c r="K16" s="256">
        <v>2</v>
      </c>
      <c r="L16" s="256">
        <v>2</v>
      </c>
      <c r="M16" s="256">
        <v>3</v>
      </c>
      <c r="N16" s="463">
        <v>2</v>
      </c>
      <c r="O16" s="257">
        <f t="shared" si="0"/>
        <v>23</v>
      </c>
    </row>
    <row r="17" spans="2:16" ht="20.100000000000001" customHeight="1" x14ac:dyDescent="0.35">
      <c r="B17" s="254" t="s">
        <v>61</v>
      </c>
      <c r="C17" s="463">
        <v>6</v>
      </c>
      <c r="D17" s="255"/>
      <c r="E17" s="464">
        <v>2</v>
      </c>
      <c r="F17" s="256"/>
      <c r="G17" s="256">
        <v>1</v>
      </c>
      <c r="H17" s="256"/>
      <c r="I17" s="256">
        <v>2</v>
      </c>
      <c r="J17" s="256">
        <v>3</v>
      </c>
      <c r="K17" s="256">
        <v>3</v>
      </c>
      <c r="L17" s="256">
        <v>2</v>
      </c>
      <c r="M17" s="256">
        <v>1</v>
      </c>
      <c r="N17" s="463">
        <v>2</v>
      </c>
      <c r="O17" s="257">
        <f t="shared" si="0"/>
        <v>22</v>
      </c>
    </row>
    <row r="18" spans="2:16" ht="20.100000000000001" customHeight="1" x14ac:dyDescent="0.35">
      <c r="B18" s="254" t="s">
        <v>62</v>
      </c>
      <c r="C18" s="463">
        <v>1</v>
      </c>
      <c r="D18" s="255">
        <v>4</v>
      </c>
      <c r="E18" s="464">
        <v>1</v>
      </c>
      <c r="F18" s="256">
        <v>1</v>
      </c>
      <c r="G18" s="256">
        <v>1</v>
      </c>
      <c r="H18" s="256">
        <v>1</v>
      </c>
      <c r="I18" s="256">
        <v>4</v>
      </c>
      <c r="J18" s="256">
        <v>2</v>
      </c>
      <c r="K18" s="256">
        <v>3</v>
      </c>
      <c r="L18" s="256">
        <v>4</v>
      </c>
      <c r="M18" s="256">
        <v>1</v>
      </c>
      <c r="N18" s="463">
        <v>2</v>
      </c>
      <c r="O18" s="257">
        <f t="shared" si="0"/>
        <v>25</v>
      </c>
    </row>
    <row r="19" spans="2:16" ht="20.100000000000001" customHeight="1" x14ac:dyDescent="0.35">
      <c r="B19" s="254" t="s">
        <v>63</v>
      </c>
      <c r="C19" s="463">
        <v>5</v>
      </c>
      <c r="D19" s="255">
        <v>3</v>
      </c>
      <c r="E19" s="464">
        <v>1</v>
      </c>
      <c r="F19" s="258"/>
      <c r="G19" s="258">
        <v>3</v>
      </c>
      <c r="H19" s="258">
        <v>1</v>
      </c>
      <c r="I19" s="258">
        <v>1</v>
      </c>
      <c r="J19" s="258">
        <v>5</v>
      </c>
      <c r="K19" s="256">
        <v>2</v>
      </c>
      <c r="L19" s="258">
        <v>1</v>
      </c>
      <c r="M19" s="258">
        <v>3</v>
      </c>
      <c r="N19" s="463">
        <v>2</v>
      </c>
      <c r="O19" s="257">
        <f t="shared" si="0"/>
        <v>27</v>
      </c>
      <c r="P19" s="5"/>
    </row>
    <row r="20" spans="2:16" ht="20.100000000000001" customHeight="1" x14ac:dyDescent="0.35">
      <c r="B20" s="254" t="s">
        <v>64</v>
      </c>
      <c r="C20" s="463">
        <v>5</v>
      </c>
      <c r="D20" s="255">
        <v>4</v>
      </c>
      <c r="E20" s="464">
        <v>12</v>
      </c>
      <c r="F20" s="258">
        <v>3</v>
      </c>
      <c r="G20" s="258">
        <v>5</v>
      </c>
      <c r="H20" s="258">
        <v>3</v>
      </c>
      <c r="I20" s="258">
        <v>3</v>
      </c>
      <c r="J20" s="258">
        <v>6</v>
      </c>
      <c r="K20" s="256"/>
      <c r="L20" s="258">
        <v>4</v>
      </c>
      <c r="M20" s="258">
        <v>6</v>
      </c>
      <c r="N20" s="463">
        <v>3</v>
      </c>
      <c r="O20" s="257">
        <f t="shared" si="0"/>
        <v>54</v>
      </c>
      <c r="P20" s="5"/>
    </row>
    <row r="21" spans="2:16" ht="20.100000000000001" customHeight="1" thickBot="1" x14ac:dyDescent="0.35">
      <c r="B21" s="259" t="s">
        <v>0</v>
      </c>
      <c r="C21" s="260">
        <f t="shared" ref="C21:N21" si="1">SUM(C14:C20)</f>
        <v>22</v>
      </c>
      <c r="D21" s="260">
        <f t="shared" si="1"/>
        <v>19</v>
      </c>
      <c r="E21" s="260">
        <f t="shared" si="1"/>
        <v>19</v>
      </c>
      <c r="F21" s="260">
        <f t="shared" si="1"/>
        <v>8</v>
      </c>
      <c r="G21" s="260">
        <f t="shared" si="1"/>
        <v>14</v>
      </c>
      <c r="H21" s="260">
        <f t="shared" si="1"/>
        <v>13</v>
      </c>
      <c r="I21" s="260">
        <f t="shared" si="1"/>
        <v>16</v>
      </c>
      <c r="J21" s="260">
        <f t="shared" si="1"/>
        <v>20</v>
      </c>
      <c r="K21" s="260">
        <f t="shared" si="1"/>
        <v>16</v>
      </c>
      <c r="L21" s="260">
        <f t="shared" si="1"/>
        <v>17</v>
      </c>
      <c r="M21" s="260">
        <f t="shared" si="1"/>
        <v>16</v>
      </c>
      <c r="N21" s="260">
        <f t="shared" si="1"/>
        <v>22</v>
      </c>
      <c r="O21" s="261">
        <f>SUM(O14:O20)</f>
        <v>202</v>
      </c>
    </row>
    <row r="22" spans="2:16" ht="14.25" x14ac:dyDescent="0.3">
      <c r="C22" s="133"/>
      <c r="D22" s="133"/>
      <c r="E22" s="133"/>
      <c r="F22" s="133"/>
      <c r="G22" s="133"/>
    </row>
  </sheetData>
  <mergeCells count="7">
    <mergeCell ref="A12:P12"/>
    <mergeCell ref="A5:P5"/>
    <mergeCell ref="A6:P6"/>
    <mergeCell ref="A7:P7"/>
    <mergeCell ref="A9:P9"/>
    <mergeCell ref="A10:P10"/>
    <mergeCell ref="A11:P11"/>
  </mergeCells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22"/>
  <sheetViews>
    <sheetView workbookViewId="0">
      <selection activeCell="Q14" sqref="Q14"/>
    </sheetView>
  </sheetViews>
  <sheetFormatPr baseColWidth="10" defaultColWidth="11.42578125" defaultRowHeight="12.75" x14ac:dyDescent="0.2"/>
  <cols>
    <col min="1" max="1" width="6.28515625" customWidth="1"/>
    <col min="2" max="2" width="13.85546875" customWidth="1"/>
    <col min="3" max="3" width="4.28515625" customWidth="1"/>
    <col min="4" max="4" width="4.7109375" customWidth="1"/>
    <col min="5" max="5" width="5.28515625" customWidth="1"/>
    <col min="6" max="6" width="4.140625" customWidth="1"/>
    <col min="7" max="7" width="4" customWidth="1"/>
    <col min="8" max="8" width="4.42578125" customWidth="1"/>
    <col min="9" max="9" width="4.5703125" customWidth="1"/>
    <col min="10" max="10" width="4" customWidth="1"/>
    <col min="11" max="11" width="4.140625" customWidth="1"/>
    <col min="12" max="12" width="4.28515625" customWidth="1"/>
    <col min="13" max="13" width="5.28515625" customWidth="1"/>
    <col min="14" max="14" width="4.85546875" customWidth="1"/>
    <col min="15" max="15" width="10.28515625" customWidth="1"/>
    <col min="16" max="16" width="8.42578125" customWidth="1"/>
  </cols>
  <sheetData>
    <row r="5" spans="1:16" ht="12.75" customHeight="1" x14ac:dyDescent="0.25">
      <c r="A5" s="504" t="s">
        <v>115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</row>
    <row r="6" spans="1:16" ht="19.5" customHeight="1" x14ac:dyDescent="0.3">
      <c r="A6" s="529" t="s">
        <v>18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</row>
    <row r="7" spans="1:16" ht="15.75" customHeight="1" x14ac:dyDescent="0.2">
      <c r="A7" s="516" t="s">
        <v>299</v>
      </c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</row>
    <row r="8" spans="1:16" ht="12.75" customHeight="1" x14ac:dyDescent="0.25">
      <c r="C8" s="1"/>
      <c r="D8" s="1"/>
      <c r="E8" s="1"/>
      <c r="F8" s="1"/>
      <c r="G8" s="1"/>
      <c r="H8" s="1"/>
      <c r="I8" s="1"/>
    </row>
    <row r="9" spans="1:16" ht="18" customHeight="1" x14ac:dyDescent="0.3">
      <c r="A9" s="531" t="s">
        <v>134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</row>
    <row r="10" spans="1:16" ht="18.75" customHeight="1" x14ac:dyDescent="0.25">
      <c r="A10" s="532" t="s">
        <v>39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</row>
    <row r="11" spans="1:16" ht="12.75" customHeight="1" x14ac:dyDescent="0.2">
      <c r="A11" s="508" t="s">
        <v>344</v>
      </c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</row>
    <row r="12" spans="1:16" ht="19.5" customHeight="1" thickBot="1" x14ac:dyDescent="0.35">
      <c r="A12" s="530" t="s">
        <v>41</v>
      </c>
      <c r="B12" s="530"/>
      <c r="C12" s="530"/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</row>
    <row r="13" spans="1:16" ht="87.75" customHeight="1" thickBot="1" x14ac:dyDescent="0.4">
      <c r="B13" s="153" t="s">
        <v>135</v>
      </c>
      <c r="C13" s="154" t="s">
        <v>136</v>
      </c>
      <c r="D13" s="154" t="s">
        <v>137</v>
      </c>
      <c r="E13" s="154" t="s">
        <v>138</v>
      </c>
      <c r="F13" s="154" t="s">
        <v>139</v>
      </c>
      <c r="G13" s="154" t="s">
        <v>140</v>
      </c>
      <c r="H13" s="154" t="s">
        <v>120</v>
      </c>
      <c r="I13" s="154" t="s">
        <v>141</v>
      </c>
      <c r="J13" s="154" t="s">
        <v>142</v>
      </c>
      <c r="K13" s="154" t="s">
        <v>143</v>
      </c>
      <c r="L13" s="154" t="s">
        <v>144</v>
      </c>
      <c r="M13" s="154" t="s">
        <v>145</v>
      </c>
      <c r="N13" s="154" t="s">
        <v>146</v>
      </c>
      <c r="O13" s="155" t="s">
        <v>0</v>
      </c>
    </row>
    <row r="14" spans="1:16" ht="20.100000000000001" customHeight="1" x14ac:dyDescent="0.35">
      <c r="B14" s="399" t="s">
        <v>58</v>
      </c>
      <c r="C14" s="402">
        <v>3</v>
      </c>
      <c r="D14" s="431">
        <v>3</v>
      </c>
      <c r="E14" s="432">
        <v>1</v>
      </c>
      <c r="F14" s="400">
        <v>1</v>
      </c>
      <c r="G14" s="400">
        <v>4</v>
      </c>
      <c r="H14" s="400">
        <v>2</v>
      </c>
      <c r="I14" s="400"/>
      <c r="J14" s="400">
        <v>2</v>
      </c>
      <c r="K14" s="400">
        <v>4</v>
      </c>
      <c r="L14" s="400"/>
      <c r="M14" s="400">
        <v>4</v>
      </c>
      <c r="N14" s="238">
        <v>2</v>
      </c>
      <c r="O14" s="156">
        <f>SUM(C14:N14)</f>
        <v>26</v>
      </c>
    </row>
    <row r="15" spans="1:16" ht="20.100000000000001" customHeight="1" x14ac:dyDescent="0.35">
      <c r="B15" s="254" t="s">
        <v>59</v>
      </c>
      <c r="C15" s="239">
        <v>1</v>
      </c>
      <c r="D15" s="255"/>
      <c r="E15" s="433">
        <v>1</v>
      </c>
      <c r="F15" s="256"/>
      <c r="G15" s="256">
        <v>1</v>
      </c>
      <c r="H15" s="256">
        <v>2</v>
      </c>
      <c r="I15" s="256">
        <v>2</v>
      </c>
      <c r="J15" s="256"/>
      <c r="K15" s="256">
        <v>2</v>
      </c>
      <c r="L15" s="256">
        <v>2</v>
      </c>
      <c r="M15" s="256">
        <v>1</v>
      </c>
      <c r="N15" s="240">
        <v>3</v>
      </c>
      <c r="O15" s="158">
        <f t="shared" ref="O15:O20" si="0">SUM(C15:N15)</f>
        <v>15</v>
      </c>
    </row>
    <row r="16" spans="1:16" ht="20.100000000000001" customHeight="1" x14ac:dyDescent="0.35">
      <c r="B16" s="254" t="s">
        <v>60</v>
      </c>
      <c r="C16" s="239">
        <v>2</v>
      </c>
      <c r="D16" s="255">
        <v>4</v>
      </c>
      <c r="E16" s="433">
        <v>1</v>
      </c>
      <c r="F16" s="256">
        <v>1</v>
      </c>
      <c r="G16" s="256"/>
      <c r="H16" s="256">
        <v>2</v>
      </c>
      <c r="I16" s="256">
        <v>1</v>
      </c>
      <c r="J16" s="256">
        <v>1</v>
      </c>
      <c r="K16" s="256">
        <v>6</v>
      </c>
      <c r="L16" s="256">
        <v>3</v>
      </c>
      <c r="M16" s="256">
        <v>1</v>
      </c>
      <c r="N16" s="240"/>
      <c r="O16" s="158">
        <f t="shared" si="0"/>
        <v>22</v>
      </c>
    </row>
    <row r="17" spans="2:16" ht="20.100000000000001" customHeight="1" x14ac:dyDescent="0.35">
      <c r="B17" s="254" t="s">
        <v>61</v>
      </c>
      <c r="C17" s="239">
        <v>4</v>
      </c>
      <c r="D17" s="255">
        <v>4</v>
      </c>
      <c r="E17" s="433">
        <v>3</v>
      </c>
      <c r="F17" s="256">
        <v>3</v>
      </c>
      <c r="G17" s="256">
        <v>5</v>
      </c>
      <c r="H17" s="256">
        <v>2</v>
      </c>
      <c r="I17" s="256"/>
      <c r="J17" s="256">
        <v>3</v>
      </c>
      <c r="K17" s="256">
        <v>2</v>
      </c>
      <c r="L17" s="256">
        <v>2</v>
      </c>
      <c r="M17" s="256">
        <v>2</v>
      </c>
      <c r="N17" s="240">
        <v>2</v>
      </c>
      <c r="O17" s="158">
        <f t="shared" si="0"/>
        <v>32</v>
      </c>
    </row>
    <row r="18" spans="2:16" ht="20.100000000000001" customHeight="1" x14ac:dyDescent="0.35">
      <c r="B18" s="254" t="s">
        <v>62</v>
      </c>
      <c r="C18" s="239">
        <v>2</v>
      </c>
      <c r="D18" s="255">
        <v>1</v>
      </c>
      <c r="E18" s="433">
        <v>2</v>
      </c>
      <c r="F18" s="256">
        <v>2</v>
      </c>
      <c r="G18" s="256">
        <v>2</v>
      </c>
      <c r="H18" s="256">
        <v>2</v>
      </c>
      <c r="I18" s="256"/>
      <c r="J18" s="256">
        <v>2</v>
      </c>
      <c r="K18" s="256">
        <v>2</v>
      </c>
      <c r="L18" s="256">
        <v>1</v>
      </c>
      <c r="M18" s="256">
        <v>5</v>
      </c>
      <c r="N18" s="240">
        <v>2</v>
      </c>
      <c r="O18" s="158">
        <f t="shared" si="0"/>
        <v>23</v>
      </c>
    </row>
    <row r="19" spans="2:16" ht="20.100000000000001" customHeight="1" x14ac:dyDescent="0.35">
      <c r="B19" s="254" t="s">
        <v>63</v>
      </c>
      <c r="C19" s="239">
        <v>4</v>
      </c>
      <c r="D19" s="255"/>
      <c r="E19" s="433">
        <v>2</v>
      </c>
      <c r="F19" s="258">
        <v>1</v>
      </c>
      <c r="G19" s="258">
        <v>5</v>
      </c>
      <c r="H19" s="258">
        <v>3</v>
      </c>
      <c r="I19" s="258"/>
      <c r="J19" s="258">
        <v>4</v>
      </c>
      <c r="K19" s="256">
        <v>2</v>
      </c>
      <c r="L19" s="258">
        <v>2</v>
      </c>
      <c r="M19" s="258">
        <v>2</v>
      </c>
      <c r="N19" s="240">
        <v>2</v>
      </c>
      <c r="O19" s="158">
        <f t="shared" si="0"/>
        <v>27</v>
      </c>
      <c r="P19" s="5"/>
    </row>
    <row r="20" spans="2:16" ht="20.100000000000001" customHeight="1" thickBot="1" x14ac:dyDescent="0.4">
      <c r="B20" s="405" t="s">
        <v>64</v>
      </c>
      <c r="C20" s="409">
        <v>4</v>
      </c>
      <c r="D20" s="434">
        <v>7</v>
      </c>
      <c r="E20" s="435">
        <v>8</v>
      </c>
      <c r="F20" s="407">
        <v>4</v>
      </c>
      <c r="G20" s="407">
        <v>1</v>
      </c>
      <c r="H20" s="407">
        <v>6</v>
      </c>
      <c r="I20" s="407">
        <v>4</v>
      </c>
      <c r="J20" s="407">
        <v>3</v>
      </c>
      <c r="K20" s="406">
        <v>6</v>
      </c>
      <c r="L20" s="407">
        <v>6</v>
      </c>
      <c r="M20" s="407">
        <v>7</v>
      </c>
      <c r="N20" s="436">
        <v>5</v>
      </c>
      <c r="O20" s="159">
        <f t="shared" si="0"/>
        <v>61</v>
      </c>
      <c r="P20" s="5"/>
    </row>
    <row r="21" spans="2:16" ht="20.100000000000001" customHeight="1" thickBot="1" x14ac:dyDescent="0.35">
      <c r="B21" s="160" t="s">
        <v>0</v>
      </c>
      <c r="C21" s="161">
        <f t="shared" ref="C21:O21" si="1">SUM(C14:C20)</f>
        <v>20</v>
      </c>
      <c r="D21" s="161">
        <f t="shared" si="1"/>
        <v>19</v>
      </c>
      <c r="E21" s="161">
        <f t="shared" si="1"/>
        <v>18</v>
      </c>
      <c r="F21" s="161">
        <f t="shared" si="1"/>
        <v>12</v>
      </c>
      <c r="G21" s="161">
        <f t="shared" si="1"/>
        <v>18</v>
      </c>
      <c r="H21" s="161">
        <f t="shared" si="1"/>
        <v>19</v>
      </c>
      <c r="I21" s="161">
        <f t="shared" si="1"/>
        <v>7</v>
      </c>
      <c r="J21" s="161">
        <f t="shared" si="1"/>
        <v>15</v>
      </c>
      <c r="K21" s="161">
        <f t="shared" si="1"/>
        <v>24</v>
      </c>
      <c r="L21" s="161">
        <f t="shared" si="1"/>
        <v>16</v>
      </c>
      <c r="M21" s="161">
        <f t="shared" si="1"/>
        <v>22</v>
      </c>
      <c r="N21" s="161">
        <f t="shared" si="1"/>
        <v>16</v>
      </c>
      <c r="O21" s="161">
        <f t="shared" si="1"/>
        <v>206</v>
      </c>
    </row>
    <row r="22" spans="2:16" ht="14.25" x14ac:dyDescent="0.3">
      <c r="C22" s="133"/>
      <c r="D22" s="133"/>
      <c r="E22" s="133"/>
      <c r="F22" s="133"/>
      <c r="G22" s="133"/>
    </row>
  </sheetData>
  <mergeCells count="7">
    <mergeCell ref="A12:P12"/>
    <mergeCell ref="A5:P5"/>
    <mergeCell ref="A6:P6"/>
    <mergeCell ref="A7:P7"/>
    <mergeCell ref="A9:P9"/>
    <mergeCell ref="A10:P10"/>
    <mergeCell ref="A11:P11"/>
  </mergeCells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opLeftCell="A16" workbookViewId="0">
      <selection activeCell="Q28" sqref="Q28"/>
    </sheetView>
  </sheetViews>
  <sheetFormatPr baseColWidth="10" defaultColWidth="11.42578125" defaultRowHeight="12.75" x14ac:dyDescent="0.2"/>
  <cols>
    <col min="1" max="1" width="5.5703125" customWidth="1"/>
    <col min="2" max="2" width="14.85546875" customWidth="1"/>
    <col min="3" max="3" width="4.7109375" customWidth="1"/>
    <col min="4" max="4" width="5" customWidth="1"/>
    <col min="5" max="5" width="5.7109375" customWidth="1"/>
    <col min="6" max="6" width="4.5703125" customWidth="1"/>
    <col min="7" max="8" width="5.7109375" customWidth="1"/>
    <col min="9" max="9" width="4.42578125" customWidth="1"/>
    <col min="10" max="11" width="4.5703125" customWidth="1"/>
    <col min="12" max="12" width="4.85546875" customWidth="1"/>
    <col min="13" max="14" width="5.7109375" customWidth="1"/>
    <col min="15" max="15" width="10.85546875" customWidth="1"/>
    <col min="16" max="16" width="5.5703125" customWidth="1"/>
  </cols>
  <sheetData>
    <row r="1" spans="1:19" ht="14.25" customHeight="1" x14ac:dyDescent="0.2"/>
    <row r="2" spans="1:19" ht="14.25" customHeight="1" x14ac:dyDescent="0.2"/>
    <row r="5" spans="1:19" ht="15" customHeight="1" x14ac:dyDescent="0.25">
      <c r="A5" s="504" t="s">
        <v>13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</row>
    <row r="6" spans="1:19" ht="18" customHeight="1" x14ac:dyDescent="0.3">
      <c r="A6" s="529" t="s">
        <v>18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</row>
    <row r="7" spans="1:19" ht="15" customHeight="1" x14ac:dyDescent="0.25">
      <c r="A7" s="506" t="s">
        <v>299</v>
      </c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</row>
    <row r="8" spans="1:19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"/>
    </row>
    <row r="9" spans="1:19" ht="15" x14ac:dyDescent="0.25">
      <c r="B9" s="507"/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</row>
    <row r="10" spans="1:19" ht="15" x14ac:dyDescent="0.2">
      <c r="A10" s="534" t="s">
        <v>57</v>
      </c>
      <c r="B10" s="534"/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</row>
    <row r="11" spans="1:19" ht="15" customHeight="1" x14ac:dyDescent="0.3">
      <c r="B11" s="533" t="s">
        <v>11</v>
      </c>
      <c r="C11" s="533"/>
      <c r="D11" s="533"/>
      <c r="E11" s="533"/>
      <c r="F11" s="533"/>
      <c r="G11" s="533"/>
      <c r="H11" s="533"/>
      <c r="I11" s="533"/>
      <c r="J11" s="533"/>
      <c r="K11" s="533"/>
      <c r="L11" s="533"/>
      <c r="M11" s="533"/>
      <c r="N11" s="533"/>
      <c r="O11" s="533"/>
    </row>
    <row r="12" spans="1:19" ht="15" customHeight="1" x14ac:dyDescent="0.2">
      <c r="B12" s="508" t="s">
        <v>340</v>
      </c>
      <c r="C12" s="508"/>
      <c r="D12" s="508"/>
      <c r="E12" s="508"/>
      <c r="F12" s="508"/>
      <c r="G12" s="508"/>
      <c r="H12" s="508"/>
      <c r="I12" s="508"/>
      <c r="J12" s="508"/>
      <c r="K12" s="508"/>
      <c r="L12" s="508"/>
      <c r="M12" s="508"/>
      <c r="N12" s="508"/>
      <c r="O12" s="508"/>
    </row>
    <row r="13" spans="1:19" ht="15" customHeight="1" x14ac:dyDescent="0.3">
      <c r="B13" s="509" t="s">
        <v>13</v>
      </c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</row>
    <row r="14" spans="1:19" ht="15.75" thickBot="1" x14ac:dyDescent="0.35"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9" ht="87" customHeight="1" x14ac:dyDescent="0.3">
      <c r="B15" s="262" t="s">
        <v>65</v>
      </c>
      <c r="C15" s="263" t="s">
        <v>136</v>
      </c>
      <c r="D15" s="263" t="s">
        <v>137</v>
      </c>
      <c r="E15" s="263" t="s">
        <v>138</v>
      </c>
      <c r="F15" s="263" t="s">
        <v>139</v>
      </c>
      <c r="G15" s="263" t="s">
        <v>140</v>
      </c>
      <c r="H15" s="263" t="s">
        <v>120</v>
      </c>
      <c r="I15" s="263" t="s">
        <v>141</v>
      </c>
      <c r="J15" s="263" t="s">
        <v>142</v>
      </c>
      <c r="K15" s="263" t="s">
        <v>143</v>
      </c>
      <c r="L15" s="263" t="s">
        <v>144</v>
      </c>
      <c r="M15" s="263" t="s">
        <v>145</v>
      </c>
      <c r="N15" s="263" t="s">
        <v>146</v>
      </c>
      <c r="O15" s="264" t="s">
        <v>8</v>
      </c>
    </row>
    <row r="16" spans="1:19" ht="20.100000000000001" customHeight="1" x14ac:dyDescent="0.3">
      <c r="B16" s="236" t="s">
        <v>2</v>
      </c>
      <c r="C16" s="242">
        <v>100</v>
      </c>
      <c r="D16" s="242">
        <v>97</v>
      </c>
      <c r="E16" s="241">
        <v>105</v>
      </c>
      <c r="F16" s="242">
        <v>105</v>
      </c>
      <c r="G16" s="242">
        <v>99</v>
      </c>
      <c r="H16" s="242">
        <v>81</v>
      </c>
      <c r="I16" s="242">
        <v>105</v>
      </c>
      <c r="J16" s="242">
        <v>81</v>
      </c>
      <c r="K16" s="242">
        <v>80</v>
      </c>
      <c r="L16" s="242">
        <v>88</v>
      </c>
      <c r="M16" s="242">
        <v>96</v>
      </c>
      <c r="N16" s="242">
        <v>80</v>
      </c>
      <c r="O16" s="235">
        <f>SUM(C16:N16)</f>
        <v>1117</v>
      </c>
      <c r="P16" s="157"/>
      <c r="Q16" s="233"/>
      <c r="S16" s="250"/>
    </row>
    <row r="17" spans="2:17" ht="20.100000000000001" customHeight="1" x14ac:dyDescent="0.3">
      <c r="B17" s="236" t="s">
        <v>1</v>
      </c>
      <c r="C17" s="242">
        <v>44</v>
      </c>
      <c r="D17" s="242">
        <v>31</v>
      </c>
      <c r="E17" s="241">
        <v>32</v>
      </c>
      <c r="F17" s="242">
        <v>16</v>
      </c>
      <c r="G17" s="242">
        <v>31</v>
      </c>
      <c r="H17" s="242">
        <v>47</v>
      </c>
      <c r="I17" s="242">
        <v>32</v>
      </c>
      <c r="J17" s="242">
        <v>31</v>
      </c>
      <c r="K17" s="242">
        <v>33</v>
      </c>
      <c r="L17" s="242">
        <v>31</v>
      </c>
      <c r="M17" s="242">
        <v>28</v>
      </c>
      <c r="N17" s="242">
        <v>47</v>
      </c>
      <c r="O17" s="235">
        <f>SUM(C17:N17)</f>
        <v>403</v>
      </c>
      <c r="P17" s="157"/>
      <c r="Q17" s="233"/>
    </row>
    <row r="18" spans="2:17" ht="20.100000000000001" customHeight="1" x14ac:dyDescent="0.3">
      <c r="B18" s="236" t="s">
        <v>3</v>
      </c>
      <c r="C18" s="242">
        <v>19</v>
      </c>
      <c r="D18" s="242">
        <v>13</v>
      </c>
      <c r="E18" s="242">
        <v>22</v>
      </c>
      <c r="F18" s="242">
        <v>10</v>
      </c>
      <c r="G18" s="242">
        <v>10</v>
      </c>
      <c r="H18" s="242">
        <v>13</v>
      </c>
      <c r="I18" s="242">
        <v>11</v>
      </c>
      <c r="J18" s="242">
        <v>13</v>
      </c>
      <c r="K18" s="242">
        <v>9</v>
      </c>
      <c r="L18" s="242">
        <v>9</v>
      </c>
      <c r="M18" s="242">
        <v>11</v>
      </c>
      <c r="N18" s="242">
        <v>15</v>
      </c>
      <c r="O18" s="235">
        <f>SUM(C18:N18)</f>
        <v>155</v>
      </c>
      <c r="P18" s="157"/>
      <c r="Q18" s="233"/>
    </row>
    <row r="19" spans="2:17" ht="20.100000000000001" customHeight="1" x14ac:dyDescent="0.3">
      <c r="B19" s="236" t="s">
        <v>265</v>
      </c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35">
        <f>SUM(C19:N19)</f>
        <v>0</v>
      </c>
      <c r="P19" s="157"/>
      <c r="Q19" s="233"/>
    </row>
    <row r="20" spans="2:17" ht="20.100000000000001" customHeight="1" thickBot="1" x14ac:dyDescent="0.35">
      <c r="B20" s="265" t="s">
        <v>0</v>
      </c>
      <c r="C20" s="266">
        <f>SUM(C16:C19)</f>
        <v>163</v>
      </c>
      <c r="D20" s="266">
        <f t="shared" ref="D20:N20" si="0">SUM(D16:D19)</f>
        <v>141</v>
      </c>
      <c r="E20" s="266">
        <f t="shared" si="0"/>
        <v>159</v>
      </c>
      <c r="F20" s="266">
        <f t="shared" si="0"/>
        <v>131</v>
      </c>
      <c r="G20" s="266">
        <f t="shared" si="0"/>
        <v>140</v>
      </c>
      <c r="H20" s="266">
        <f t="shared" si="0"/>
        <v>141</v>
      </c>
      <c r="I20" s="266">
        <f t="shared" si="0"/>
        <v>148</v>
      </c>
      <c r="J20" s="266">
        <f t="shared" si="0"/>
        <v>125</v>
      </c>
      <c r="K20" s="266">
        <f t="shared" si="0"/>
        <v>122</v>
      </c>
      <c r="L20" s="266">
        <f t="shared" si="0"/>
        <v>128</v>
      </c>
      <c r="M20" s="266">
        <f t="shared" si="0"/>
        <v>135</v>
      </c>
      <c r="N20" s="266">
        <f t="shared" si="0"/>
        <v>142</v>
      </c>
      <c r="O20" s="267">
        <f>SUM(O16:O19)</f>
        <v>1675</v>
      </c>
    </row>
    <row r="21" spans="2:17" x14ac:dyDescent="0.2">
      <c r="O21" s="10"/>
    </row>
    <row r="46" spans="15:15" ht="15" x14ac:dyDescent="0.3">
      <c r="O46" s="12"/>
    </row>
    <row r="57" spans="1:1" ht="14.25" x14ac:dyDescent="0.3">
      <c r="A57" s="18"/>
    </row>
  </sheetData>
  <mergeCells count="8">
    <mergeCell ref="B13:O13"/>
    <mergeCell ref="B12:O12"/>
    <mergeCell ref="B9:O9"/>
    <mergeCell ref="B11:O11"/>
    <mergeCell ref="A5:P5"/>
    <mergeCell ref="A6:P6"/>
    <mergeCell ref="A7:P7"/>
    <mergeCell ref="A10:P10"/>
  </mergeCells>
  <pageMargins left="0.59055118110236204" right="0.39370078740157499" top="0.3" bottom="0.3" header="0.39370078740157499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HABITANTES</vt:lpstr>
      <vt:lpstr>PROVINCIAS MOD</vt:lpstr>
      <vt:lpstr>43</vt:lpstr>
      <vt:lpstr>45 (3)</vt:lpstr>
      <vt:lpstr>46</vt:lpstr>
      <vt:lpstr>47</vt:lpstr>
      <vt:lpstr>48</vt:lpstr>
      <vt:lpstr>49</vt:lpstr>
      <vt:lpstr>50</vt:lpstr>
      <vt:lpstr>51</vt:lpstr>
      <vt:lpstr>53</vt:lpstr>
      <vt:lpstr>54</vt:lpstr>
      <vt:lpstr>55</vt:lpstr>
      <vt:lpstr>AÑOS MODIF</vt:lpstr>
      <vt:lpstr>PROVINCIAS MOD (2)</vt:lpstr>
      <vt:lpstr>60-61</vt:lpstr>
      <vt:lpstr>62</vt:lpstr>
      <vt:lpstr>63</vt:lpstr>
      <vt:lpstr>45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Jonathan Munoz Paulino</cp:lastModifiedBy>
  <cp:lastPrinted>2016-03-11T16:58:15Z</cp:lastPrinted>
  <dcterms:created xsi:type="dcterms:W3CDTF">2005-01-12T20:16:10Z</dcterms:created>
  <dcterms:modified xsi:type="dcterms:W3CDTF">2018-08-09T18:55:13Z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curaduria General de la Republica">
    <vt:lpwstr>Confidencial</vt:lpwstr>
  </property>
</Properties>
</file>