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0 - 2014\"/>
    </mc:Choice>
  </mc:AlternateContent>
  <bookViews>
    <workbookView xWindow="3975" yWindow="930" windowWidth="7485" windowHeight="8010" tabRatio="858"/>
  </bookViews>
  <sheets>
    <sheet name="43" sheetId="354" r:id="rId1"/>
    <sheet name="44" sheetId="355" r:id="rId2"/>
    <sheet name="45 (2)" sheetId="373" state="hidden" r:id="rId3"/>
    <sheet name="45 (3)" sheetId="375" r:id="rId4"/>
    <sheet name="46" sheetId="357" r:id="rId5"/>
    <sheet name="47" sheetId="358" r:id="rId6"/>
    <sheet name="48" sheetId="359" r:id="rId7"/>
    <sheet name="49" sheetId="360" r:id="rId8"/>
    <sheet name="50" sheetId="361" r:id="rId9"/>
    <sheet name="51" sheetId="363" r:id="rId10"/>
    <sheet name="53" sheetId="362" r:id="rId11"/>
    <sheet name="54" sheetId="364" r:id="rId12"/>
    <sheet name="55" sheetId="365" r:id="rId13"/>
    <sheet name="56" sheetId="366" r:id="rId14"/>
    <sheet name="57" sheetId="367" r:id="rId15"/>
    <sheet name="58" sheetId="368" r:id="rId16"/>
    <sheet name="59" sheetId="369" r:id="rId17"/>
    <sheet name="60-61" sheetId="376" r:id="rId18"/>
    <sheet name="62-63" sheetId="377" r:id="rId19"/>
    <sheet name="64-65" sheetId="378" r:id="rId20"/>
  </sheets>
  <definedNames>
    <definedName name="_xlnm.Print_Area" localSheetId="15">'58'!$A$1:$R$39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  <fileRecoveryPr repairLoad="1"/>
</workbook>
</file>

<file path=xl/calcChain.xml><?xml version="1.0" encoding="utf-8"?>
<calcChain xmlns="http://schemas.openxmlformats.org/spreadsheetml/2006/main">
  <c r="P15" i="360" l="1"/>
  <c r="P16" i="360"/>
  <c r="P17" i="360"/>
  <c r="P18" i="360"/>
  <c r="P19" i="360"/>
  <c r="P20" i="360"/>
  <c r="P14" i="360"/>
  <c r="O21" i="360"/>
  <c r="C104" i="376"/>
  <c r="O25" i="376"/>
  <c r="O26" i="376"/>
  <c r="P15" i="378"/>
  <c r="P16" i="378"/>
  <c r="P17" i="378"/>
  <c r="P18" i="378"/>
  <c r="P19" i="378"/>
  <c r="P20" i="378"/>
  <c r="P21" i="378"/>
  <c r="P22" i="378"/>
  <c r="P23" i="378"/>
  <c r="P24" i="378"/>
  <c r="P25" i="378"/>
  <c r="P26" i="378"/>
  <c r="P27" i="378"/>
  <c r="P28" i="378"/>
  <c r="P29" i="378"/>
  <c r="P30" i="378"/>
  <c r="P31" i="378"/>
  <c r="P32" i="378"/>
  <c r="P33" i="378"/>
  <c r="P34" i="378"/>
  <c r="P35" i="378"/>
  <c r="P36" i="378"/>
  <c r="P37" i="378"/>
  <c r="P38" i="378"/>
  <c r="P39" i="378"/>
  <c r="P40" i="378"/>
  <c r="P41" i="378"/>
  <c r="P42" i="378"/>
  <c r="P43" i="378"/>
  <c r="P44" i="378"/>
  <c r="P45" i="378"/>
  <c r="P48" i="378"/>
  <c r="P49" i="378"/>
  <c r="P50" i="378"/>
  <c r="P51" i="378"/>
  <c r="P52" i="378"/>
  <c r="P53" i="378"/>
  <c r="P54" i="378"/>
  <c r="P55" i="378"/>
  <c r="P56" i="378"/>
  <c r="P57" i="378"/>
  <c r="P58" i="378"/>
  <c r="P59" i="378"/>
  <c r="P60" i="378"/>
  <c r="P61" i="378"/>
  <c r="P62" i="378"/>
  <c r="P63" i="378"/>
  <c r="P64" i="378"/>
  <c r="P65" i="378"/>
  <c r="P66" i="378"/>
  <c r="P67" i="378"/>
  <c r="P68" i="378"/>
  <c r="P69" i="378"/>
  <c r="P70" i="378"/>
  <c r="P71" i="378"/>
  <c r="P72" i="378"/>
  <c r="P73" i="378"/>
  <c r="P74" i="378"/>
  <c r="P75" i="378"/>
  <c r="P76" i="378"/>
  <c r="P77" i="378"/>
  <c r="P78" i="378"/>
  <c r="P79" i="378"/>
  <c r="P80" i="378"/>
  <c r="P81" i="378"/>
  <c r="P82" i="378"/>
  <c r="P83" i="378"/>
  <c r="P84" i="378"/>
  <c r="P85" i="378"/>
  <c r="P86" i="378"/>
  <c r="P87" i="378"/>
  <c r="P88" i="378"/>
  <c r="P89" i="378"/>
  <c r="P90" i="378"/>
  <c r="P91" i="378"/>
  <c r="P92" i="378"/>
  <c r="P95" i="378"/>
  <c r="P96" i="378"/>
  <c r="P97" i="378"/>
  <c r="P98" i="378"/>
  <c r="P99" i="378"/>
  <c r="P100" i="378"/>
  <c r="P101" i="378"/>
  <c r="P102" i="378"/>
  <c r="P103" i="378"/>
  <c r="P104" i="378"/>
  <c r="D105" i="378"/>
  <c r="E105" i="378"/>
  <c r="F105" i="378"/>
  <c r="G105" i="378"/>
  <c r="H105" i="378"/>
  <c r="I105" i="378"/>
  <c r="J105" i="378"/>
  <c r="K105" i="378"/>
  <c r="L105" i="378"/>
  <c r="M105" i="378"/>
  <c r="N105" i="378"/>
  <c r="O105" i="378"/>
  <c r="P105" i="378"/>
  <c r="P15" i="377"/>
  <c r="P16" i="377"/>
  <c r="P17" i="377"/>
  <c r="P18" i="377"/>
  <c r="P19" i="377"/>
  <c r="P20" i="377"/>
  <c r="P21" i="377"/>
  <c r="P22" i="377"/>
  <c r="P23" i="377"/>
  <c r="P24" i="377"/>
  <c r="P25" i="377"/>
  <c r="P26" i="377"/>
  <c r="P27" i="377"/>
  <c r="P28" i="377"/>
  <c r="P29" i="377"/>
  <c r="P30" i="377"/>
  <c r="P31" i="377"/>
  <c r="P32" i="377"/>
  <c r="P33" i="377"/>
  <c r="P34" i="377"/>
  <c r="P35" i="377"/>
  <c r="P36" i="377"/>
  <c r="P37" i="377"/>
  <c r="P38" i="377"/>
  <c r="P39" i="377"/>
  <c r="P40" i="377"/>
  <c r="P41" i="377"/>
  <c r="P42" i="377"/>
  <c r="P43" i="377"/>
  <c r="P44" i="377"/>
  <c r="P47" i="377"/>
  <c r="P48" i="377"/>
  <c r="P49" i="377"/>
  <c r="P50" i="377"/>
  <c r="P51" i="377"/>
  <c r="P52" i="377"/>
  <c r="P53" i="377"/>
  <c r="P54" i="377"/>
  <c r="P55" i="377"/>
  <c r="P56" i="377"/>
  <c r="P57" i="377"/>
  <c r="P58" i="377"/>
  <c r="P59" i="377"/>
  <c r="P60" i="377"/>
  <c r="P61" i="377"/>
  <c r="P62" i="377"/>
  <c r="P63" i="377"/>
  <c r="P64" i="377"/>
  <c r="P65" i="377"/>
  <c r="P66" i="377"/>
  <c r="P67" i="377"/>
  <c r="P68" i="377"/>
  <c r="P69" i="377"/>
  <c r="P70" i="377"/>
  <c r="P71" i="377"/>
  <c r="P72" i="377"/>
  <c r="P73" i="377"/>
  <c r="P74" i="377"/>
  <c r="P75" i="377"/>
  <c r="P76" i="377"/>
  <c r="P77" i="377"/>
  <c r="P78" i="377"/>
  <c r="P79" i="377"/>
  <c r="P80" i="377"/>
  <c r="P81" i="377"/>
  <c r="P82" i="377"/>
  <c r="D83" i="377"/>
  <c r="E83" i="377"/>
  <c r="F83" i="377"/>
  <c r="G83" i="377"/>
  <c r="H83" i="377"/>
  <c r="I83" i="377"/>
  <c r="J83" i="377"/>
  <c r="K83" i="377"/>
  <c r="L83" i="377"/>
  <c r="M83" i="377"/>
  <c r="N83" i="377"/>
  <c r="O83" i="377"/>
  <c r="O15" i="376"/>
  <c r="O16" i="376"/>
  <c r="O17" i="376"/>
  <c r="O18" i="376"/>
  <c r="O19" i="376"/>
  <c r="O20" i="376"/>
  <c r="O21" i="376"/>
  <c r="O22" i="376"/>
  <c r="O23" i="376"/>
  <c r="O24" i="376"/>
  <c r="O27" i="376"/>
  <c r="O28" i="376"/>
  <c r="O29" i="376"/>
  <c r="O30" i="376"/>
  <c r="O31" i="376"/>
  <c r="O32" i="376"/>
  <c r="O33" i="376"/>
  <c r="O34" i="376"/>
  <c r="O35" i="376"/>
  <c r="O36" i="376"/>
  <c r="O37" i="376"/>
  <c r="O38" i="376"/>
  <c r="O39" i="376"/>
  <c r="O40" i="376"/>
  <c r="O41" i="376"/>
  <c r="O42" i="376"/>
  <c r="O43" i="376"/>
  <c r="O44" i="376"/>
  <c r="O45" i="376"/>
  <c r="O46" i="376"/>
  <c r="O47" i="376"/>
  <c r="O48" i="376"/>
  <c r="O49" i="376"/>
  <c r="O50" i="376"/>
  <c r="O51" i="376"/>
  <c r="O54" i="376"/>
  <c r="O55" i="376"/>
  <c r="O56" i="376"/>
  <c r="O57" i="376"/>
  <c r="O58" i="376"/>
  <c r="O59" i="376"/>
  <c r="O60" i="376"/>
  <c r="O61" i="376"/>
  <c r="O62" i="376"/>
  <c r="O63" i="376"/>
  <c r="O64" i="376"/>
  <c r="O65" i="376"/>
  <c r="O66" i="376"/>
  <c r="O67" i="376"/>
  <c r="O68" i="376"/>
  <c r="O69" i="376"/>
  <c r="O70" i="376"/>
  <c r="O71" i="376"/>
  <c r="O72" i="376"/>
  <c r="O73" i="376"/>
  <c r="O74" i="376"/>
  <c r="O75" i="376"/>
  <c r="O76" i="376"/>
  <c r="O77" i="376"/>
  <c r="O78" i="376"/>
  <c r="O79" i="376"/>
  <c r="O80" i="376"/>
  <c r="O81" i="376"/>
  <c r="O82" i="376"/>
  <c r="O83" i="376"/>
  <c r="O84" i="376"/>
  <c r="O85" i="376"/>
  <c r="O86" i="376"/>
  <c r="O87" i="376"/>
  <c r="O88" i="376"/>
  <c r="O89" i="376"/>
  <c r="O90" i="376"/>
  <c r="O91" i="376"/>
  <c r="O92" i="376"/>
  <c r="O93" i="376"/>
  <c r="O94" i="376"/>
  <c r="O95" i="376"/>
  <c r="O96" i="376"/>
  <c r="O97" i="376"/>
  <c r="O98" i="376"/>
  <c r="O99" i="376"/>
  <c r="O100" i="376"/>
  <c r="O101" i="376"/>
  <c r="O102" i="376"/>
  <c r="O103" i="376"/>
  <c r="D104" i="376"/>
  <c r="E104" i="376"/>
  <c r="F104" i="376"/>
  <c r="G104" i="376"/>
  <c r="H104" i="376"/>
  <c r="I104" i="376"/>
  <c r="J104" i="376"/>
  <c r="K104" i="376"/>
  <c r="L104" i="376"/>
  <c r="M104" i="376"/>
  <c r="N104" i="376"/>
  <c r="P83" i="377" l="1"/>
  <c r="O104" i="376"/>
  <c r="I7" i="369"/>
  <c r="I8" i="369"/>
  <c r="I9" i="369"/>
  <c r="I10" i="369"/>
  <c r="I11" i="369"/>
  <c r="I12" i="369"/>
  <c r="I13" i="369"/>
  <c r="I14" i="369"/>
  <c r="I15" i="369"/>
  <c r="I16" i="369"/>
  <c r="I17" i="369"/>
  <c r="I18" i="369"/>
  <c r="I19" i="369"/>
  <c r="I20" i="369"/>
  <c r="I21" i="369"/>
  <c r="I22" i="369"/>
  <c r="I23" i="369"/>
  <c r="I24" i="369"/>
  <c r="I25" i="369"/>
  <c r="I26" i="369"/>
  <c r="I27" i="369"/>
  <c r="I28" i="369"/>
  <c r="I29" i="369"/>
  <c r="I30" i="369"/>
  <c r="I31" i="369"/>
  <c r="I32" i="369"/>
  <c r="I33" i="369"/>
  <c r="I34" i="369"/>
  <c r="I35" i="369"/>
  <c r="I36" i="369"/>
  <c r="I37" i="369"/>
  <c r="I6" i="369"/>
  <c r="F7" i="369"/>
  <c r="F8" i="369"/>
  <c r="F9" i="369"/>
  <c r="F10" i="369"/>
  <c r="F11" i="369"/>
  <c r="F12" i="369"/>
  <c r="F13" i="369"/>
  <c r="F14" i="369"/>
  <c r="F15" i="369"/>
  <c r="F16" i="369"/>
  <c r="F17" i="369"/>
  <c r="F18" i="369"/>
  <c r="F19" i="369"/>
  <c r="F20" i="369"/>
  <c r="F21" i="369"/>
  <c r="F22" i="369"/>
  <c r="F23" i="369"/>
  <c r="F24" i="369"/>
  <c r="F25" i="369"/>
  <c r="F26" i="369"/>
  <c r="F27" i="369"/>
  <c r="F28" i="369"/>
  <c r="F29" i="369"/>
  <c r="F30" i="369"/>
  <c r="F31" i="369"/>
  <c r="F32" i="369"/>
  <c r="F33" i="369"/>
  <c r="F34" i="369"/>
  <c r="F35" i="369"/>
  <c r="F36" i="369"/>
  <c r="F37" i="369"/>
  <c r="F6" i="369"/>
  <c r="I7" i="368"/>
  <c r="I8" i="368"/>
  <c r="I9" i="368"/>
  <c r="I10" i="368"/>
  <c r="I11" i="368"/>
  <c r="I12" i="368"/>
  <c r="I13" i="368"/>
  <c r="I14" i="368"/>
  <c r="I15" i="368"/>
  <c r="I16" i="368"/>
  <c r="I17" i="368"/>
  <c r="I18" i="368"/>
  <c r="I19" i="368"/>
  <c r="I20" i="368"/>
  <c r="I21" i="368"/>
  <c r="I22" i="368"/>
  <c r="I23" i="368"/>
  <c r="I24" i="368"/>
  <c r="I25" i="368"/>
  <c r="I26" i="368"/>
  <c r="I27" i="368"/>
  <c r="I28" i="368"/>
  <c r="I29" i="368"/>
  <c r="I30" i="368"/>
  <c r="I31" i="368"/>
  <c r="I32" i="368"/>
  <c r="I33" i="368"/>
  <c r="I34" i="368"/>
  <c r="I35" i="368"/>
  <c r="I36" i="368"/>
  <c r="I37" i="368"/>
  <c r="I6" i="368"/>
  <c r="F7" i="368"/>
  <c r="F8" i="368"/>
  <c r="F9" i="368"/>
  <c r="F10" i="368"/>
  <c r="F11" i="368"/>
  <c r="F12" i="368"/>
  <c r="F13" i="368"/>
  <c r="F14" i="368"/>
  <c r="F15" i="368"/>
  <c r="F16" i="368"/>
  <c r="F17" i="368"/>
  <c r="F18" i="368"/>
  <c r="F19" i="368"/>
  <c r="F20" i="368"/>
  <c r="F21" i="368"/>
  <c r="F22" i="368"/>
  <c r="F23" i="368"/>
  <c r="F24" i="368"/>
  <c r="F25" i="368"/>
  <c r="F26" i="368"/>
  <c r="F27" i="368"/>
  <c r="F28" i="368"/>
  <c r="F29" i="368"/>
  <c r="F30" i="368"/>
  <c r="F31" i="368"/>
  <c r="F32" i="368"/>
  <c r="F33" i="368"/>
  <c r="F34" i="368"/>
  <c r="F35" i="368"/>
  <c r="F36" i="368"/>
  <c r="F37" i="368"/>
  <c r="F6" i="368"/>
  <c r="P34" i="375"/>
  <c r="P35" i="375"/>
  <c r="P38" i="375"/>
  <c r="P39" i="375"/>
  <c r="P42" i="375"/>
  <c r="P43" i="375"/>
  <c r="P71" i="375"/>
  <c r="P21" i="375"/>
  <c r="P22" i="375"/>
  <c r="P25" i="375"/>
  <c r="P26" i="375"/>
  <c r="N20" i="375"/>
  <c r="N27" i="375" s="1"/>
  <c r="Q17" i="366"/>
  <c r="Q71" i="375"/>
  <c r="R71" i="375" s="1"/>
  <c r="S71" i="375" s="1"/>
  <c r="T71" i="375" s="1"/>
  <c r="O68" i="375"/>
  <c r="N61" i="375"/>
  <c r="M61" i="375"/>
  <c r="L61" i="375"/>
  <c r="K61" i="375"/>
  <c r="J61" i="375"/>
  <c r="I61" i="375"/>
  <c r="H61" i="375"/>
  <c r="G61" i="375"/>
  <c r="F61" i="375"/>
  <c r="E61" i="375"/>
  <c r="D61" i="375"/>
  <c r="C61" i="375"/>
  <c r="O60" i="375"/>
  <c r="O59" i="375"/>
  <c r="O58" i="375"/>
  <c r="O57" i="375"/>
  <c r="N44" i="375"/>
  <c r="M44" i="375"/>
  <c r="L44" i="375"/>
  <c r="K44" i="375"/>
  <c r="J44" i="375"/>
  <c r="I44" i="375"/>
  <c r="H44" i="375"/>
  <c r="G44" i="375"/>
  <c r="F44" i="375"/>
  <c r="E44" i="375"/>
  <c r="D44" i="375"/>
  <c r="C44" i="375"/>
  <c r="O43" i="375"/>
  <c r="O42" i="375"/>
  <c r="O41" i="375"/>
  <c r="P41" i="375" s="1"/>
  <c r="O40" i="375"/>
  <c r="P40" i="375" s="1"/>
  <c r="O39" i="375"/>
  <c r="O38" i="375"/>
  <c r="O37" i="375"/>
  <c r="P37" i="375" s="1"/>
  <c r="O36" i="375"/>
  <c r="P36" i="375" s="1"/>
  <c r="O35" i="375"/>
  <c r="O34" i="375"/>
  <c r="O33" i="375"/>
  <c r="P33" i="375" s="1"/>
  <c r="O32" i="375"/>
  <c r="P32" i="375" s="1"/>
  <c r="O26" i="375"/>
  <c r="O25" i="375"/>
  <c r="O24" i="375"/>
  <c r="P24" i="375" s="1"/>
  <c r="O23" i="375"/>
  <c r="P23" i="375" s="1"/>
  <c r="O22" i="375"/>
  <c r="O21" i="375"/>
  <c r="M20" i="375"/>
  <c r="M27" i="375" s="1"/>
  <c r="L20" i="375"/>
  <c r="L27" i="375" s="1"/>
  <c r="K20" i="375"/>
  <c r="K27" i="375" s="1"/>
  <c r="J20" i="375"/>
  <c r="J27" i="375" s="1"/>
  <c r="I20" i="375"/>
  <c r="I27" i="375" s="1"/>
  <c r="H20" i="375"/>
  <c r="H27" i="375" s="1"/>
  <c r="G20" i="375"/>
  <c r="G27" i="375" s="1"/>
  <c r="F20" i="375"/>
  <c r="F27" i="375" s="1"/>
  <c r="E20" i="375"/>
  <c r="E27" i="375" s="1"/>
  <c r="D20" i="375"/>
  <c r="D27" i="375" s="1"/>
  <c r="C20" i="375"/>
  <c r="C27" i="375" s="1"/>
  <c r="O19" i="375"/>
  <c r="O18" i="375"/>
  <c r="O17" i="375"/>
  <c r="O16" i="375"/>
  <c r="O20" i="375" s="1"/>
  <c r="P20" i="375" s="1"/>
  <c r="Q39" i="367"/>
  <c r="F17" i="365"/>
  <c r="F18" i="365"/>
  <c r="F19" i="365"/>
  <c r="F20" i="365"/>
  <c r="F21" i="365"/>
  <c r="F22" i="365"/>
  <c r="F23" i="365"/>
  <c r="F24" i="365"/>
  <c r="F25" i="365"/>
  <c r="F26" i="365"/>
  <c r="D17" i="365"/>
  <c r="D18" i="365"/>
  <c r="D19" i="365"/>
  <c r="D20" i="365"/>
  <c r="D21" i="365"/>
  <c r="D22" i="365"/>
  <c r="D23" i="365"/>
  <c r="D24" i="365"/>
  <c r="D25" i="365"/>
  <c r="D26" i="365"/>
  <c r="D16" i="365"/>
  <c r="P17" i="366"/>
  <c r="P16" i="366"/>
  <c r="Q16" i="366" s="1"/>
  <c r="P69" i="375" l="1"/>
  <c r="Q69" i="375" s="1"/>
  <c r="R69" i="375" s="1"/>
  <c r="S69" i="375" s="1"/>
  <c r="T69" i="375" s="1"/>
  <c r="O44" i="375"/>
  <c r="P45" i="375" s="1"/>
  <c r="O61" i="375"/>
  <c r="P62" i="375" s="1"/>
  <c r="O27" i="375" l="1"/>
  <c r="P28" i="375" s="1"/>
  <c r="D38" i="368" l="1"/>
  <c r="N22" i="362"/>
  <c r="U39" i="367"/>
  <c r="O61" i="373"/>
  <c r="P61" i="373" s="1"/>
  <c r="Q61" i="373" s="1"/>
  <c r="R61" i="373" s="1"/>
  <c r="S61" i="373" s="1"/>
  <c r="N58" i="373"/>
  <c r="O59" i="373" s="1"/>
  <c r="P59" i="373" s="1"/>
  <c r="Q59" i="373" s="1"/>
  <c r="R59" i="373" s="1"/>
  <c r="S59" i="373" s="1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N49" i="373" s="1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O41" i="373" s="1"/>
  <c r="N40" i="373"/>
  <c r="O40" i="373" s="1"/>
  <c r="N39" i="373"/>
  <c r="O39" i="373" s="1"/>
  <c r="N38" i="373"/>
  <c r="O38" i="373" s="1"/>
  <c r="N37" i="373"/>
  <c r="O37" i="373" s="1"/>
  <c r="N36" i="373"/>
  <c r="O36" i="373" s="1"/>
  <c r="N35" i="373"/>
  <c r="O35" i="373" s="1"/>
  <c r="O34" i="373"/>
  <c r="N33" i="373"/>
  <c r="O33" i="373" s="1"/>
  <c r="N32" i="373"/>
  <c r="N42" i="373" s="1"/>
  <c r="O43" i="373" s="1"/>
  <c r="O32" i="373"/>
  <c r="N31" i="373"/>
  <c r="N25" i="373"/>
  <c r="O25" i="373" s="1"/>
  <c r="N24" i="373"/>
  <c r="O24" i="373" s="1"/>
  <c r="N23" i="373"/>
  <c r="O23" i="373" s="1"/>
  <c r="N22" i="373"/>
  <c r="O22" i="373" s="1"/>
  <c r="N21" i="373"/>
  <c r="O21" i="373" s="1"/>
  <c r="N20" i="373"/>
  <c r="O20" i="373" s="1"/>
  <c r="M19" i="373"/>
  <c r="M26" i="373" s="1"/>
  <c r="L19" i="373"/>
  <c r="L26" i="373" s="1"/>
  <c r="K19" i="373"/>
  <c r="K26" i="373" s="1"/>
  <c r="J19" i="373"/>
  <c r="J26" i="373" s="1"/>
  <c r="I19" i="373"/>
  <c r="I26" i="373" s="1"/>
  <c r="H19" i="373"/>
  <c r="H26" i="373" s="1"/>
  <c r="G19" i="373"/>
  <c r="G26" i="373" s="1"/>
  <c r="F19" i="373"/>
  <c r="F26" i="373" s="1"/>
  <c r="E19" i="373"/>
  <c r="E26" i="373" s="1"/>
  <c r="D19" i="373"/>
  <c r="D26" i="373" s="1"/>
  <c r="C19" i="373"/>
  <c r="C26" i="373" s="1"/>
  <c r="N18" i="373"/>
  <c r="N17" i="373"/>
  <c r="N16" i="373"/>
  <c r="N15" i="373"/>
  <c r="P14" i="357"/>
  <c r="D38" i="369"/>
  <c r="E38" i="369"/>
  <c r="G38" i="369"/>
  <c r="H38" i="369"/>
  <c r="I38" i="369" s="1"/>
  <c r="E38" i="368"/>
  <c r="G38" i="368"/>
  <c r="H38" i="368"/>
  <c r="P7" i="367"/>
  <c r="R7" i="367" s="1"/>
  <c r="W7" i="367"/>
  <c r="P8" i="367"/>
  <c r="R8" i="367" s="1"/>
  <c r="W8" i="367"/>
  <c r="P9" i="367"/>
  <c r="R9" i="367" s="1"/>
  <c r="W9" i="367"/>
  <c r="P10" i="367"/>
  <c r="R10" i="367" s="1"/>
  <c r="W10" i="367"/>
  <c r="P11" i="367"/>
  <c r="R11" i="367" s="1"/>
  <c r="W11" i="367"/>
  <c r="P12" i="367"/>
  <c r="R12" i="367" s="1"/>
  <c r="W12" i="367"/>
  <c r="P13" i="367"/>
  <c r="R13" i="367" s="1"/>
  <c r="W13" i="367"/>
  <c r="P14" i="367"/>
  <c r="R14" i="367" s="1"/>
  <c r="W14" i="367"/>
  <c r="P15" i="367"/>
  <c r="R15" i="367" s="1"/>
  <c r="W15" i="367"/>
  <c r="P16" i="367"/>
  <c r="R16" i="367" s="1"/>
  <c r="W16" i="367"/>
  <c r="P17" i="367"/>
  <c r="R17" i="367" s="1"/>
  <c r="W17" i="367"/>
  <c r="X17" i="367" s="1"/>
  <c r="Y17" i="367" s="1"/>
  <c r="P18" i="367"/>
  <c r="R18" i="367" s="1"/>
  <c r="W18" i="367"/>
  <c r="P19" i="367"/>
  <c r="R19" i="367" s="1"/>
  <c r="W19" i="367"/>
  <c r="X19" i="367" s="1"/>
  <c r="Y19" i="367" s="1"/>
  <c r="P20" i="367"/>
  <c r="R20" i="367" s="1"/>
  <c r="W20" i="367"/>
  <c r="P21" i="367"/>
  <c r="R21" i="367" s="1"/>
  <c r="W21" i="367"/>
  <c r="P22" i="367"/>
  <c r="R22" i="367" s="1"/>
  <c r="W22" i="367"/>
  <c r="P23" i="367"/>
  <c r="R23" i="367" s="1"/>
  <c r="W23" i="367"/>
  <c r="P24" i="367"/>
  <c r="R24" i="367" s="1"/>
  <c r="W24" i="367"/>
  <c r="P25" i="367"/>
  <c r="R25" i="367" s="1"/>
  <c r="W25" i="367"/>
  <c r="P26" i="367"/>
  <c r="R26" i="367" s="1"/>
  <c r="W26" i="367"/>
  <c r="P27" i="367"/>
  <c r="R27" i="367" s="1"/>
  <c r="W27" i="367"/>
  <c r="X27" i="367" s="1"/>
  <c r="Y27" i="367" s="1"/>
  <c r="P28" i="367"/>
  <c r="R28" i="367" s="1"/>
  <c r="W28" i="367"/>
  <c r="P29" i="367"/>
  <c r="R29" i="367" s="1"/>
  <c r="W29" i="367"/>
  <c r="P30" i="367"/>
  <c r="R30" i="367" s="1"/>
  <c r="W30" i="367"/>
  <c r="P31" i="367"/>
  <c r="R31" i="367" s="1"/>
  <c r="W31" i="367"/>
  <c r="P32" i="367"/>
  <c r="R32" i="367" s="1"/>
  <c r="W32" i="367"/>
  <c r="P33" i="367"/>
  <c r="R33" i="367" s="1"/>
  <c r="W33" i="367"/>
  <c r="P34" i="367"/>
  <c r="R34" i="367" s="1"/>
  <c r="W34" i="367"/>
  <c r="P35" i="367"/>
  <c r="R35" i="367" s="1"/>
  <c r="W35" i="367"/>
  <c r="X35" i="367" s="1"/>
  <c r="Y35" i="367" s="1"/>
  <c r="P36" i="367"/>
  <c r="R36" i="367" s="1"/>
  <c r="W36" i="367"/>
  <c r="P37" i="367"/>
  <c r="R37" i="367" s="1"/>
  <c r="W37" i="367"/>
  <c r="P38" i="367"/>
  <c r="R38" i="367" s="1"/>
  <c r="W38" i="367"/>
  <c r="D39" i="367"/>
  <c r="E39" i="367"/>
  <c r="F39" i="367"/>
  <c r="G39" i="367"/>
  <c r="H39" i="367"/>
  <c r="I39" i="367"/>
  <c r="J39" i="367"/>
  <c r="K39" i="367"/>
  <c r="L39" i="367"/>
  <c r="M39" i="367"/>
  <c r="N39" i="367"/>
  <c r="O39" i="367"/>
  <c r="S39" i="367"/>
  <c r="T39" i="367"/>
  <c r="V39" i="367"/>
  <c r="R18" i="366"/>
  <c r="F16" i="365"/>
  <c r="G16" i="365"/>
  <c r="H16" i="365" s="1"/>
  <c r="G17" i="365"/>
  <c r="H17" i="365" s="1"/>
  <c r="G18" i="365"/>
  <c r="H18" i="365" s="1"/>
  <c r="G19" i="365"/>
  <c r="H19" i="365" s="1"/>
  <c r="G20" i="365"/>
  <c r="H20" i="365" s="1"/>
  <c r="G21" i="365"/>
  <c r="H21" i="365" s="1"/>
  <c r="G22" i="365"/>
  <c r="H22" i="365" s="1"/>
  <c r="G23" i="365"/>
  <c r="H23" i="365" s="1"/>
  <c r="G24" i="365"/>
  <c r="H24" i="365" s="1"/>
  <c r="G25" i="365"/>
  <c r="H25" i="365" s="1"/>
  <c r="G26" i="365"/>
  <c r="D27" i="365"/>
  <c r="F27" i="365"/>
  <c r="G27" i="365"/>
  <c r="H27" i="365" s="1"/>
  <c r="C28" i="365"/>
  <c r="D28" i="365" s="1"/>
  <c r="E28" i="365"/>
  <c r="F28" i="365" s="1"/>
  <c r="E16" i="364"/>
  <c r="E17" i="364"/>
  <c r="E18" i="364"/>
  <c r="E19" i="364"/>
  <c r="E20" i="364"/>
  <c r="E21" i="364"/>
  <c r="E22" i="364"/>
  <c r="E23" i="364"/>
  <c r="E24" i="364"/>
  <c r="E25" i="364"/>
  <c r="E26" i="364"/>
  <c r="E27" i="364"/>
  <c r="C28" i="364"/>
  <c r="D28" i="364"/>
  <c r="R16" i="362"/>
  <c r="R17" i="362"/>
  <c r="R18" i="362"/>
  <c r="R19" i="362"/>
  <c r="R20" i="362"/>
  <c r="R21" i="362"/>
  <c r="F22" i="362"/>
  <c r="G22" i="362"/>
  <c r="H22" i="362"/>
  <c r="I22" i="362"/>
  <c r="J22" i="362"/>
  <c r="K22" i="362"/>
  <c r="L22" i="362"/>
  <c r="M22" i="362"/>
  <c r="O22" i="362"/>
  <c r="P22" i="362"/>
  <c r="Q22" i="362"/>
  <c r="P16" i="363"/>
  <c r="P17" i="363"/>
  <c r="P18" i="363"/>
  <c r="D19" i="363"/>
  <c r="E19" i="363"/>
  <c r="F19" i="363"/>
  <c r="G19" i="363"/>
  <c r="H19" i="363"/>
  <c r="I19" i="363"/>
  <c r="J19" i="363"/>
  <c r="K19" i="363"/>
  <c r="L19" i="363"/>
  <c r="M19" i="363"/>
  <c r="N19" i="363"/>
  <c r="O19" i="363"/>
  <c r="Q16" i="361"/>
  <c r="Q17" i="361"/>
  <c r="Q18" i="361"/>
  <c r="E19" i="361"/>
  <c r="F19" i="361"/>
  <c r="G19" i="361"/>
  <c r="H19" i="361"/>
  <c r="I19" i="361"/>
  <c r="J19" i="361"/>
  <c r="K19" i="361"/>
  <c r="L19" i="361"/>
  <c r="M19" i="361"/>
  <c r="N19" i="361"/>
  <c r="O19" i="361"/>
  <c r="P19" i="361"/>
  <c r="D21" i="360"/>
  <c r="E21" i="360"/>
  <c r="F21" i="360"/>
  <c r="G21" i="360"/>
  <c r="H21" i="360"/>
  <c r="I21" i="360"/>
  <c r="J21" i="360"/>
  <c r="K21" i="360"/>
  <c r="L21" i="360"/>
  <c r="M21" i="360"/>
  <c r="N21" i="360"/>
  <c r="P14" i="359"/>
  <c r="P15" i="359"/>
  <c r="P16" i="359"/>
  <c r="P17" i="359"/>
  <c r="P18" i="359"/>
  <c r="P19" i="359"/>
  <c r="P20" i="359"/>
  <c r="D21" i="359"/>
  <c r="E21" i="359"/>
  <c r="F21" i="359"/>
  <c r="G21" i="359"/>
  <c r="H21" i="359"/>
  <c r="I21" i="359"/>
  <c r="J21" i="359"/>
  <c r="K21" i="359"/>
  <c r="L21" i="359"/>
  <c r="M21" i="359"/>
  <c r="N21" i="359"/>
  <c r="O21" i="359"/>
  <c r="P14" i="358"/>
  <c r="P15" i="358"/>
  <c r="P16" i="358"/>
  <c r="P17" i="358"/>
  <c r="P18" i="358"/>
  <c r="P19" i="358"/>
  <c r="P20" i="358"/>
  <c r="D21" i="358"/>
  <c r="E21" i="358"/>
  <c r="F21" i="358"/>
  <c r="G21" i="358"/>
  <c r="H21" i="358"/>
  <c r="I21" i="358"/>
  <c r="J21" i="358"/>
  <c r="K21" i="358"/>
  <c r="L21" i="358"/>
  <c r="M21" i="358"/>
  <c r="N21" i="358"/>
  <c r="O21" i="358"/>
  <c r="P15" i="357"/>
  <c r="P16" i="357"/>
  <c r="P17" i="357"/>
  <c r="P18" i="357"/>
  <c r="P19" i="357"/>
  <c r="P20" i="357"/>
  <c r="D21" i="357"/>
  <c r="E21" i="357"/>
  <c r="F21" i="357"/>
  <c r="G21" i="357"/>
  <c r="H21" i="357"/>
  <c r="I21" i="357"/>
  <c r="J21" i="357"/>
  <c r="K21" i="357"/>
  <c r="L21" i="357"/>
  <c r="M21" i="357"/>
  <c r="N21" i="357"/>
  <c r="O21" i="357"/>
  <c r="D20" i="355"/>
  <c r="E20" i="355"/>
  <c r="S17" i="366"/>
  <c r="T17" i="366" s="1"/>
  <c r="S16" i="366"/>
  <c r="T16" i="366" s="1"/>
  <c r="X36" i="367"/>
  <c r="Y36" i="367" s="1"/>
  <c r="X34" i="367"/>
  <c r="Y34" i="367" s="1"/>
  <c r="X32" i="367"/>
  <c r="Y32" i="367" s="1"/>
  <c r="X30" i="367"/>
  <c r="Y30" i="367" s="1"/>
  <c r="X28" i="367"/>
  <c r="Y28" i="367" s="1"/>
  <c r="X26" i="367"/>
  <c r="Y26" i="367" s="1"/>
  <c r="X24" i="367"/>
  <c r="Y24" i="367" s="1"/>
  <c r="X22" i="367"/>
  <c r="Y22" i="367" s="1"/>
  <c r="X20" i="367"/>
  <c r="Y20" i="367" s="1"/>
  <c r="X18" i="367"/>
  <c r="Y18" i="367" s="1"/>
  <c r="X16" i="367"/>
  <c r="Y16" i="367" s="1"/>
  <c r="X14" i="367"/>
  <c r="Y14" i="367" s="1"/>
  <c r="X12" i="367"/>
  <c r="Y12" i="367" s="1"/>
  <c r="X10" i="367"/>
  <c r="Y10" i="367" s="1"/>
  <c r="O31" i="373"/>
  <c r="N19" i="373"/>
  <c r="O19" i="373" s="1"/>
  <c r="X33" i="367"/>
  <c r="Y33" i="367" s="1"/>
  <c r="X25" i="367"/>
  <c r="Y25" i="367" s="1"/>
  <c r="X15" i="367"/>
  <c r="Y15" i="367" s="1"/>
  <c r="P18" i="366"/>
  <c r="S18" i="366" s="1"/>
  <c r="T18" i="366" s="1"/>
  <c r="X38" i="367"/>
  <c r="Y38" i="367" s="1"/>
  <c r="X8" i="367"/>
  <c r="Y8" i="367" s="1"/>
  <c r="X13" i="367" l="1"/>
  <c r="Y13" i="367" s="1"/>
  <c r="X23" i="367"/>
  <c r="Y23" i="367" s="1"/>
  <c r="X31" i="367"/>
  <c r="Y31" i="367" s="1"/>
  <c r="N26" i="373"/>
  <c r="O27" i="373" s="1"/>
  <c r="F38" i="369"/>
  <c r="O50" i="373"/>
  <c r="P50" i="373" s="1"/>
  <c r="Q50" i="373" s="1"/>
  <c r="R50" i="373" s="1"/>
  <c r="S50" i="373" s="1"/>
  <c r="P39" i="367"/>
  <c r="R39" i="367" s="1"/>
  <c r="X9" i="367"/>
  <c r="Y9" i="367" s="1"/>
  <c r="X21" i="367"/>
  <c r="Y21" i="367" s="1"/>
  <c r="X29" i="367"/>
  <c r="Y29" i="367" s="1"/>
  <c r="X37" i="367"/>
  <c r="Y37" i="367" s="1"/>
  <c r="P21" i="359"/>
  <c r="I38" i="368"/>
  <c r="F38" i="368"/>
  <c r="Q18" i="366"/>
  <c r="X11" i="367"/>
  <c r="Y11" i="367" s="1"/>
  <c r="X7" i="367"/>
  <c r="Y7" i="367" s="1"/>
  <c r="H26" i="365"/>
  <c r="G28" i="365"/>
  <c r="H28" i="365" s="1"/>
  <c r="R22" i="362"/>
  <c r="P21" i="358"/>
  <c r="P19" i="363"/>
  <c r="W39" i="367"/>
  <c r="E28" i="364"/>
  <c r="Q19" i="361"/>
  <c r="P21" i="360"/>
  <c r="P21" i="357"/>
  <c r="X39" i="367" l="1"/>
  <c r="Y39" i="367" s="1"/>
</calcChain>
</file>

<file path=xl/sharedStrings.xml><?xml version="1.0" encoding="utf-8"?>
<sst xmlns="http://schemas.openxmlformats.org/spreadsheetml/2006/main" count="956" uniqueCount="442">
  <si>
    <t>REPUBLICA DOMINICANA</t>
  </si>
  <si>
    <t>TOTAL</t>
  </si>
  <si>
    <t>Armas Blancas</t>
  </si>
  <si>
    <t>Armas de Fuego</t>
  </si>
  <si>
    <t>Otras</t>
  </si>
  <si>
    <t>Distrito Nacional</t>
  </si>
  <si>
    <t>Santiago</t>
  </si>
  <si>
    <t>TOTALES</t>
  </si>
  <si>
    <t>MES</t>
  </si>
  <si>
    <t>JURISDICCIÓN</t>
  </si>
  <si>
    <t>Los Alcarrizos</t>
  </si>
  <si>
    <t>Sabana Perdida</t>
  </si>
  <si>
    <t>Cristo Rey</t>
  </si>
  <si>
    <t>Masculino</t>
  </si>
  <si>
    <t>Femenino</t>
  </si>
  <si>
    <t>Total</t>
  </si>
  <si>
    <t>SEGÚN LAS CIRCUNSTANCIAS</t>
  </si>
  <si>
    <t>SEGÚN BARRIOS, SECTORES Y AVENIDAS</t>
  </si>
  <si>
    <t>CANTIDAD</t>
  </si>
  <si>
    <t>INACIF</t>
  </si>
  <si>
    <t>CIRCUNSTANCIA</t>
  </si>
  <si>
    <t>SEXO</t>
  </si>
  <si>
    <t>SEGÚN EL TIPO DE ARMA</t>
  </si>
  <si>
    <t>HORA</t>
  </si>
  <si>
    <t>REPÚBLICA  DOMINICANA</t>
  </si>
  <si>
    <t>REPÚBLICA DOMINICANA</t>
  </si>
  <si>
    <t>PROV. SANTIAGO</t>
  </si>
  <si>
    <t>PROV. SANTO DOMINGO</t>
  </si>
  <si>
    <t>INSTITUCIÓN</t>
  </si>
  <si>
    <t xml:space="preserve"> </t>
  </si>
  <si>
    <t>PROCURADURÍA GENERAL DE LA REPUBLICA</t>
  </si>
  <si>
    <t>Capotillo</t>
  </si>
  <si>
    <t xml:space="preserve">SEGÚN LA HORA DE COMISIÓN (DIURNA O NOCTURNA) </t>
  </si>
  <si>
    <t>Santo Domingo</t>
  </si>
  <si>
    <t>Hato Mayor</t>
  </si>
  <si>
    <t>Azua</t>
  </si>
  <si>
    <t>Bahoruco</t>
  </si>
  <si>
    <t>Barahona</t>
  </si>
  <si>
    <t>Dajabon</t>
  </si>
  <si>
    <t>Duarte</t>
  </si>
  <si>
    <t>Espaillat</t>
  </si>
  <si>
    <t>Independencia</t>
  </si>
  <si>
    <t>La Altagracia</t>
  </si>
  <si>
    <t>La Romana</t>
  </si>
  <si>
    <t>La Vega</t>
  </si>
  <si>
    <t>María Trinidad S.</t>
  </si>
  <si>
    <t>Monseñor Nouel</t>
  </si>
  <si>
    <t>Monte Plata</t>
  </si>
  <si>
    <t>Pedernales</t>
  </si>
  <si>
    <t>Peravia</t>
  </si>
  <si>
    <t>Puerto Plata</t>
  </si>
  <si>
    <t>Salcedo</t>
  </si>
  <si>
    <t>San José de Ocoa</t>
  </si>
  <si>
    <t>San Juan</t>
  </si>
  <si>
    <t>Sánchez Ramírez</t>
  </si>
  <si>
    <t>Valverde</t>
  </si>
  <si>
    <t>PROV. DISTRITO NACIONAL</t>
  </si>
  <si>
    <t>Dajabón</t>
  </si>
  <si>
    <t>Elías Piña</t>
  </si>
  <si>
    <t>San Pedro de M.</t>
  </si>
  <si>
    <t>Samaná</t>
  </si>
  <si>
    <t>SECTOR</t>
  </si>
  <si>
    <t>San Cristóbal</t>
  </si>
  <si>
    <t>PLAN DE SEGURIDAD DEMOCRÁTICO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</si>
  <si>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</si>
  <si>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</si>
  <si>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</si>
  <si>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</si>
  <si>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</si>
  <si>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</si>
  <si>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</si>
  <si>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</si>
  <si>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</si>
  <si>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El Seybo</t>
  </si>
  <si>
    <t>Villa Consuelo</t>
  </si>
  <si>
    <t>DESPOJO DE ARMA DE FUEGO</t>
  </si>
  <si>
    <t>VICTIMA DE ROBO O ATRACO</t>
  </si>
  <si>
    <t>DESPOJO DE MOTOCICLETA</t>
  </si>
  <si>
    <t>DESPOJO DE VEHÍCULOS</t>
  </si>
  <si>
    <t>ACCIDENTAL</t>
  </si>
  <si>
    <t>Los Mina</t>
  </si>
  <si>
    <t>TRATANDO DE ROBAR O ATRACAR</t>
  </si>
  <si>
    <t>Los Guandules</t>
  </si>
  <si>
    <t>Los Tres Brazos</t>
  </si>
  <si>
    <t>RELACIONADAS CON DROGAS</t>
  </si>
  <si>
    <t>P.N.</t>
  </si>
  <si>
    <t>Villa Mella</t>
  </si>
  <si>
    <t>VIOLENCIA INTRAFAMILIAR</t>
  </si>
  <si>
    <t>INFANTICIDIO</t>
  </si>
  <si>
    <t>Villa Faro</t>
  </si>
  <si>
    <t>TASA DE HOMICIDIOS POR CADA 100,000/HAB.</t>
  </si>
  <si>
    <t>HOMICIDIOS SIN ACCIÓN POLICIAL</t>
  </si>
  <si>
    <t>INFORME DE HOMICIDIOS</t>
  </si>
  <si>
    <t>Mendoza</t>
  </si>
  <si>
    <t>LUNES</t>
  </si>
  <si>
    <t>MARTES</t>
  </si>
  <si>
    <t>MIÉRCOLES</t>
  </si>
  <si>
    <t>JUEVES</t>
  </si>
  <si>
    <t>VIERNES</t>
  </si>
  <si>
    <t>SÁBADO</t>
  </si>
  <si>
    <t>DOMINGO</t>
  </si>
  <si>
    <t>Carretera Mella</t>
  </si>
  <si>
    <t>La Agustina</t>
  </si>
  <si>
    <t>Alma Rosa</t>
  </si>
  <si>
    <t>Boca Chica</t>
  </si>
  <si>
    <t>Charles de Gaulle</t>
  </si>
  <si>
    <t>Guanuma</t>
  </si>
  <si>
    <t>Hainamosa</t>
  </si>
  <si>
    <t>Invivienda</t>
  </si>
  <si>
    <t>Katanga</t>
  </si>
  <si>
    <t>La Victoria</t>
  </si>
  <si>
    <t>Las Caobas</t>
  </si>
  <si>
    <t>Villa Mella - Punta</t>
  </si>
  <si>
    <t>Las Cañitas</t>
  </si>
  <si>
    <t>Los Girasoles</t>
  </si>
  <si>
    <t>Mirador Sur</t>
  </si>
  <si>
    <t>San Carlos</t>
  </si>
  <si>
    <t>Villa Juana</t>
  </si>
  <si>
    <t>TIPO ARMA</t>
  </si>
  <si>
    <t>ROBO</t>
  </si>
  <si>
    <t>HOMICIDIOS DEBIDO A LA CONVIVENCIA SOCIAL</t>
  </si>
  <si>
    <t>TASA</t>
  </si>
  <si>
    <t>Autopista Duarte</t>
  </si>
  <si>
    <t>TASA HOMICIDIOS POR CADA 100 MIL HABITANTES</t>
  </si>
  <si>
    <t>TOTAL DE LA TASA</t>
  </si>
  <si>
    <t>San Geronimo</t>
  </si>
  <si>
    <t>Ens. Naco</t>
  </si>
  <si>
    <t>Cancino I</t>
  </si>
  <si>
    <t>PROCURADURÍA GENERAL DE LA REPÚBLICA</t>
  </si>
  <si>
    <t>SEGÚN LA EDAD DE L A VICTIMA</t>
  </si>
  <si>
    <t>El Higuero</t>
  </si>
  <si>
    <t>Lucerna</t>
  </si>
  <si>
    <t>Mirador Norte</t>
  </si>
  <si>
    <t>Las Americas</t>
  </si>
  <si>
    <t>Villa Agricolas</t>
  </si>
  <si>
    <t>"Año de la Reactivación Económica Nacional"</t>
  </si>
  <si>
    <t>Ensanche Ozama</t>
  </si>
  <si>
    <t>Las Toronjas</t>
  </si>
  <si>
    <t>Hacienda Estrella</t>
  </si>
  <si>
    <t>Las Palmas</t>
  </si>
  <si>
    <t>Ciudad Modelo</t>
  </si>
  <si>
    <t>Ens. Capotillo</t>
  </si>
  <si>
    <t>Km 12 Haina</t>
  </si>
  <si>
    <t>Los Cacicazgos</t>
  </si>
  <si>
    <t>Simon Bolivar</t>
  </si>
  <si>
    <t>Villas Francisca</t>
  </si>
  <si>
    <t>Villa Maria</t>
  </si>
  <si>
    <t>Buena Vista I</t>
  </si>
  <si>
    <t>Centro Ciudad</t>
  </si>
  <si>
    <t>Gurabo</t>
  </si>
  <si>
    <t>Guayabal</t>
  </si>
  <si>
    <t>Ens. Bermudez</t>
  </si>
  <si>
    <t>Jicome</t>
  </si>
  <si>
    <t>La Canela</t>
  </si>
  <si>
    <t>Palo quemado</t>
  </si>
  <si>
    <t>Pueblo Nuevo</t>
  </si>
  <si>
    <t>Vertedero Tamporil</t>
  </si>
  <si>
    <t>Tamboril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</si>
  <si>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</si>
  <si>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</si>
  <si>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</si>
  <si>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</si>
  <si>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</si>
  <si>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</si>
  <si>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</si>
  <si>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FEBRERO</t>
  </si>
  <si>
    <t>MILITAR</t>
  </si>
  <si>
    <t>ENERO</t>
  </si>
  <si>
    <t>Aut. Duarte</t>
  </si>
  <si>
    <t>Herrera - Buenos Aires</t>
  </si>
  <si>
    <t>Herrera - El Café</t>
  </si>
  <si>
    <t>Ciudad Nueva</t>
  </si>
  <si>
    <t>Herrera - El Abanico</t>
  </si>
  <si>
    <t>El Tamarindo</t>
  </si>
  <si>
    <t>Ensanche Isabelita</t>
  </si>
  <si>
    <t>Gualey</t>
  </si>
  <si>
    <t>La Zurza</t>
  </si>
  <si>
    <t>Herrera - Las Palmas</t>
  </si>
  <si>
    <t>Los Frailes</t>
  </si>
  <si>
    <t>Los Guaricanos</t>
  </si>
  <si>
    <t>Los Jardines del Norte</t>
  </si>
  <si>
    <t>Los Mameyes</t>
  </si>
  <si>
    <t>Los Trinitarios</t>
  </si>
  <si>
    <t>Manoguayabo</t>
  </si>
  <si>
    <t>Pantoja</t>
  </si>
  <si>
    <t>San Isidro</t>
  </si>
  <si>
    <t>Villa Duarte</t>
  </si>
  <si>
    <t>Yamasa</t>
  </si>
  <si>
    <t>Zona Universitaria</t>
  </si>
  <si>
    <t>Brisa del Este</t>
  </si>
  <si>
    <t>Ens. Luperon</t>
  </si>
  <si>
    <t>Barrio de los Alistados</t>
  </si>
  <si>
    <t>Canabacoa</t>
  </si>
  <si>
    <t>Cienfuegos</t>
  </si>
  <si>
    <t>El Rubio</t>
  </si>
  <si>
    <t>El Yaque</t>
  </si>
  <si>
    <t>Mary Lopez</t>
  </si>
  <si>
    <t>Secara</t>
  </si>
  <si>
    <t>Villa Gonzalez</t>
  </si>
  <si>
    <t>Los Jardines</t>
  </si>
  <si>
    <t>VIOLACIÓN SEXUAL</t>
  </si>
  <si>
    <t>ACCIÓN P.N.</t>
  </si>
  <si>
    <t>ACCIÓN F.A.</t>
  </si>
  <si>
    <t>ACCIÓN P.N.  -  F.A.  -  D.N.C.D.</t>
  </si>
  <si>
    <t>MARZO</t>
  </si>
  <si>
    <t>BALA PERDIDA</t>
  </si>
  <si>
    <t>Brisa Oriental</t>
  </si>
  <si>
    <t>Arroyo Hondo</t>
  </si>
  <si>
    <t>Ave. J Kennedy</t>
  </si>
  <si>
    <t>Don Bosco</t>
  </si>
  <si>
    <t>Ens. Espaillat</t>
  </si>
  <si>
    <t>Los Rios</t>
  </si>
  <si>
    <t>Bella Vista</t>
  </si>
  <si>
    <t>La Herradura</t>
  </si>
  <si>
    <t>Pekin</t>
  </si>
  <si>
    <t>Rafey</t>
  </si>
  <si>
    <t>Alma Rosa I</t>
  </si>
  <si>
    <t>Los Tres Ojos</t>
  </si>
  <si>
    <t>Rió Ozama</t>
  </si>
  <si>
    <t>San Luís</t>
  </si>
  <si>
    <t>Mejoramiento Social</t>
  </si>
  <si>
    <t>Ens. Kennedy</t>
  </si>
  <si>
    <t>Guachupita</t>
  </si>
  <si>
    <t>Costa Azul</t>
  </si>
  <si>
    <t>Ens. Piantini</t>
  </si>
  <si>
    <t>Licey al Medio</t>
  </si>
  <si>
    <t>Urb. Monte Verde</t>
  </si>
  <si>
    <t>Cambronal</t>
  </si>
  <si>
    <t>Navarrete</t>
  </si>
  <si>
    <t>ABRIL</t>
  </si>
  <si>
    <t>Haina</t>
  </si>
  <si>
    <t>Villa Liberacion</t>
  </si>
  <si>
    <t>Villa del Este</t>
  </si>
  <si>
    <t>Cancino Adentro</t>
  </si>
  <si>
    <t>El Brisal</t>
  </si>
  <si>
    <t>Guerra</t>
  </si>
  <si>
    <t>Los Prados</t>
  </si>
  <si>
    <t>Monte Adentro</t>
  </si>
  <si>
    <t>El Papayo</t>
  </si>
  <si>
    <t>Barranquita</t>
  </si>
  <si>
    <t>El Ensueño</t>
  </si>
  <si>
    <t>Los Ciruelos</t>
  </si>
  <si>
    <t>Ingenio Arriba</t>
  </si>
  <si>
    <t>MAYO</t>
  </si>
  <si>
    <t>La Avanzada</t>
  </si>
  <si>
    <t>Juan Pablo Duarte</t>
  </si>
  <si>
    <t>Batey Bienvenido</t>
  </si>
  <si>
    <t>El Almirante</t>
  </si>
  <si>
    <t>Herrera</t>
  </si>
  <si>
    <t>Barrio 27 de Febrero</t>
  </si>
  <si>
    <t>Ens. Serralles</t>
  </si>
  <si>
    <t>San Miguel</t>
  </si>
  <si>
    <t>Ens. Perez</t>
  </si>
  <si>
    <t>El Embrujo III</t>
  </si>
  <si>
    <t>Guayacanal</t>
  </si>
  <si>
    <t>Ingenio Abajo</t>
  </si>
  <si>
    <t>Palo Amarillo</t>
  </si>
  <si>
    <t>Matanza</t>
  </si>
  <si>
    <t>Las Colinas</t>
  </si>
  <si>
    <t>Los Salados Nuevos</t>
  </si>
  <si>
    <t>RIÑA EN CARCEL</t>
  </si>
  <si>
    <t>RIÑA POLITICA</t>
  </si>
  <si>
    <t>LINCHAMIENTO</t>
  </si>
  <si>
    <t>SICARIATO</t>
  </si>
  <si>
    <t>VIOLENCIA SEXUAL</t>
  </si>
  <si>
    <t>La Cienega</t>
  </si>
  <si>
    <t>Hoya del Caimito</t>
  </si>
  <si>
    <t>Nivaje (Ens. Duarte)</t>
  </si>
  <si>
    <t>Indeterminado</t>
  </si>
  <si>
    <t>COMPARACIÓN DEL AÑO 2009 ENTRE EL AÑO 2010 EN LA REP. DOM.</t>
  </si>
  <si>
    <t>SEGÚN, EL SEXO</t>
  </si>
  <si>
    <t xml:space="preserve"> HOMICIDIOS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</si>
  <si>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</si>
  <si>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</si>
  <si>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</si>
  <si>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</si>
  <si>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</si>
  <si>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</si>
  <si>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</si>
  <si>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</si>
  <si>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</si>
  <si>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</si>
  <si>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</si>
  <si>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</si>
  <si>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ACCIÓN D.N.C.D</t>
  </si>
  <si>
    <t>TOTAL Gral. DE LA TASA</t>
  </si>
  <si>
    <t>RESUMEN:</t>
  </si>
  <si>
    <t>DÍAS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</si>
  <si>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</si>
  <si>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</si>
  <si>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</si>
  <si>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</si>
  <si>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</si>
  <si>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</si>
  <si>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</si>
  <si>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</si>
  <si>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MUERTES VIOLENTAS:</t>
  </si>
  <si>
    <t>HOMICIDIOS Y ACCIONES LEGALES P.N.</t>
  </si>
  <si>
    <t xml:space="preserve"> "Año de la Reactivación Económica Nacional"</t>
  </si>
  <si>
    <t>6:00am - 5:59pm</t>
  </si>
  <si>
    <t>6:00pm - 5:59am</t>
  </si>
  <si>
    <t>Desconocida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</si>
  <si>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</si>
  <si>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</si>
  <si>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</si>
  <si>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</si>
  <si>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</si>
  <si>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</si>
  <si>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</si>
  <si>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</si>
  <si>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</si>
  <si>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</si>
  <si>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</si>
  <si>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</si>
  <si>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</si>
  <si>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</si>
  <si>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</si>
  <si>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</si>
  <si>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RESUMEN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</si>
  <si>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</si>
  <si>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</si>
  <si>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</si>
  <si>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</si>
  <si>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</si>
  <si>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AÑO 2009</t>
  </si>
  <si>
    <t>AÑO 2010</t>
  </si>
  <si>
    <t>DEPARTAMENTO DE ESTADÍSTICAS PGR</t>
  </si>
  <si>
    <t>TASA DE HOMICIDIOS POR CADA 100, 000 HAB.</t>
  </si>
  <si>
    <t>HOMICIDIOS  SIN ACCIÓN POLICIAL</t>
  </si>
  <si>
    <t>TASA DE HOMICIDIOS SIN ACCIÓN POLICIAL POR CADA 100, 000 HAB.</t>
  </si>
  <si>
    <t>D.N.C.D</t>
  </si>
  <si>
    <t>Monte Cristi</t>
  </si>
  <si>
    <t>Santiago Rodríguez</t>
  </si>
  <si>
    <t>TASA DE HOMICIDIOS</t>
  </si>
  <si>
    <t>HABITANTE</t>
  </si>
  <si>
    <t>TASA DE HOMICIDIOS POR CADA 100 MIL HAB. 2010</t>
  </si>
  <si>
    <t>TASA DE HOMICIDIOS POR CADA 100 MIL HAB. 2009</t>
  </si>
  <si>
    <t>TASA DE ACCIÓN POLICIAL</t>
  </si>
  <si>
    <t>TASA DE ACCIÓN POLICIAL POR CADA 100 MIL HAB. 2010</t>
  </si>
  <si>
    <t>TASA DE ACCIÓN POLICIAL POR CADA 100 MIL HAB. 2009</t>
  </si>
  <si>
    <t>Bayona</t>
  </si>
  <si>
    <t>Campo Lindo</t>
  </si>
  <si>
    <t>Valiente Adentro</t>
  </si>
  <si>
    <t>Maria Auxiliadora</t>
  </si>
  <si>
    <t>Ens. La Fe</t>
  </si>
  <si>
    <t>Barrio 24 de Abril</t>
  </si>
  <si>
    <t>Carretera Sanchez</t>
  </si>
  <si>
    <t>La Esperilla</t>
  </si>
  <si>
    <t>Barrio Mella I</t>
  </si>
  <si>
    <t>Camboya</t>
  </si>
  <si>
    <t>Los Mateos</t>
  </si>
  <si>
    <t>Reparto Peralta</t>
  </si>
  <si>
    <t>Monseñor Noúel</t>
  </si>
  <si>
    <t>El Seibo</t>
  </si>
  <si>
    <t>La India</t>
  </si>
  <si>
    <t>La Ureña</t>
  </si>
  <si>
    <t>Libertador</t>
  </si>
  <si>
    <t>Mono mojao</t>
  </si>
  <si>
    <t>Valle del Este</t>
  </si>
  <si>
    <t>Barrio Invi</t>
  </si>
  <si>
    <t>Gascue</t>
  </si>
  <si>
    <t>San Lazaro</t>
  </si>
  <si>
    <t>Zona Colonial</t>
  </si>
  <si>
    <t>Av. Estrella Sadhala</t>
  </si>
  <si>
    <t>Barrio Nuevo</t>
  </si>
  <si>
    <t>Carlos Díaz</t>
  </si>
  <si>
    <t>Maizal</t>
  </si>
  <si>
    <t>Villa Magisterial</t>
  </si>
  <si>
    <t>RIÑA EN CENTRO DE DIVERSIÓN</t>
  </si>
  <si>
    <t>ENERO-AGOSTO DEL 2010, REPÚBLICA DOMINICANA</t>
  </si>
  <si>
    <t>Mandinga</t>
  </si>
  <si>
    <t>Prolg. 27 de Febrero</t>
  </si>
  <si>
    <t>Miramar</t>
  </si>
  <si>
    <t>La Fuente</t>
  </si>
  <si>
    <t>Las Praderas</t>
  </si>
  <si>
    <t>Aut. 30 de Mayo</t>
  </si>
  <si>
    <t>Las Minas</t>
  </si>
  <si>
    <t>Hato del Yaque</t>
  </si>
  <si>
    <t>Las Palomas</t>
  </si>
  <si>
    <t>San Jose de las Matas</t>
  </si>
  <si>
    <t>Las Charcas</t>
  </si>
  <si>
    <t>Los Reyes</t>
  </si>
  <si>
    <t>ACCION AMET</t>
  </si>
  <si>
    <t>Santiago Rodr.</t>
  </si>
  <si>
    <t>AMET</t>
  </si>
  <si>
    <t>La Caleta</t>
  </si>
  <si>
    <t>Av. George Washington</t>
  </si>
  <si>
    <t>Av. Rep. Colombia</t>
  </si>
  <si>
    <t>La Salle</t>
  </si>
  <si>
    <t>Los Sordos</t>
  </si>
  <si>
    <t>Jacagua</t>
  </si>
  <si>
    <t>Janico</t>
  </si>
  <si>
    <t>Hipodromo V Cent.</t>
  </si>
  <si>
    <t>POLICIA MUERTO EN SERVICIO</t>
  </si>
  <si>
    <t>Villa Carmen</t>
  </si>
  <si>
    <t>Prados del Cachon</t>
  </si>
  <si>
    <t>Los Frailes II</t>
  </si>
  <si>
    <t>Ensanche Altagracia</t>
  </si>
  <si>
    <t>La Cuaba</t>
  </si>
  <si>
    <t>Av. San Vicente de Paul</t>
  </si>
  <si>
    <t>San José</t>
  </si>
  <si>
    <t>La Feria</t>
  </si>
  <si>
    <t>Urb. Fernández</t>
  </si>
  <si>
    <t>Núñez de Caceres</t>
  </si>
  <si>
    <t>Ens. Quisqueya</t>
  </si>
  <si>
    <t>Yagua del Pastor</t>
  </si>
  <si>
    <t>Villa Olga</t>
  </si>
  <si>
    <t>Villa Progreso</t>
  </si>
  <si>
    <t>Padre Las Casas</t>
  </si>
  <si>
    <t>El Egido</t>
  </si>
  <si>
    <t>Baracoa</t>
  </si>
  <si>
    <t>La Torre</t>
  </si>
  <si>
    <t>Haras Nacionales</t>
  </si>
  <si>
    <t>Puñal</t>
  </si>
  <si>
    <t>Ens. Libertad</t>
  </si>
  <si>
    <t>Paraiso</t>
  </si>
  <si>
    <t>La Otra Banda</t>
  </si>
  <si>
    <t>Cerro Alto</t>
  </si>
  <si>
    <t>El Dorado</t>
  </si>
  <si>
    <t>Don Pedro</t>
  </si>
  <si>
    <t>Los Santos</t>
  </si>
  <si>
    <t>ENERO-DICIEMBRE DEL 2010</t>
  </si>
  <si>
    <t>ENERO-DICIEMBRE DEL 2010, REPÚBLICA DOMINICANA</t>
  </si>
  <si>
    <t>ENERO-DICIEMBRE DEL 2010, SANTO DOMINGO</t>
  </si>
  <si>
    <t>ENERO-DICIEMBRE, DISTRITO NACIONAL</t>
  </si>
  <si>
    <t>ENERO- DICIEMBRE DEL 2010, SANTIAGO</t>
  </si>
  <si>
    <t>ENERO - DICIEMBRE DEL 2010</t>
  </si>
  <si>
    <t>INFORME ENERO - DICIEMBRE 2009-2010</t>
  </si>
  <si>
    <t>INFORME ENERO-DICIEMBRE DEL 2010, REPÚBLICA  DOMINICANA</t>
  </si>
  <si>
    <t>ENERO-DICIEMBRE DEl 2010-2009, REPÚBLICA  DOMINICANA</t>
  </si>
  <si>
    <t>ENERO-DICIEMBRE DE 2010-2009, REPÚBLICA  DOMINICANA</t>
  </si>
  <si>
    <t>ENERO-DICIEMBRE 2010</t>
  </si>
  <si>
    <t>ENERO-DICIEMBRE 2009</t>
  </si>
  <si>
    <t>ENERO- DICIEMBRE 2009</t>
  </si>
  <si>
    <t>Prado Oriental</t>
  </si>
  <si>
    <t>Mirador Este</t>
  </si>
  <si>
    <t>Emgombe</t>
  </si>
  <si>
    <t>Las Flores</t>
  </si>
  <si>
    <t>La Cienaga</t>
  </si>
  <si>
    <t>Av. 27 de Febrero</t>
  </si>
  <si>
    <t>Los Fernández</t>
  </si>
  <si>
    <t>La Gallera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</si>
</sst>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0"/>
      <color indexed="4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b/>
      <u/>
      <sz val="10"/>
      <name val="Book Antiqua"/>
      <family val="1"/>
    </font>
    <font>
      <sz val="8"/>
      <name val="Trebuchet MS"/>
      <family val="2"/>
    </font>
    <font>
      <b/>
      <sz val="10"/>
      <color indexed="8"/>
      <name val="Book Antiqua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8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2"/>
      <name val="Book Antiqua"/>
      <family val="1"/>
    </font>
    <font>
      <b/>
      <sz val="12"/>
      <color indexed="10"/>
      <name val="Trebuchet MS"/>
      <family val="2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8"/>
      <name val="Arial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b/>
      <sz val="12"/>
      <color indexed="10"/>
      <name val="Book Antiqua"/>
      <family val="1"/>
    </font>
    <font>
      <b/>
      <sz val="6"/>
      <color indexed="8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i/>
      <sz val="11"/>
      <name val="Garamond"/>
      <family val="1"/>
    </font>
    <font>
      <b/>
      <sz val="10"/>
      <color indexed="10"/>
      <name val="Garamond"/>
      <family val="1"/>
    </font>
    <font>
      <b/>
      <sz val="12"/>
      <color indexed="12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3"/>
      </right>
      <top/>
      <bottom style="thin">
        <color indexed="22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3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theme="1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2499465926084170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14996795556505021"/>
      </bottom>
      <diagonal/>
    </border>
  </borders>
  <cellStyleXfs count="2">
    <xf numFmtId="0" fontId="0" fillId="0" borderId="0"/>
    <xf numFmtId="0" fontId="27" fillId="0" borderId="0"/>
  </cellStyleXfs>
  <cellXfs count="7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3" fillId="0" borderId="0" xfId="0" applyFont="1"/>
    <xf numFmtId="0" fontId="10" fillId="0" borderId="0" xfId="0" applyFont="1"/>
    <xf numFmtId="0" fontId="12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6" fillId="0" borderId="0" xfId="0" applyFont="1"/>
    <xf numFmtId="0" fontId="19" fillId="0" borderId="0" xfId="0" applyFont="1"/>
    <xf numFmtId="0" fontId="0" fillId="0" borderId="0" xfId="0" applyAlignment="1">
      <alignment vertical="center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7" fillId="0" borderId="0" xfId="0" applyFont="1"/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0" fillId="3" borderId="0" xfId="0" applyFill="1"/>
    <xf numFmtId="0" fontId="18" fillId="0" borderId="6" xfId="0" applyFont="1" applyFill="1" applyBorder="1" applyAlignment="1"/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8" fillId="2" borderId="5" xfId="0" applyFont="1" applyFill="1" applyBorder="1" applyAlignment="1"/>
    <xf numFmtId="0" fontId="16" fillId="0" borderId="0" xfId="0" applyFont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/>
    <xf numFmtId="0" fontId="18" fillId="0" borderId="9" xfId="0" applyFont="1" applyFill="1" applyBorder="1" applyAlignment="1"/>
    <xf numFmtId="0" fontId="19" fillId="0" borderId="16" xfId="0" applyFont="1" applyFill="1" applyBorder="1" applyAlignment="1">
      <alignment horizontal="center" vertical="center"/>
    </xf>
    <xf numFmtId="0" fontId="6" fillId="0" borderId="0" xfId="0" applyFont="1"/>
    <xf numFmtId="0" fontId="19" fillId="2" borderId="5" xfId="0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wrapText="1"/>
    </xf>
    <xf numFmtId="0" fontId="18" fillId="2" borderId="2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7" fillId="0" borderId="0" xfId="0" applyFont="1"/>
    <xf numFmtId="0" fontId="30" fillId="0" borderId="0" xfId="0" applyFont="1"/>
    <xf numFmtId="0" fontId="4" fillId="0" borderId="0" xfId="0" applyFont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11" fillId="0" borderId="0" xfId="0" applyFont="1" applyFill="1" applyBorder="1"/>
    <xf numFmtId="1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8" fillId="2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left"/>
    </xf>
    <xf numFmtId="0" fontId="19" fillId="2" borderId="5" xfId="0" applyFont="1" applyFill="1" applyBorder="1" applyAlignment="1"/>
    <xf numFmtId="0" fontId="19" fillId="2" borderId="5" xfId="0" applyFont="1" applyFill="1" applyBorder="1" applyAlignment="1">
      <alignment horizontal="center" textRotation="90"/>
    </xf>
    <xf numFmtId="0" fontId="19" fillId="2" borderId="28" xfId="0" applyFont="1" applyFill="1" applyBorder="1" applyAlignment="1">
      <alignment horizontal="center"/>
    </xf>
    <xf numFmtId="0" fontId="21" fillId="0" borderId="6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vertical="center"/>
    </xf>
    <xf numFmtId="2" fontId="19" fillId="4" borderId="5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right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30" xfId="0" applyFont="1" applyFill="1" applyBorder="1"/>
    <xf numFmtId="0" fontId="6" fillId="0" borderId="31" xfId="0" applyFont="1" applyFill="1" applyBorder="1"/>
    <xf numFmtId="0" fontId="6" fillId="0" borderId="28" xfId="0" applyFont="1" applyFill="1" applyBorder="1"/>
    <xf numFmtId="0" fontId="6" fillId="0" borderId="32" xfId="0" applyFont="1" applyFill="1" applyBorder="1"/>
    <xf numFmtId="0" fontId="19" fillId="2" borderId="37" xfId="0" applyFont="1" applyFill="1" applyBorder="1" applyAlignment="1"/>
    <xf numFmtId="0" fontId="19" fillId="2" borderId="38" xfId="0" applyFont="1" applyFill="1" applyBorder="1" applyAlignment="1">
      <alignment horizontal="center" textRotation="90"/>
    </xf>
    <xf numFmtId="0" fontId="19" fillId="2" borderId="39" xfId="0" applyFont="1" applyFill="1" applyBorder="1" applyAlignment="1">
      <alignment horizontal="center"/>
    </xf>
    <xf numFmtId="0" fontId="16" fillId="0" borderId="33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40" xfId="0" applyFont="1" applyBorder="1"/>
    <xf numFmtId="0" fontId="16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6" fillId="0" borderId="42" xfId="0" applyFont="1" applyFill="1" applyBorder="1"/>
    <xf numFmtId="0" fontId="6" fillId="0" borderId="43" xfId="0" applyFont="1" applyFill="1" applyBorder="1"/>
    <xf numFmtId="0" fontId="35" fillId="2" borderId="5" xfId="0" applyFont="1" applyFill="1" applyBorder="1"/>
    <xf numFmtId="0" fontId="35" fillId="2" borderId="5" xfId="0" applyFont="1" applyFill="1" applyBorder="1" applyAlignment="1">
      <alignment horizontal="center" textRotation="90"/>
    </xf>
    <xf numFmtId="0" fontId="35" fillId="2" borderId="5" xfId="0" applyFont="1" applyFill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6" xfId="0" applyFont="1" applyBorder="1" applyAlignment="1">
      <alignment horizontal="left"/>
    </xf>
    <xf numFmtId="0" fontId="36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0" fontId="36" fillId="0" borderId="4" xfId="0" applyFont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7" fillId="2" borderId="5" xfId="0" applyFont="1" applyFill="1" applyBorder="1" applyAlignment="1">
      <alignment horizontal="right"/>
    </xf>
    <xf numFmtId="0" fontId="37" fillId="2" borderId="5" xfId="0" applyFont="1" applyFill="1" applyBorder="1" applyAlignment="1">
      <alignment horizontal="center"/>
    </xf>
    <xf numFmtId="0" fontId="35" fillId="2" borderId="23" xfId="0" applyFont="1" applyFill="1" applyBorder="1"/>
    <xf numFmtId="0" fontId="35" fillId="2" borderId="23" xfId="0" applyFont="1" applyFill="1" applyBorder="1" applyAlignment="1">
      <alignment horizontal="center" textRotation="90"/>
    </xf>
    <xf numFmtId="0" fontId="35" fillId="2" borderId="23" xfId="0" applyFont="1" applyFill="1" applyBorder="1" applyAlignment="1">
      <alignment horizontal="center"/>
    </xf>
    <xf numFmtId="0" fontId="35" fillId="0" borderId="2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4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5" fillId="0" borderId="2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18" fillId="2" borderId="5" xfId="0" applyFont="1" applyFill="1" applyBorder="1" applyAlignment="1">
      <alignment horizontal="center" textRotation="90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 textRotation="90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0" xfId="0" applyFont="1" applyFill="1"/>
    <xf numFmtId="0" fontId="19" fillId="2" borderId="1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2" fontId="19" fillId="5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2" fontId="19" fillId="5" borderId="4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2" borderId="5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/>
    </xf>
    <xf numFmtId="3" fontId="4" fillId="7" borderId="35" xfId="0" applyNumberFormat="1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/>
    </xf>
    <xf numFmtId="2" fontId="29" fillId="7" borderId="35" xfId="0" applyNumberFormat="1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2" fontId="4" fillId="7" borderId="3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Alignment="1"/>
    <xf numFmtId="0" fontId="46" fillId="3" borderId="0" xfId="0" applyFont="1" applyFill="1" applyAlignment="1"/>
    <xf numFmtId="0" fontId="47" fillId="3" borderId="0" xfId="0" applyFont="1" applyFill="1" applyBorder="1" applyAlignment="1"/>
    <xf numFmtId="0" fontId="48" fillId="3" borderId="0" xfId="0" applyFont="1" applyFill="1" applyAlignment="1"/>
    <xf numFmtId="0" fontId="24" fillId="2" borderId="28" xfId="0" applyFont="1" applyFill="1" applyBorder="1" applyAlignment="1">
      <alignment horizontal="center" textRotation="90"/>
    </xf>
    <xf numFmtId="0" fontId="19" fillId="0" borderId="1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3" fontId="19" fillId="2" borderId="43" xfId="0" applyNumberFormat="1" applyFont="1" applyFill="1" applyBorder="1" applyAlignment="1">
      <alignment horizontal="center" vertical="center" wrapText="1"/>
    </xf>
    <xf numFmtId="0" fontId="49" fillId="3" borderId="0" xfId="0" applyFont="1" applyFill="1" applyAlignment="1"/>
    <xf numFmtId="0" fontId="46" fillId="0" borderId="0" xfId="0" applyFont="1" applyFill="1" applyAlignment="1"/>
    <xf numFmtId="0" fontId="50" fillId="0" borderId="0" xfId="0" applyFont="1"/>
    <xf numFmtId="3" fontId="19" fillId="0" borderId="3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vertical="center"/>
    </xf>
    <xf numFmtId="0" fontId="19" fillId="0" borderId="59" xfId="0" applyFont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9" fillId="0" borderId="62" xfId="0" applyFont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9" fillId="0" borderId="64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2" fontId="19" fillId="0" borderId="0" xfId="0" applyNumberFormat="1" applyFont="1" applyFill="1" applyBorder="1" applyAlignment="1">
      <alignment horizontal="center" vertical="center" wrapText="1"/>
    </xf>
    <xf numFmtId="2" fontId="7" fillId="0" borderId="89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6" fillId="0" borderId="90" xfId="0" applyFont="1" applyBorder="1" applyAlignment="1">
      <alignment vertical="center"/>
    </xf>
    <xf numFmtId="0" fontId="16" fillId="0" borderId="91" xfId="0" applyFont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27" fillId="0" borderId="0" xfId="1"/>
    <xf numFmtId="0" fontId="27" fillId="0" borderId="0" xfId="1" applyAlignment="1">
      <alignment horizontal="center"/>
    </xf>
    <xf numFmtId="0" fontId="27" fillId="0" borderId="0" xfId="1" applyProtection="1">
      <protection locked="0"/>
    </xf>
    <xf numFmtId="0" fontId="27" fillId="0" borderId="0" xfId="1" applyBorder="1"/>
    <xf numFmtId="0" fontId="27" fillId="3" borderId="0" xfId="1" applyFill="1"/>
    <xf numFmtId="0" fontId="18" fillId="2" borderId="65" xfId="1" applyFont="1" applyFill="1" applyBorder="1" applyAlignment="1" applyProtection="1">
      <alignment horizontal="right" vertical="center"/>
      <protection locked="0"/>
    </xf>
    <xf numFmtId="0" fontId="27" fillId="0" borderId="0" xfId="1" applyAlignment="1" applyProtection="1">
      <alignment horizontal="center"/>
      <protection locked="0"/>
    </xf>
    <xf numFmtId="0" fontId="27" fillId="4" borderId="1" xfId="1" applyFill="1" applyBorder="1"/>
    <xf numFmtId="0" fontId="27" fillId="4" borderId="14" xfId="1" applyFill="1" applyBorder="1"/>
    <xf numFmtId="0" fontId="20" fillId="0" borderId="0" xfId="1" applyFont="1" applyFill="1" applyBorder="1" applyAlignment="1">
      <alignment vertical="center"/>
    </xf>
    <xf numFmtId="0" fontId="27" fillId="0" borderId="0" xfId="1" applyFill="1" applyBorder="1"/>
    <xf numFmtId="0" fontId="18" fillId="2" borderId="5" xfId="1" applyFont="1" applyFill="1" applyBorder="1" applyAlignment="1">
      <alignment horizontal="center"/>
    </xf>
    <xf numFmtId="0" fontId="27" fillId="0" borderId="0" xfId="1" applyFill="1"/>
    <xf numFmtId="0" fontId="18" fillId="2" borderId="5" xfId="1" applyFont="1" applyFill="1" applyBorder="1" applyAlignment="1">
      <alignment horizontal="right" vertical="center"/>
    </xf>
    <xf numFmtId="0" fontId="27" fillId="0" borderId="66" xfId="1" applyBorder="1"/>
    <xf numFmtId="0" fontId="8" fillId="0" borderId="0" xfId="1" applyFont="1" applyAlignment="1"/>
    <xf numFmtId="0" fontId="6" fillId="0" borderId="14" xfId="1" applyFont="1" applyBorder="1" applyAlignment="1"/>
    <xf numFmtId="0" fontId="6" fillId="0" borderId="2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19" fillId="0" borderId="0" xfId="1" applyFont="1" applyFill="1" applyBorder="1" applyAlignment="1">
      <alignment vertical="center"/>
    </xf>
    <xf numFmtId="0" fontId="18" fillId="0" borderId="92" xfId="1" applyFont="1" applyFill="1" applyBorder="1" applyAlignment="1" applyProtection="1">
      <alignment vertical="center"/>
      <protection locked="0"/>
    </xf>
    <xf numFmtId="0" fontId="13" fillId="0" borderId="93" xfId="1" applyFont="1" applyFill="1" applyBorder="1" applyAlignment="1" applyProtection="1">
      <alignment horizontal="center" vertical="center"/>
      <protection locked="0"/>
    </xf>
    <xf numFmtId="0" fontId="27" fillId="0" borderId="93" xfId="1" applyFont="1" applyBorder="1" applyAlignment="1" applyProtection="1">
      <alignment horizontal="center"/>
      <protection locked="0"/>
    </xf>
    <xf numFmtId="0" fontId="27" fillId="0" borderId="93" xfId="1" applyBorder="1" applyAlignment="1" applyProtection="1">
      <alignment horizontal="center"/>
      <protection locked="0"/>
    </xf>
    <xf numFmtId="49" fontId="27" fillId="0" borderId="93" xfId="1" applyNumberFormat="1" applyFill="1" applyBorder="1" applyAlignment="1" applyProtection="1">
      <alignment horizontal="center"/>
      <protection locked="0"/>
    </xf>
    <xf numFmtId="1" fontId="27" fillId="0" borderId="93" xfId="1" applyNumberFormat="1" applyFill="1" applyBorder="1" applyAlignment="1" applyProtection="1">
      <alignment horizontal="center"/>
      <protection locked="0"/>
    </xf>
    <xf numFmtId="0" fontId="27" fillId="0" borderId="93" xfId="1" applyNumberFormat="1" applyFill="1" applyBorder="1" applyAlignment="1" applyProtection="1">
      <alignment horizontal="center"/>
      <protection locked="0"/>
    </xf>
    <xf numFmtId="0" fontId="18" fillId="4" borderId="92" xfId="1" applyFont="1" applyFill="1" applyBorder="1" applyAlignment="1" applyProtection="1">
      <alignment vertical="center"/>
      <protection locked="0"/>
    </xf>
    <xf numFmtId="0" fontId="13" fillId="4" borderId="93" xfId="1" applyFont="1" applyFill="1" applyBorder="1" applyAlignment="1" applyProtection="1">
      <alignment horizontal="center" vertical="center"/>
      <protection locked="0"/>
    </xf>
    <xf numFmtId="0" fontId="27" fillId="4" borderId="93" xfId="1" applyFont="1" applyFill="1" applyBorder="1" applyAlignment="1" applyProtection="1">
      <alignment horizontal="center"/>
      <protection locked="0"/>
    </xf>
    <xf numFmtId="0" fontId="27" fillId="4" borderId="93" xfId="1" applyFill="1" applyBorder="1" applyAlignment="1" applyProtection="1">
      <alignment horizontal="center"/>
      <protection locked="0"/>
    </xf>
    <xf numFmtId="49" fontId="27" fillId="4" borderId="93" xfId="1" applyNumberFormat="1" applyFill="1" applyBorder="1" applyAlignment="1" applyProtection="1">
      <alignment horizontal="center"/>
      <protection locked="0"/>
    </xf>
    <xf numFmtId="1" fontId="27" fillId="4" borderId="93" xfId="1" applyNumberFormat="1" applyFill="1" applyBorder="1" applyAlignment="1" applyProtection="1">
      <alignment horizontal="center"/>
      <protection locked="0"/>
    </xf>
    <xf numFmtId="0" fontId="27" fillId="4" borderId="93" xfId="1" applyNumberFormat="1" applyFill="1" applyBorder="1" applyAlignment="1" applyProtection="1">
      <alignment horizontal="center"/>
      <protection locked="0"/>
    </xf>
    <xf numFmtId="0" fontId="18" fillId="3" borderId="92" xfId="1" applyFont="1" applyFill="1" applyBorder="1" applyAlignment="1" applyProtection="1">
      <alignment vertical="center"/>
      <protection locked="0"/>
    </xf>
    <xf numFmtId="0" fontId="13" fillId="3" borderId="93" xfId="1" applyFont="1" applyFill="1" applyBorder="1" applyAlignment="1" applyProtection="1">
      <alignment horizontal="center" vertical="center"/>
      <protection locked="0"/>
    </xf>
    <xf numFmtId="0" fontId="27" fillId="3" borderId="93" xfId="1" applyFont="1" applyFill="1" applyBorder="1" applyAlignment="1" applyProtection="1">
      <alignment horizontal="center"/>
      <protection locked="0"/>
    </xf>
    <xf numFmtId="0" fontId="27" fillId="0" borderId="93" xfId="1" applyFont="1" applyFill="1" applyBorder="1" applyAlignment="1" applyProtection="1">
      <alignment horizontal="center"/>
      <protection locked="0"/>
    </xf>
    <xf numFmtId="0" fontId="27" fillId="0" borderId="93" xfId="1" applyFill="1" applyBorder="1" applyAlignment="1" applyProtection="1">
      <alignment horizontal="center"/>
      <protection locked="0"/>
    </xf>
    <xf numFmtId="0" fontId="18" fillId="0" borderId="94" xfId="1" applyFont="1" applyFill="1" applyBorder="1" applyAlignment="1" applyProtection="1">
      <alignment vertical="center"/>
      <protection locked="0"/>
    </xf>
    <xf numFmtId="0" fontId="13" fillId="0" borderId="95" xfId="1" applyFont="1" applyFill="1" applyBorder="1" applyAlignment="1" applyProtection="1">
      <alignment horizontal="center" vertical="center"/>
      <protection locked="0"/>
    </xf>
    <xf numFmtId="0" fontId="27" fillId="0" borderId="95" xfId="1" applyFont="1" applyBorder="1" applyAlignment="1" applyProtection="1">
      <alignment horizontal="center"/>
      <protection locked="0"/>
    </xf>
    <xf numFmtId="0" fontId="27" fillId="0" borderId="95" xfId="1" applyBorder="1" applyAlignment="1" applyProtection="1">
      <alignment horizontal="center"/>
      <protection locked="0"/>
    </xf>
    <xf numFmtId="49" fontId="27" fillId="0" borderId="95" xfId="1" applyNumberFormat="1" applyFill="1" applyBorder="1" applyAlignment="1" applyProtection="1">
      <alignment horizontal="center"/>
      <protection locked="0"/>
    </xf>
    <xf numFmtId="1" fontId="27" fillId="0" borderId="95" xfId="1" applyNumberFormat="1" applyFill="1" applyBorder="1" applyAlignment="1" applyProtection="1">
      <alignment horizontal="center"/>
      <protection locked="0"/>
    </xf>
    <xf numFmtId="1" fontId="27" fillId="8" borderId="93" xfId="1" applyNumberFormat="1" applyFill="1" applyBorder="1" applyAlignment="1" applyProtection="1">
      <alignment horizontal="center"/>
      <protection locked="0"/>
    </xf>
    <xf numFmtId="1" fontId="27" fillId="0" borderId="96" xfId="1" applyNumberFormat="1" applyFill="1" applyBorder="1" applyAlignment="1" applyProtection="1">
      <alignment horizontal="center"/>
      <protection locked="0"/>
    </xf>
    <xf numFmtId="1" fontId="27" fillId="4" borderId="96" xfId="1" applyNumberFormat="1" applyFill="1" applyBorder="1" applyAlignment="1" applyProtection="1">
      <alignment horizontal="center"/>
      <protection locked="0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16" fillId="0" borderId="9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4" fillId="0" borderId="97" xfId="1" applyFont="1" applyBorder="1" applyAlignment="1" applyProtection="1">
      <alignment horizontal="center"/>
    </xf>
    <xf numFmtId="1" fontId="18" fillId="2" borderId="5" xfId="1" applyNumberFormat="1" applyFont="1" applyFill="1" applyBorder="1" applyAlignment="1" applyProtection="1">
      <alignment horizontal="center" vertical="center"/>
    </xf>
    <xf numFmtId="0" fontId="18" fillId="0" borderId="98" xfId="1" applyFont="1" applyFill="1" applyBorder="1" applyAlignment="1" applyProtection="1">
      <alignment vertical="center"/>
      <protection locked="0"/>
    </xf>
    <xf numFmtId="0" fontId="13" fillId="0" borderId="99" xfId="1" applyFont="1" applyFill="1" applyBorder="1" applyAlignment="1" applyProtection="1">
      <alignment horizontal="center" vertical="center"/>
      <protection locked="0"/>
    </xf>
    <xf numFmtId="0" fontId="27" fillId="0" borderId="99" xfId="1" applyFont="1" applyBorder="1" applyAlignment="1" applyProtection="1">
      <alignment horizontal="center"/>
      <protection locked="0"/>
    </xf>
    <xf numFmtId="0" fontId="27" fillId="0" borderId="99" xfId="1" applyBorder="1" applyAlignment="1" applyProtection="1">
      <alignment horizontal="center"/>
      <protection locked="0"/>
    </xf>
    <xf numFmtId="1" fontId="27" fillId="0" borderId="99" xfId="1" applyNumberFormat="1" applyFill="1" applyBorder="1" applyAlignment="1" applyProtection="1">
      <alignment horizontal="center"/>
      <protection locked="0"/>
    </xf>
    <xf numFmtId="1" fontId="27" fillId="0" borderId="100" xfId="1" applyNumberFormat="1" applyFill="1" applyBorder="1" applyAlignment="1" applyProtection="1">
      <alignment horizontal="center"/>
      <protection locked="0"/>
    </xf>
    <xf numFmtId="1" fontId="27" fillId="8" borderId="96" xfId="1" applyNumberFormat="1" applyFill="1" applyBorder="1" applyAlignment="1" applyProtection="1">
      <alignment horizontal="center"/>
      <protection locked="0"/>
    </xf>
    <xf numFmtId="0" fontId="4" fillId="8" borderId="97" xfId="1" applyFont="1" applyFill="1" applyBorder="1" applyAlignment="1" applyProtection="1">
      <alignment horizontal="center"/>
    </xf>
    <xf numFmtId="0" fontId="18" fillId="2" borderId="101" xfId="1" applyFont="1" applyFill="1" applyBorder="1" applyAlignment="1" applyProtection="1">
      <alignment horizontal="left"/>
      <protection locked="0"/>
    </xf>
    <xf numFmtId="0" fontId="18" fillId="2" borderId="102" xfId="1" applyFont="1" applyFill="1" applyBorder="1" applyAlignment="1" applyProtection="1">
      <alignment horizontal="center" textRotation="90"/>
      <protection locked="0"/>
    </xf>
    <xf numFmtId="0" fontId="18" fillId="2" borderId="103" xfId="1" applyFont="1" applyFill="1" applyBorder="1" applyAlignment="1" applyProtection="1">
      <alignment horizontal="center" textRotation="90"/>
      <protection locked="0"/>
    </xf>
    <xf numFmtId="0" fontId="18" fillId="2" borderId="104" xfId="1" applyFont="1" applyFill="1" applyBorder="1" applyAlignment="1" applyProtection="1">
      <alignment horizontal="center"/>
      <protection locked="0"/>
    </xf>
    <xf numFmtId="0" fontId="18" fillId="2" borderId="5" xfId="1" applyFont="1" applyFill="1" applyBorder="1" applyAlignment="1">
      <alignment horizontal="center" textRotation="90"/>
    </xf>
    <xf numFmtId="0" fontId="18" fillId="2" borderId="28" xfId="1" applyFont="1" applyFill="1" applyBorder="1" applyAlignment="1">
      <alignment horizontal="center" textRotation="90"/>
    </xf>
    <xf numFmtId="0" fontId="18" fillId="2" borderId="5" xfId="1" applyFont="1" applyFill="1" applyBorder="1" applyAlignment="1"/>
    <xf numFmtId="0" fontId="18" fillId="0" borderId="105" xfId="1" applyFont="1" applyFill="1" applyBorder="1" applyAlignment="1">
      <alignment vertical="center"/>
    </xf>
    <xf numFmtId="0" fontId="18" fillId="0" borderId="106" xfId="1" applyFont="1" applyFill="1" applyBorder="1" applyAlignment="1">
      <alignment horizontal="center"/>
    </xf>
    <xf numFmtId="0" fontId="18" fillId="0" borderId="107" xfId="1" applyFont="1" applyFill="1" applyBorder="1" applyAlignment="1">
      <alignment horizontal="center"/>
    </xf>
    <xf numFmtId="0" fontId="18" fillId="0" borderId="108" xfId="1" applyFont="1" applyFill="1" applyBorder="1" applyAlignment="1">
      <alignment vertical="center"/>
    </xf>
    <xf numFmtId="0" fontId="18" fillId="0" borderId="109" xfId="1" applyFont="1" applyFill="1" applyBorder="1" applyAlignment="1">
      <alignment horizontal="center"/>
    </xf>
    <xf numFmtId="0" fontId="18" fillId="0" borderId="110" xfId="1" applyFont="1" applyFill="1" applyBorder="1" applyAlignment="1">
      <alignment horizontal="center"/>
    </xf>
    <xf numFmtId="0" fontId="13" fillId="0" borderId="109" xfId="1" applyFont="1" applyFill="1" applyBorder="1" applyAlignment="1">
      <alignment horizontal="center"/>
    </xf>
    <xf numFmtId="0" fontId="27" fillId="0" borderId="109" xfId="1" applyFont="1" applyBorder="1" applyAlignment="1">
      <alignment horizontal="center"/>
    </xf>
    <xf numFmtId="0" fontId="27" fillId="0" borderId="109" xfId="1" applyBorder="1" applyAlignment="1">
      <alignment horizontal="center"/>
    </xf>
    <xf numFmtId="49" fontId="27" fillId="0" borderId="109" xfId="1" applyNumberFormat="1" applyBorder="1" applyAlignment="1">
      <alignment horizontal="center"/>
    </xf>
    <xf numFmtId="1" fontId="27" fillId="0" borderId="109" xfId="1" applyNumberFormat="1" applyBorder="1" applyAlignment="1">
      <alignment horizontal="center"/>
    </xf>
    <xf numFmtId="0" fontId="18" fillId="4" borderId="108" xfId="1" applyFont="1" applyFill="1" applyBorder="1" applyAlignment="1">
      <alignment vertical="center"/>
    </xf>
    <xf numFmtId="0" fontId="13" fillId="4" borderId="109" xfId="1" applyFont="1" applyFill="1" applyBorder="1" applyAlignment="1">
      <alignment horizontal="center"/>
    </xf>
    <xf numFmtId="0" fontId="27" fillId="4" borderId="109" xfId="1" applyFont="1" applyFill="1" applyBorder="1" applyAlignment="1">
      <alignment horizontal="center"/>
    </xf>
    <xf numFmtId="0" fontId="27" fillId="4" borderId="109" xfId="1" applyFill="1" applyBorder="1" applyAlignment="1">
      <alignment horizontal="center"/>
    </xf>
    <xf numFmtId="49" fontId="27" fillId="4" borderId="109" xfId="1" applyNumberFormat="1" applyFill="1" applyBorder="1" applyAlignment="1">
      <alignment horizontal="center"/>
    </xf>
    <xf numFmtId="1" fontId="27" fillId="8" borderId="109" xfId="1" applyNumberFormat="1" applyFill="1" applyBorder="1" applyAlignment="1">
      <alignment horizontal="center"/>
    </xf>
    <xf numFmtId="1" fontId="27" fillId="4" borderId="109" xfId="1" applyNumberFormat="1" applyFill="1" applyBorder="1" applyAlignment="1">
      <alignment horizontal="center"/>
    </xf>
    <xf numFmtId="0" fontId="27" fillId="0" borderId="109" xfId="1" applyFont="1" applyFill="1" applyBorder="1" applyAlignment="1">
      <alignment horizontal="center"/>
    </xf>
    <xf numFmtId="0" fontId="27" fillId="0" borderId="109" xfId="1" applyFill="1" applyBorder="1" applyAlignment="1">
      <alignment horizontal="center"/>
    </xf>
    <xf numFmtId="49" fontId="27" fillId="0" borderId="109" xfId="1" applyNumberFormat="1" applyFill="1" applyBorder="1" applyAlignment="1">
      <alignment horizontal="center"/>
    </xf>
    <xf numFmtId="1" fontId="27" fillId="0" borderId="109" xfId="1" applyNumberFormat="1" applyFill="1" applyBorder="1" applyAlignment="1">
      <alignment horizontal="center"/>
    </xf>
    <xf numFmtId="0" fontId="27" fillId="0" borderId="109" xfId="1" applyNumberFormat="1" applyBorder="1" applyAlignment="1">
      <alignment horizontal="center"/>
    </xf>
    <xf numFmtId="0" fontId="27" fillId="4" borderId="109" xfId="1" applyNumberFormat="1" applyFill="1" applyBorder="1" applyAlignment="1">
      <alignment horizontal="center"/>
    </xf>
    <xf numFmtId="0" fontId="18" fillId="8" borderId="110" xfId="1" applyFont="1" applyFill="1" applyBorder="1" applyAlignment="1">
      <alignment horizontal="center"/>
    </xf>
    <xf numFmtId="0" fontId="18" fillId="0" borderId="111" xfId="1" applyFont="1" applyFill="1" applyBorder="1" applyAlignment="1">
      <alignment horizontal="center"/>
    </xf>
    <xf numFmtId="0" fontId="18" fillId="0" borderId="112" xfId="1" applyFont="1" applyFill="1" applyBorder="1" applyAlignment="1">
      <alignment horizontal="center"/>
    </xf>
    <xf numFmtId="1" fontId="27" fillId="0" borderId="112" xfId="1" applyNumberFormat="1" applyBorder="1" applyAlignment="1">
      <alignment horizontal="center"/>
    </xf>
    <xf numFmtId="1" fontId="27" fillId="4" borderId="112" xfId="1" applyNumberFormat="1" applyFill="1" applyBorder="1" applyAlignment="1">
      <alignment horizontal="center"/>
    </xf>
    <xf numFmtId="1" fontId="27" fillId="0" borderId="112" xfId="1" applyNumberFormat="1" applyFill="1" applyBorder="1" applyAlignment="1">
      <alignment horizontal="center"/>
    </xf>
    <xf numFmtId="0" fontId="18" fillId="0" borderId="113" xfId="1" applyFont="1" applyFill="1" applyBorder="1" applyAlignment="1">
      <alignment vertical="center"/>
    </xf>
    <xf numFmtId="0" fontId="13" fillId="0" borderId="114" xfId="1" applyFont="1" applyFill="1" applyBorder="1" applyAlignment="1">
      <alignment horizontal="center"/>
    </xf>
    <xf numFmtId="0" fontId="27" fillId="0" borderId="114" xfId="1" applyFont="1" applyBorder="1" applyAlignment="1">
      <alignment horizontal="center"/>
    </xf>
    <xf numFmtId="0" fontId="27" fillId="0" borderId="114" xfId="1" applyBorder="1" applyAlignment="1">
      <alignment horizontal="center"/>
    </xf>
    <xf numFmtId="0" fontId="27" fillId="0" borderId="114" xfId="1" applyNumberFormat="1" applyBorder="1" applyAlignment="1">
      <alignment horizontal="center"/>
    </xf>
    <xf numFmtId="1" fontId="27" fillId="0" borderId="114" xfId="1" applyNumberFormat="1" applyBorder="1" applyAlignment="1">
      <alignment horizontal="center"/>
    </xf>
    <xf numFmtId="1" fontId="27" fillId="0" borderId="115" xfId="1" applyNumberFormat="1" applyBorder="1" applyAlignment="1">
      <alignment horizontal="center"/>
    </xf>
    <xf numFmtId="0" fontId="18" fillId="0" borderId="116" xfId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28" fillId="0" borderId="0" xfId="0" applyFont="1" applyAlignment="1"/>
    <xf numFmtId="0" fontId="27" fillId="0" borderId="0" xfId="0" applyFont="1"/>
    <xf numFmtId="0" fontId="33" fillId="0" borderId="0" xfId="0" applyFont="1" applyAlignment="1"/>
    <xf numFmtId="0" fontId="34" fillId="0" borderId="0" xfId="0" applyFont="1" applyAlignment="1"/>
    <xf numFmtId="0" fontId="26" fillId="0" borderId="0" xfId="0" applyFont="1" applyBorder="1" applyAlignment="1"/>
    <xf numFmtId="0" fontId="18" fillId="0" borderId="30" xfId="1" applyFont="1" applyFill="1" applyBorder="1" applyAlignment="1">
      <alignment vertical="center"/>
    </xf>
    <xf numFmtId="0" fontId="18" fillId="0" borderId="67" xfId="1" applyFont="1" applyFill="1" applyBorder="1" applyAlignment="1">
      <alignment vertical="center"/>
    </xf>
    <xf numFmtId="0" fontId="18" fillId="4" borderId="92" xfId="1" applyFont="1" applyFill="1" applyBorder="1" applyAlignment="1">
      <alignment vertical="center"/>
    </xf>
    <xf numFmtId="0" fontId="13" fillId="4" borderId="93" xfId="1" applyNumberFormat="1" applyFont="1" applyFill="1" applyBorder="1" applyAlignment="1">
      <alignment horizontal="center"/>
    </xf>
    <xf numFmtId="0" fontId="27" fillId="4" borderId="93" xfId="1" applyNumberFormat="1" applyFont="1" applyFill="1" applyBorder="1" applyAlignment="1">
      <alignment horizontal="center"/>
    </xf>
    <xf numFmtId="0" fontId="27" fillId="4" borderId="93" xfId="1" applyNumberFormat="1" applyFill="1" applyBorder="1" applyAlignment="1">
      <alignment horizontal="center"/>
    </xf>
    <xf numFmtId="1" fontId="27" fillId="4" borderId="93" xfId="1" applyNumberFormat="1" applyFill="1" applyBorder="1" applyAlignment="1">
      <alignment horizontal="center"/>
    </xf>
    <xf numFmtId="0" fontId="4" fillId="8" borderId="97" xfId="1" applyNumberFormat="1" applyFont="1" applyFill="1" applyBorder="1" applyAlignment="1">
      <alignment horizontal="center"/>
    </xf>
    <xf numFmtId="0" fontId="18" fillId="0" borderId="92" xfId="1" applyFont="1" applyFill="1" applyBorder="1" applyAlignment="1">
      <alignment vertical="center"/>
    </xf>
    <xf numFmtId="0" fontId="13" fillId="0" borderId="93" xfId="1" applyNumberFormat="1" applyFont="1" applyFill="1" applyBorder="1" applyAlignment="1">
      <alignment horizontal="center"/>
    </xf>
    <xf numFmtId="0" fontId="27" fillId="0" borderId="93" xfId="1" applyNumberFormat="1" applyFont="1" applyFill="1" applyBorder="1" applyAlignment="1">
      <alignment horizontal="center"/>
    </xf>
    <xf numFmtId="0" fontId="27" fillId="0" borderId="93" xfId="1" applyNumberFormat="1" applyFill="1" applyBorder="1" applyAlignment="1">
      <alignment horizontal="center"/>
    </xf>
    <xf numFmtId="1" fontId="27" fillId="0" borderId="93" xfId="1" applyNumberFormat="1" applyFill="1" applyBorder="1" applyAlignment="1">
      <alignment horizontal="center"/>
    </xf>
    <xf numFmtId="0" fontId="4" fillId="0" borderId="97" xfId="1" applyNumberFormat="1" applyFont="1" applyFill="1" applyBorder="1" applyAlignment="1">
      <alignment horizontal="center"/>
    </xf>
    <xf numFmtId="0" fontId="18" fillId="3" borderId="92" xfId="1" applyFont="1" applyFill="1" applyBorder="1" applyAlignment="1">
      <alignment vertical="center"/>
    </xf>
    <xf numFmtId="0" fontId="13" fillId="3" borderId="93" xfId="1" applyNumberFormat="1" applyFont="1" applyFill="1" applyBorder="1" applyAlignment="1">
      <alignment horizontal="center"/>
    </xf>
    <xf numFmtId="0" fontId="27" fillId="3" borderId="93" xfId="1" applyNumberFormat="1" applyFont="1" applyFill="1" applyBorder="1" applyAlignment="1">
      <alignment horizontal="center"/>
    </xf>
    <xf numFmtId="0" fontId="27" fillId="3" borderId="93" xfId="1" applyNumberFormat="1" applyFill="1" applyBorder="1" applyAlignment="1">
      <alignment horizontal="center"/>
    </xf>
    <xf numFmtId="1" fontId="27" fillId="3" borderId="93" xfId="1" applyNumberFormat="1" applyFill="1" applyBorder="1" applyAlignment="1">
      <alignment horizontal="center"/>
    </xf>
    <xf numFmtId="0" fontId="18" fillId="0" borderId="94" xfId="1" applyFont="1" applyFill="1" applyBorder="1" applyAlignment="1">
      <alignment vertical="center"/>
    </xf>
    <xf numFmtId="0" fontId="18" fillId="0" borderId="101" xfId="1" applyFont="1" applyFill="1" applyBorder="1" applyAlignment="1">
      <alignment vertical="center"/>
    </xf>
    <xf numFmtId="0" fontId="13" fillId="0" borderId="102" xfId="1" applyNumberFormat="1" applyFont="1" applyFill="1" applyBorder="1" applyAlignment="1">
      <alignment horizontal="center"/>
    </xf>
    <xf numFmtId="0" fontId="27" fillId="0" borderId="102" xfId="1" applyNumberFormat="1" applyFont="1" applyFill="1" applyBorder="1" applyAlignment="1">
      <alignment horizontal="center"/>
    </xf>
    <xf numFmtId="0" fontId="27" fillId="0" borderId="102" xfId="1" applyNumberFormat="1" applyFill="1" applyBorder="1" applyAlignment="1">
      <alignment horizontal="center"/>
    </xf>
    <xf numFmtId="1" fontId="27" fillId="0" borderId="102" xfId="1" applyNumberFormat="1" applyFill="1" applyBorder="1" applyAlignment="1">
      <alignment horizontal="center"/>
    </xf>
    <xf numFmtId="0" fontId="4" fillId="0" borderId="104" xfId="1" applyNumberFormat="1" applyFont="1" applyFill="1" applyBorder="1" applyAlignment="1">
      <alignment horizontal="center"/>
    </xf>
    <xf numFmtId="1" fontId="27" fillId="8" borderId="93" xfId="1" applyNumberFormat="1" applyFill="1" applyBorder="1" applyAlignment="1">
      <alignment horizontal="center"/>
    </xf>
    <xf numFmtId="0" fontId="27" fillId="0" borderId="114" xfId="1" applyFont="1" applyFill="1" applyBorder="1" applyAlignment="1">
      <alignment horizontal="center"/>
    </xf>
    <xf numFmtId="0" fontId="27" fillId="0" borderId="114" xfId="1" applyFill="1" applyBorder="1" applyAlignment="1">
      <alignment horizontal="center"/>
    </xf>
    <xf numFmtId="49" fontId="27" fillId="0" borderId="114" xfId="1" applyNumberFormat="1" applyFill="1" applyBorder="1" applyAlignment="1">
      <alignment horizontal="center"/>
    </xf>
    <xf numFmtId="1" fontId="27" fillId="0" borderId="114" xfId="1" applyNumberFormat="1" applyFill="1" applyBorder="1" applyAlignment="1">
      <alignment horizontal="center"/>
    </xf>
    <xf numFmtId="1" fontId="27" fillId="0" borderId="115" xfId="1" applyNumberFormat="1" applyFill="1" applyBorder="1" applyAlignment="1">
      <alignment horizontal="center"/>
    </xf>
    <xf numFmtId="0" fontId="18" fillId="4" borderId="117" xfId="1" applyFont="1" applyFill="1" applyBorder="1" applyAlignment="1">
      <alignment vertical="center"/>
    </xf>
    <xf numFmtId="0" fontId="13" fillId="4" borderId="118" xfId="1" applyFont="1" applyFill="1" applyBorder="1" applyAlignment="1">
      <alignment horizontal="center"/>
    </xf>
    <xf numFmtId="0" fontId="27" fillId="4" borderId="118" xfId="1" applyFont="1" applyFill="1" applyBorder="1" applyAlignment="1">
      <alignment horizontal="center"/>
    </xf>
    <xf numFmtId="0" fontId="27" fillId="4" borderId="118" xfId="1" applyFill="1" applyBorder="1" applyAlignment="1">
      <alignment horizontal="center"/>
    </xf>
    <xf numFmtId="0" fontId="27" fillId="4" borderId="118" xfId="1" applyNumberFormat="1" applyFill="1" applyBorder="1" applyAlignment="1">
      <alignment horizontal="center"/>
    </xf>
    <xf numFmtId="1" fontId="27" fillId="4" borderId="118" xfId="1" applyNumberFormat="1" applyFill="1" applyBorder="1" applyAlignment="1">
      <alignment horizontal="center"/>
    </xf>
    <xf numFmtId="1" fontId="27" fillId="4" borderId="119" xfId="1" applyNumberFormat="1" applyFill="1" applyBorder="1" applyAlignment="1">
      <alignment horizontal="center"/>
    </xf>
    <xf numFmtId="0" fontId="18" fillId="8" borderId="120" xfId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/>
    </xf>
    <xf numFmtId="0" fontId="18" fillId="0" borderId="67" xfId="1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textRotation="90"/>
    </xf>
    <xf numFmtId="0" fontId="19" fillId="0" borderId="69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7" fillId="0" borderId="30" xfId="1" applyFont="1" applyBorder="1" applyAlignment="1">
      <alignment horizontal="center"/>
    </xf>
    <xf numFmtId="0" fontId="27" fillId="0" borderId="30" xfId="1" applyBorder="1" applyAlignment="1">
      <alignment horizontal="center"/>
    </xf>
    <xf numFmtId="0" fontId="27" fillId="0" borderId="30" xfId="1" applyNumberFormat="1" applyBorder="1" applyAlignment="1">
      <alignment horizontal="center"/>
    </xf>
    <xf numFmtId="1" fontId="27" fillId="0" borderId="30" xfId="1" applyNumberFormat="1" applyBorder="1" applyAlignment="1">
      <alignment horizontal="center"/>
    </xf>
    <xf numFmtId="0" fontId="27" fillId="0" borderId="67" xfId="1" applyFont="1" applyBorder="1" applyAlignment="1">
      <alignment horizontal="center"/>
    </xf>
    <xf numFmtId="0" fontId="27" fillId="0" borderId="67" xfId="1" applyBorder="1" applyAlignment="1">
      <alignment horizontal="center"/>
    </xf>
    <xf numFmtId="0" fontId="27" fillId="0" borderId="67" xfId="1" applyNumberFormat="1" applyBorder="1" applyAlignment="1">
      <alignment horizontal="center"/>
    </xf>
    <xf numFmtId="1" fontId="27" fillId="0" borderId="67" xfId="1" applyNumberFormat="1" applyBorder="1" applyAlignment="1">
      <alignment horizontal="center"/>
    </xf>
    <xf numFmtId="0" fontId="13" fillId="0" borderId="93" xfId="1" applyFont="1" applyFill="1" applyBorder="1" applyAlignment="1">
      <alignment horizontal="center"/>
    </xf>
    <xf numFmtId="0" fontId="27" fillId="0" borderId="93" xfId="1" applyFont="1" applyBorder="1" applyAlignment="1">
      <alignment horizontal="center"/>
    </xf>
    <xf numFmtId="0" fontId="27" fillId="0" borderId="93" xfId="1" applyBorder="1" applyAlignment="1">
      <alignment horizontal="center"/>
    </xf>
    <xf numFmtId="0" fontId="27" fillId="0" borderId="93" xfId="1" applyNumberFormat="1" applyBorder="1" applyAlignment="1">
      <alignment horizontal="center"/>
    </xf>
    <xf numFmtId="1" fontId="27" fillId="0" borderId="93" xfId="1" applyNumberFormat="1" applyBorder="1" applyAlignment="1">
      <alignment horizontal="center"/>
    </xf>
    <xf numFmtId="0" fontId="18" fillId="0" borderId="97" xfId="1" applyFont="1" applyFill="1" applyBorder="1" applyAlignment="1">
      <alignment horizontal="center"/>
    </xf>
    <xf numFmtId="49" fontId="27" fillId="0" borderId="93" xfId="1" applyNumberFormat="1" applyBorder="1" applyAlignment="1">
      <alignment horizontal="center"/>
    </xf>
    <xf numFmtId="0" fontId="13" fillId="4" borderId="93" xfId="1" applyFont="1" applyFill="1" applyBorder="1" applyAlignment="1">
      <alignment horizontal="center"/>
    </xf>
    <xf numFmtId="0" fontId="27" fillId="4" borderId="93" xfId="1" applyFont="1" applyFill="1" applyBorder="1" applyAlignment="1">
      <alignment horizontal="center"/>
    </xf>
    <xf numFmtId="0" fontId="27" fillId="4" borderId="93" xfId="1" applyFill="1" applyBorder="1" applyAlignment="1">
      <alignment horizontal="center"/>
    </xf>
    <xf numFmtId="49" fontId="27" fillId="4" borderId="93" xfId="1" applyNumberFormat="1" applyFill="1" applyBorder="1" applyAlignment="1">
      <alignment horizontal="center"/>
    </xf>
    <xf numFmtId="0" fontId="18" fillId="8" borderId="97" xfId="1" applyFont="1" applyFill="1" applyBorder="1" applyAlignment="1">
      <alignment horizontal="center"/>
    </xf>
    <xf numFmtId="0" fontId="27" fillId="0" borderId="93" xfId="1" applyFont="1" applyFill="1" applyBorder="1" applyAlignment="1">
      <alignment horizontal="center"/>
    </xf>
    <xf numFmtId="0" fontId="27" fillId="0" borderId="93" xfId="1" applyFill="1" applyBorder="1" applyAlignment="1">
      <alignment horizontal="center"/>
    </xf>
    <xf numFmtId="49" fontId="27" fillId="0" borderId="93" xfId="1" applyNumberFormat="1" applyFill="1" applyBorder="1" applyAlignment="1">
      <alignment horizontal="center"/>
    </xf>
    <xf numFmtId="0" fontId="13" fillId="0" borderId="95" xfId="1" applyFont="1" applyFill="1" applyBorder="1" applyAlignment="1">
      <alignment horizontal="center"/>
    </xf>
    <xf numFmtId="0" fontId="27" fillId="0" borderId="95" xfId="1" applyFont="1" applyBorder="1" applyAlignment="1">
      <alignment horizontal="center"/>
    </xf>
    <xf numFmtId="0" fontId="27" fillId="0" borderId="95" xfId="1" applyBorder="1" applyAlignment="1">
      <alignment horizontal="center"/>
    </xf>
    <xf numFmtId="49" fontId="27" fillId="0" borderId="95" xfId="1" applyNumberFormat="1" applyBorder="1" applyAlignment="1">
      <alignment horizontal="center"/>
    </xf>
    <xf numFmtId="1" fontId="27" fillId="0" borderId="95" xfId="1" applyNumberFormat="1" applyBorder="1" applyAlignment="1">
      <alignment horizontal="center"/>
    </xf>
    <xf numFmtId="0" fontId="18" fillId="2" borderId="94" xfId="1" applyFont="1" applyFill="1" applyBorder="1" applyAlignment="1">
      <alignment horizontal="right" vertical="center"/>
    </xf>
    <xf numFmtId="0" fontId="18" fillId="2" borderId="95" xfId="1" applyFont="1" applyFill="1" applyBorder="1" applyAlignment="1">
      <alignment horizontal="center" vertical="center"/>
    </xf>
    <xf numFmtId="0" fontId="18" fillId="2" borderId="121" xfId="1" applyFont="1" applyFill="1" applyBorder="1" applyAlignment="1">
      <alignment horizontal="center" vertical="center"/>
    </xf>
    <xf numFmtId="2" fontId="0" fillId="0" borderId="0" xfId="0" applyNumberFormat="1"/>
    <xf numFmtId="1" fontId="27" fillId="0" borderId="122" xfId="1" applyNumberFormat="1" applyFill="1" applyBorder="1" applyAlignment="1" applyProtection="1">
      <alignment horizontal="center"/>
      <protection locked="0"/>
    </xf>
    <xf numFmtId="1" fontId="27" fillId="0" borderId="103" xfId="1" applyNumberFormat="1" applyFill="1" applyBorder="1" applyAlignment="1">
      <alignment horizontal="center"/>
    </xf>
    <xf numFmtId="1" fontId="27" fillId="0" borderId="96" xfId="1" applyNumberFormat="1" applyFill="1" applyBorder="1" applyAlignment="1">
      <alignment horizontal="center"/>
    </xf>
    <xf numFmtId="1" fontId="27" fillId="3" borderId="96" xfId="1" applyNumberFormat="1" applyFill="1" applyBorder="1" applyAlignment="1">
      <alignment horizontal="center"/>
    </xf>
    <xf numFmtId="1" fontId="27" fillId="8" borderId="96" xfId="1" applyNumberFormat="1" applyFill="1" applyBorder="1" applyAlignment="1">
      <alignment horizontal="center"/>
    </xf>
    <xf numFmtId="1" fontId="27" fillId="4" borderId="96" xfId="1" applyNumberFormat="1" applyFill="1" applyBorder="1" applyAlignment="1">
      <alignment horizontal="center"/>
    </xf>
    <xf numFmtId="1" fontId="18" fillId="2" borderId="122" xfId="1" applyNumberFormat="1" applyFont="1" applyFill="1" applyBorder="1" applyAlignment="1">
      <alignment horizontal="center" vertical="center"/>
    </xf>
    <xf numFmtId="1" fontId="27" fillId="0" borderId="96" xfId="1" applyNumberFormat="1" applyBorder="1" applyAlignment="1">
      <alignment horizontal="center"/>
    </xf>
    <xf numFmtId="1" fontId="27" fillId="0" borderId="122" xfId="1" applyNumberFormat="1" applyBorder="1" applyAlignment="1">
      <alignment horizontal="center"/>
    </xf>
    <xf numFmtId="0" fontId="18" fillId="9" borderId="108" xfId="1" applyFont="1" applyFill="1" applyBorder="1" applyAlignment="1">
      <alignment vertical="center"/>
    </xf>
    <xf numFmtId="0" fontId="13" fillId="9" borderId="109" xfId="1" applyFont="1" applyFill="1" applyBorder="1" applyAlignment="1">
      <alignment horizontal="center"/>
    </xf>
    <xf numFmtId="0" fontId="27" fillId="9" borderId="109" xfId="1" applyFont="1" applyFill="1" applyBorder="1" applyAlignment="1">
      <alignment horizontal="center"/>
    </xf>
    <xf numFmtId="0" fontId="27" fillId="9" borderId="109" xfId="1" applyFill="1" applyBorder="1" applyAlignment="1">
      <alignment horizontal="center"/>
    </xf>
    <xf numFmtId="1" fontId="27" fillId="9" borderId="109" xfId="1" applyNumberFormat="1" applyFill="1" applyBorder="1" applyAlignment="1">
      <alignment horizontal="center"/>
    </xf>
    <xf numFmtId="1" fontId="27" fillId="9" borderId="112" xfId="1" applyNumberFormat="1" applyFill="1" applyBorder="1" applyAlignment="1">
      <alignment horizontal="center"/>
    </xf>
    <xf numFmtId="0" fontId="18" fillId="9" borderId="110" xfId="1" applyFont="1" applyFill="1" applyBorder="1" applyAlignment="1">
      <alignment horizontal="center"/>
    </xf>
    <xf numFmtId="0" fontId="18" fillId="9" borderId="92" xfId="1" applyFont="1" applyFill="1" applyBorder="1" applyAlignment="1">
      <alignment vertical="center"/>
    </xf>
    <xf numFmtId="0" fontId="13" fillId="9" borderId="93" xfId="1" applyFont="1" applyFill="1" applyBorder="1" applyAlignment="1">
      <alignment horizontal="center"/>
    </xf>
    <xf numFmtId="0" fontId="27" fillId="9" borderId="93" xfId="1" applyFont="1" applyFill="1" applyBorder="1" applyAlignment="1">
      <alignment horizontal="center"/>
    </xf>
    <xf numFmtId="0" fontId="27" fillId="9" borderId="93" xfId="1" applyFill="1" applyBorder="1" applyAlignment="1">
      <alignment horizontal="center"/>
    </xf>
    <xf numFmtId="49" fontId="27" fillId="9" borderId="93" xfId="1" applyNumberFormat="1" applyFill="1" applyBorder="1" applyAlignment="1">
      <alignment horizontal="center"/>
    </xf>
    <xf numFmtId="1" fontId="27" fillId="9" borderId="93" xfId="1" applyNumberFormat="1" applyFill="1" applyBorder="1" applyAlignment="1">
      <alignment horizontal="center"/>
    </xf>
    <xf numFmtId="1" fontId="27" fillId="9" borderId="96" xfId="1" applyNumberFormat="1" applyFill="1" applyBorder="1" applyAlignment="1">
      <alignment horizontal="center"/>
    </xf>
    <xf numFmtId="0" fontId="18" fillId="9" borderId="97" xfId="1" applyFont="1" applyFill="1" applyBorder="1" applyAlignment="1">
      <alignment horizontal="center"/>
    </xf>
    <xf numFmtId="49" fontId="27" fillId="9" borderId="109" xfId="1" applyNumberFormat="1" applyFill="1" applyBorder="1" applyAlignment="1">
      <alignment horizontal="center"/>
    </xf>
    <xf numFmtId="0" fontId="18" fillId="0" borderId="117" xfId="1" applyFont="1" applyFill="1" applyBorder="1" applyAlignment="1">
      <alignment vertical="center"/>
    </xf>
    <xf numFmtId="0" fontId="18" fillId="0" borderId="118" xfId="1" applyFont="1" applyFill="1" applyBorder="1" applyAlignment="1">
      <alignment horizontal="center"/>
    </xf>
    <xf numFmtId="0" fontId="18" fillId="0" borderId="119" xfId="1" applyFont="1" applyFill="1" applyBorder="1" applyAlignment="1">
      <alignment horizontal="center"/>
    </xf>
    <xf numFmtId="0" fontId="18" fillId="0" borderId="120" xfId="1" applyFont="1" applyFill="1" applyBorder="1" applyAlignment="1">
      <alignment horizontal="center"/>
    </xf>
    <xf numFmtId="0" fontId="27" fillId="9" borderId="93" xfId="1" applyNumberFormat="1" applyFill="1" applyBorder="1" applyAlignment="1">
      <alignment horizontal="center"/>
    </xf>
    <xf numFmtId="0" fontId="4" fillId="0" borderId="123" xfId="1" applyFont="1" applyBorder="1" applyAlignment="1" applyProtection="1">
      <alignment horizontal="center"/>
    </xf>
    <xf numFmtId="0" fontId="4" fillId="0" borderId="124" xfId="1" applyFont="1" applyBorder="1" applyAlignment="1" applyProtection="1">
      <alignment horizontal="center"/>
    </xf>
    <xf numFmtId="0" fontId="18" fillId="0" borderId="125" xfId="1" applyFont="1" applyFill="1" applyBorder="1" applyAlignment="1">
      <alignment vertical="center"/>
    </xf>
    <xf numFmtId="0" fontId="13" fillId="0" borderId="126" xfId="1" applyNumberFormat="1" applyFont="1" applyFill="1" applyBorder="1" applyAlignment="1">
      <alignment horizontal="center"/>
    </xf>
    <xf numFmtId="0" fontId="27" fillId="0" borderId="126" xfId="1" applyNumberFormat="1" applyFont="1" applyFill="1" applyBorder="1" applyAlignment="1">
      <alignment horizontal="center"/>
    </xf>
    <xf numFmtId="0" fontId="27" fillId="0" borderId="126" xfId="1" applyNumberFormat="1" applyFill="1" applyBorder="1" applyAlignment="1">
      <alignment horizontal="center"/>
    </xf>
    <xf numFmtId="1" fontId="27" fillId="0" borderId="126" xfId="1" applyNumberFormat="1" applyFill="1" applyBorder="1" applyAlignment="1">
      <alignment horizontal="center"/>
    </xf>
    <xf numFmtId="1" fontId="27" fillId="0" borderId="127" xfId="1" applyNumberFormat="1" applyFill="1" applyBorder="1" applyAlignment="1">
      <alignment horizontal="center"/>
    </xf>
    <xf numFmtId="0" fontId="4" fillId="0" borderId="124" xfId="1" applyNumberFormat="1" applyFont="1" applyFill="1" applyBorder="1" applyAlignment="1">
      <alignment horizontal="center"/>
    </xf>
    <xf numFmtId="49" fontId="27" fillId="4" borderId="118" xfId="1" applyNumberFormat="1" applyFill="1" applyBorder="1" applyAlignment="1">
      <alignment horizontal="center"/>
    </xf>
    <xf numFmtId="0" fontId="13" fillId="0" borderId="126" xfId="1" applyFont="1" applyFill="1" applyBorder="1" applyAlignment="1">
      <alignment horizontal="center"/>
    </xf>
    <xf numFmtId="0" fontId="27" fillId="0" borderId="126" xfId="1" applyFont="1" applyBorder="1" applyAlignment="1">
      <alignment horizontal="center"/>
    </xf>
    <xf numFmtId="0" fontId="27" fillId="0" borderId="126" xfId="1" applyBorder="1" applyAlignment="1">
      <alignment horizontal="center"/>
    </xf>
    <xf numFmtId="49" fontId="27" fillId="0" borderId="126" xfId="1" applyNumberFormat="1" applyBorder="1" applyAlignment="1">
      <alignment horizontal="center"/>
    </xf>
    <xf numFmtId="1" fontId="27" fillId="0" borderId="126" xfId="1" applyNumberFormat="1" applyBorder="1" applyAlignment="1">
      <alignment horizontal="center"/>
    </xf>
    <xf numFmtId="1" fontId="27" fillId="0" borderId="127" xfId="1" applyNumberFormat="1" applyBorder="1" applyAlignment="1">
      <alignment horizontal="center"/>
    </xf>
    <xf numFmtId="0" fontId="18" fillId="0" borderId="124" xfId="1" applyFont="1" applyFill="1" applyBorder="1" applyAlignment="1">
      <alignment horizontal="center"/>
    </xf>
    <xf numFmtId="0" fontId="18" fillId="0" borderId="128" xfId="1" applyFont="1" applyFill="1" applyBorder="1" applyAlignment="1">
      <alignment vertical="center"/>
    </xf>
    <xf numFmtId="0" fontId="27" fillId="0" borderId="129" xfId="1" applyFont="1" applyBorder="1" applyAlignment="1">
      <alignment horizontal="center"/>
    </xf>
    <xf numFmtId="0" fontId="27" fillId="0" borderId="129" xfId="1" applyBorder="1" applyAlignment="1">
      <alignment horizontal="center"/>
    </xf>
    <xf numFmtId="0" fontId="27" fillId="0" borderId="129" xfId="1" applyNumberFormat="1" applyBorder="1" applyAlignment="1">
      <alignment horizontal="center"/>
    </xf>
    <xf numFmtId="1" fontId="27" fillId="0" borderId="129" xfId="1" applyNumberFormat="1" applyBorder="1" applyAlignment="1">
      <alignment horizontal="center"/>
    </xf>
    <xf numFmtId="1" fontId="27" fillId="0" borderId="130" xfId="1" applyNumberFormat="1" applyBorder="1" applyAlignment="1">
      <alignment horizontal="center"/>
    </xf>
    <xf numFmtId="0" fontId="18" fillId="0" borderId="98" xfId="1" applyFont="1" applyFill="1" applyBorder="1" applyAlignment="1">
      <alignment vertical="center"/>
    </xf>
    <xf numFmtId="0" fontId="13" fillId="0" borderId="99" xfId="1" applyFont="1" applyFill="1" applyBorder="1" applyAlignment="1">
      <alignment horizontal="center"/>
    </xf>
    <xf numFmtId="0" fontId="27" fillId="0" borderId="99" xfId="1" applyFont="1" applyBorder="1" applyAlignment="1">
      <alignment horizontal="center"/>
    </xf>
    <xf numFmtId="0" fontId="27" fillId="0" borderId="99" xfId="1" applyBorder="1" applyAlignment="1">
      <alignment horizontal="center"/>
    </xf>
    <xf numFmtId="49" fontId="27" fillId="0" borderId="99" xfId="1" applyNumberFormat="1" applyBorder="1" applyAlignment="1">
      <alignment horizontal="center"/>
    </xf>
    <xf numFmtId="1" fontId="27" fillId="0" borderId="99" xfId="1" applyNumberFormat="1" applyBorder="1" applyAlignment="1">
      <alignment horizontal="center"/>
    </xf>
    <xf numFmtId="1" fontId="27" fillId="0" borderId="100" xfId="1" applyNumberFormat="1" applyBorder="1" applyAlignment="1">
      <alignment horizontal="center"/>
    </xf>
    <xf numFmtId="0" fontId="27" fillId="0" borderId="126" xfId="1" applyNumberFormat="1" applyBorder="1" applyAlignment="1">
      <alignment horizontal="center"/>
    </xf>
    <xf numFmtId="49" fontId="27" fillId="0" borderId="30" xfId="1" applyNumberFormat="1" applyBorder="1" applyAlignment="1">
      <alignment horizontal="center"/>
    </xf>
    <xf numFmtId="49" fontId="27" fillId="0" borderId="67" xfId="1" applyNumberFormat="1" applyBorder="1" applyAlignment="1">
      <alignment horizontal="center"/>
    </xf>
    <xf numFmtId="0" fontId="18" fillId="0" borderId="125" xfId="1" applyFont="1" applyFill="1" applyBorder="1" applyAlignment="1" applyProtection="1">
      <alignment vertical="center"/>
      <protection locked="0"/>
    </xf>
    <xf numFmtId="0" fontId="13" fillId="0" borderId="126" xfId="1" applyFont="1" applyFill="1" applyBorder="1" applyAlignment="1" applyProtection="1">
      <alignment horizontal="center" vertical="center"/>
      <protection locked="0"/>
    </xf>
    <xf numFmtId="0" fontId="27" fillId="0" borderId="126" xfId="1" applyFont="1" applyBorder="1" applyAlignment="1" applyProtection="1">
      <alignment horizontal="center"/>
      <protection locked="0"/>
    </xf>
    <xf numFmtId="0" fontId="27" fillId="0" borderId="126" xfId="1" applyBorder="1" applyAlignment="1" applyProtection="1">
      <alignment horizontal="center"/>
      <protection locked="0"/>
    </xf>
    <xf numFmtId="0" fontId="27" fillId="0" borderId="126" xfId="1" applyNumberFormat="1" applyFill="1" applyBorder="1" applyAlignment="1" applyProtection="1">
      <alignment horizontal="center"/>
      <protection locked="0"/>
    </xf>
    <xf numFmtId="1" fontId="27" fillId="0" borderId="126" xfId="1" applyNumberFormat="1" applyFill="1" applyBorder="1" applyAlignment="1" applyProtection="1">
      <alignment horizontal="center"/>
      <protection locked="0"/>
    </xf>
    <xf numFmtId="1" fontId="27" fillId="0" borderId="127" xfId="1" applyNumberForma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2" borderId="5" xfId="0" applyFont="1" applyFill="1" applyBorder="1" applyAlignment="1">
      <alignment horizontal="center" wrapText="1"/>
    </xf>
    <xf numFmtId="0" fontId="14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24" fillId="2" borderId="5" xfId="0" applyFont="1" applyFill="1" applyBorder="1" applyAlignment="1">
      <alignment horizontal="center" textRotation="90" wrapText="1"/>
    </xf>
    <xf numFmtId="0" fontId="24" fillId="2" borderId="28" xfId="0" applyFont="1" applyFill="1" applyBorder="1" applyAlignment="1">
      <alignment horizontal="center" textRotation="90" wrapText="1"/>
    </xf>
    <xf numFmtId="0" fontId="4" fillId="9" borderId="97" xfId="1" applyFont="1" applyFill="1" applyBorder="1" applyAlignment="1" applyProtection="1">
      <alignment horizontal="center"/>
    </xf>
    <xf numFmtId="1" fontId="27" fillId="9" borderId="96" xfId="1" applyNumberFormat="1" applyFill="1" applyBorder="1" applyAlignment="1" applyProtection="1">
      <alignment horizontal="center"/>
      <protection locked="0"/>
    </xf>
    <xf numFmtId="1" fontId="27" fillId="9" borderId="93" xfId="1" applyNumberFormat="1" applyFill="1" applyBorder="1" applyAlignment="1" applyProtection="1">
      <alignment horizontal="center"/>
      <protection locked="0"/>
    </xf>
    <xf numFmtId="49" fontId="27" fillId="9" borderId="93" xfId="1" applyNumberFormat="1" applyFill="1" applyBorder="1" applyAlignment="1" applyProtection="1">
      <alignment horizontal="center"/>
      <protection locked="0"/>
    </xf>
    <xf numFmtId="0" fontId="27" fillId="9" borderId="93" xfId="1" applyFill="1" applyBorder="1" applyAlignment="1" applyProtection="1">
      <alignment horizontal="center"/>
      <protection locked="0"/>
    </xf>
    <xf numFmtId="0" fontId="27" fillId="9" borderId="93" xfId="1" applyFont="1" applyFill="1" applyBorder="1" applyAlignment="1" applyProtection="1">
      <alignment horizontal="center"/>
      <protection locked="0"/>
    </xf>
    <xf numFmtId="0" fontId="13" fillId="9" borderId="93" xfId="1" applyFont="1" applyFill="1" applyBorder="1" applyAlignment="1" applyProtection="1">
      <alignment horizontal="center" vertical="center"/>
      <protection locked="0"/>
    </xf>
    <xf numFmtId="0" fontId="18" fillId="9" borderId="92" xfId="1" applyFont="1" applyFill="1" applyBorder="1" applyAlignment="1" applyProtection="1">
      <alignment vertical="center"/>
      <protection locked="0"/>
    </xf>
    <xf numFmtId="0" fontId="4" fillId="9" borderId="97" xfId="1" applyNumberFormat="1" applyFont="1" applyFill="1" applyBorder="1" applyAlignment="1">
      <alignment horizontal="center"/>
    </xf>
    <xf numFmtId="0" fontId="27" fillId="9" borderId="93" xfId="1" applyNumberFormat="1" applyFont="1" applyFill="1" applyBorder="1" applyAlignment="1">
      <alignment horizontal="center"/>
    </xf>
    <xf numFmtId="0" fontId="13" fillId="9" borderId="93" xfId="1" applyNumberFormat="1" applyFont="1" applyFill="1" applyBorder="1" applyAlignment="1">
      <alignment horizontal="center"/>
    </xf>
    <xf numFmtId="0" fontId="18" fillId="0" borderId="131" xfId="1" applyFont="1" applyFill="1" applyBorder="1" applyAlignment="1" applyProtection="1">
      <alignment vertical="center"/>
      <protection locked="0"/>
    </xf>
    <xf numFmtId="0" fontId="13" fillId="0" borderId="132" xfId="1" applyFont="1" applyFill="1" applyBorder="1" applyAlignment="1" applyProtection="1">
      <alignment horizontal="center" vertical="center"/>
      <protection locked="0"/>
    </xf>
    <xf numFmtId="0" fontId="27" fillId="0" borderId="132" xfId="1" applyFont="1" applyBorder="1" applyAlignment="1" applyProtection="1">
      <alignment horizontal="center"/>
      <protection locked="0"/>
    </xf>
    <xf numFmtId="0" fontId="27" fillId="0" borderId="132" xfId="1" applyBorder="1" applyAlignment="1" applyProtection="1">
      <alignment horizontal="center"/>
      <protection locked="0"/>
    </xf>
    <xf numFmtId="49" fontId="27" fillId="0" borderId="132" xfId="1" applyNumberFormat="1" applyFill="1" applyBorder="1" applyAlignment="1" applyProtection="1">
      <alignment horizontal="center"/>
      <protection locked="0"/>
    </xf>
    <xf numFmtId="1" fontId="27" fillId="0" borderId="132" xfId="1" applyNumberFormat="1" applyFill="1" applyBorder="1" applyAlignment="1" applyProtection="1">
      <alignment horizontal="center"/>
      <protection locked="0"/>
    </xf>
    <xf numFmtId="1" fontId="27" fillId="0" borderId="133" xfId="1" applyNumberFormat="1" applyFill="1" applyBorder="1" applyAlignment="1" applyProtection="1">
      <alignment horizontal="center"/>
      <protection locked="0"/>
    </xf>
    <xf numFmtId="0" fontId="4" fillId="0" borderId="134" xfId="1" applyFont="1" applyBorder="1" applyAlignment="1" applyProtection="1">
      <alignment horizontal="center"/>
    </xf>
    <xf numFmtId="0" fontId="18" fillId="9" borderId="123" xfId="1" applyFont="1" applyFill="1" applyBorder="1" applyAlignment="1">
      <alignment horizontal="center"/>
    </xf>
    <xf numFmtId="0" fontId="18" fillId="9" borderId="124" xfId="1" applyFont="1" applyFill="1" applyBorder="1" applyAlignment="1">
      <alignment horizontal="center"/>
    </xf>
    <xf numFmtId="0" fontId="18" fillId="9" borderId="30" xfId="1" applyFont="1" applyFill="1" applyBorder="1" applyAlignment="1">
      <alignment horizontal="center"/>
    </xf>
    <xf numFmtId="0" fontId="18" fillId="9" borderId="67" xfId="1" applyFont="1" applyFill="1" applyBorder="1" applyAlignment="1">
      <alignment horizontal="center"/>
    </xf>
    <xf numFmtId="49" fontId="27" fillId="0" borderId="99" xfId="1" applyNumberFormat="1" applyFill="1" applyBorder="1" applyAlignment="1" applyProtection="1">
      <alignment horizontal="center"/>
      <protection locked="0"/>
    </xf>
    <xf numFmtId="49" fontId="27" fillId="0" borderId="126" xfId="1" applyNumberFormat="1" applyFill="1" applyBorder="1" applyAlignment="1" applyProtection="1">
      <alignment horizontal="center"/>
      <protection locked="0"/>
    </xf>
    <xf numFmtId="0" fontId="18" fillId="0" borderId="30" xfId="1" applyFont="1" applyFill="1" applyBorder="1" applyAlignment="1" applyProtection="1">
      <alignment vertical="center"/>
      <protection locked="0"/>
    </xf>
    <xf numFmtId="0" fontId="13" fillId="0" borderId="30" xfId="1" applyFont="1" applyFill="1" applyBorder="1" applyAlignment="1" applyProtection="1">
      <alignment horizontal="center" vertical="center"/>
      <protection locked="0"/>
    </xf>
    <xf numFmtId="0" fontId="27" fillId="0" borderId="30" xfId="1" applyFont="1" applyBorder="1" applyAlignment="1" applyProtection="1">
      <alignment horizontal="center"/>
      <protection locked="0"/>
    </xf>
    <xf numFmtId="0" fontId="27" fillId="0" borderId="30" xfId="1" applyBorder="1" applyAlignment="1" applyProtection="1">
      <alignment horizontal="center"/>
      <protection locked="0"/>
    </xf>
    <xf numFmtId="49" fontId="27" fillId="0" borderId="30" xfId="1" applyNumberFormat="1" applyFill="1" applyBorder="1" applyAlignment="1" applyProtection="1">
      <alignment horizontal="center"/>
      <protection locked="0"/>
    </xf>
    <xf numFmtId="1" fontId="27" fillId="0" borderId="30" xfId="1" applyNumberFormat="1" applyFill="1" applyBorder="1" applyAlignment="1" applyProtection="1">
      <alignment horizontal="center"/>
      <protection locked="0"/>
    </xf>
    <xf numFmtId="0" fontId="4" fillId="0" borderId="30" xfId="1" applyFont="1" applyBorder="1" applyAlignment="1" applyProtection="1">
      <alignment horizontal="center"/>
    </xf>
    <xf numFmtId="0" fontId="18" fillId="0" borderId="67" xfId="1" applyFont="1" applyFill="1" applyBorder="1" applyAlignment="1" applyProtection="1">
      <alignment vertical="center"/>
      <protection locked="0"/>
    </xf>
    <xf numFmtId="0" fontId="13" fillId="0" borderId="67" xfId="1" applyFont="1" applyFill="1" applyBorder="1" applyAlignment="1" applyProtection="1">
      <alignment horizontal="center" vertical="center"/>
      <protection locked="0"/>
    </xf>
    <xf numFmtId="0" fontId="27" fillId="0" borderId="67" xfId="1" applyFont="1" applyBorder="1" applyAlignment="1" applyProtection="1">
      <alignment horizontal="center"/>
      <protection locked="0"/>
    </xf>
    <xf numFmtId="0" fontId="27" fillId="0" borderId="67" xfId="1" applyBorder="1" applyAlignment="1" applyProtection="1">
      <alignment horizontal="center"/>
      <protection locked="0"/>
    </xf>
    <xf numFmtId="49" fontId="27" fillId="0" borderId="67" xfId="1" applyNumberFormat="1" applyFill="1" applyBorder="1" applyAlignment="1" applyProtection="1">
      <alignment horizontal="center"/>
      <protection locked="0"/>
    </xf>
    <xf numFmtId="1" fontId="27" fillId="0" borderId="67" xfId="1" applyNumberFormat="1" applyFill="1" applyBorder="1" applyAlignment="1" applyProtection="1">
      <alignment horizontal="center"/>
      <protection locked="0"/>
    </xf>
    <xf numFmtId="0" fontId="4" fillId="0" borderId="67" xfId="1" applyFont="1" applyBorder="1" applyAlignment="1" applyProtection="1">
      <alignment horizontal="center"/>
    </xf>
    <xf numFmtId="0" fontId="18" fillId="0" borderId="135" xfId="1" applyFont="1" applyFill="1" applyBorder="1" applyAlignment="1" applyProtection="1">
      <alignment vertical="center"/>
      <protection locked="0"/>
    </xf>
    <xf numFmtId="0" fontId="13" fillId="0" borderId="136" xfId="1" applyFont="1" applyFill="1" applyBorder="1" applyAlignment="1" applyProtection="1">
      <alignment horizontal="center" vertical="center"/>
      <protection locked="0"/>
    </xf>
    <xf numFmtId="0" fontId="27" fillId="0" borderId="136" xfId="1" applyFont="1" applyBorder="1" applyAlignment="1" applyProtection="1">
      <alignment horizontal="center"/>
      <protection locked="0"/>
    </xf>
    <xf numFmtId="0" fontId="27" fillId="0" borderId="136" xfId="1" applyBorder="1" applyAlignment="1" applyProtection="1">
      <alignment horizontal="center"/>
      <protection locked="0"/>
    </xf>
    <xf numFmtId="0" fontId="27" fillId="0" borderId="136" xfId="1" applyNumberFormat="1" applyFill="1" applyBorder="1" applyAlignment="1" applyProtection="1">
      <alignment horizontal="center"/>
      <protection locked="0"/>
    </xf>
    <xf numFmtId="1" fontId="27" fillId="0" borderId="136" xfId="1" applyNumberFormat="1" applyFill="1" applyBorder="1" applyAlignment="1" applyProtection="1">
      <alignment horizontal="center"/>
      <protection locked="0"/>
    </xf>
    <xf numFmtId="1" fontId="27" fillId="0" borderId="137" xfId="1" applyNumberFormat="1" applyFill="1" applyBorder="1" applyAlignment="1" applyProtection="1">
      <alignment horizontal="center"/>
      <protection locked="0"/>
    </xf>
    <xf numFmtId="0" fontId="4" fillId="0" borderId="138" xfId="1" applyFont="1" applyBorder="1" applyAlignment="1" applyProtection="1">
      <alignment horizontal="center"/>
    </xf>
    <xf numFmtId="0" fontId="18" fillId="0" borderId="139" xfId="1" applyFont="1" applyFill="1" applyBorder="1" applyAlignment="1" applyProtection="1">
      <alignment vertical="center"/>
      <protection locked="0"/>
    </xf>
    <xf numFmtId="0" fontId="13" fillId="0" borderId="140" xfId="1" applyFont="1" applyFill="1" applyBorder="1" applyAlignment="1" applyProtection="1">
      <alignment horizontal="center" vertical="center"/>
      <protection locked="0"/>
    </xf>
    <xf numFmtId="0" fontId="27" fillId="0" borderId="140" xfId="1" applyFont="1" applyBorder="1" applyAlignment="1" applyProtection="1">
      <alignment horizontal="center"/>
      <protection locked="0"/>
    </xf>
    <xf numFmtId="0" fontId="27" fillId="0" borderId="140" xfId="1" applyBorder="1" applyAlignment="1" applyProtection="1">
      <alignment horizontal="center"/>
      <protection locked="0"/>
    </xf>
    <xf numFmtId="0" fontId="27" fillId="0" borderId="140" xfId="1" applyNumberFormat="1" applyFill="1" applyBorder="1" applyAlignment="1" applyProtection="1">
      <alignment horizontal="center"/>
      <protection locked="0"/>
    </xf>
    <xf numFmtId="1" fontId="27" fillId="0" borderId="140" xfId="1" applyNumberFormat="1" applyFill="1" applyBorder="1" applyAlignment="1" applyProtection="1">
      <alignment horizontal="center"/>
      <protection locked="0"/>
    </xf>
    <xf numFmtId="1" fontId="27" fillId="0" borderId="141" xfId="1" applyNumberFormat="1" applyFill="1" applyBorder="1" applyAlignment="1" applyProtection="1">
      <alignment horizontal="center"/>
      <protection locked="0"/>
    </xf>
    <xf numFmtId="0" fontId="4" fillId="0" borderId="142" xfId="1" applyFont="1" applyBorder="1" applyAlignment="1" applyProtection="1">
      <alignment horizontal="center"/>
    </xf>
    <xf numFmtId="0" fontId="18" fillId="0" borderId="143" xfId="1" applyFont="1" applyFill="1" applyBorder="1" applyAlignment="1">
      <alignment vertical="center"/>
    </xf>
    <xf numFmtId="0" fontId="13" fillId="0" borderId="143" xfId="1" applyNumberFormat="1" applyFont="1" applyFill="1" applyBorder="1" applyAlignment="1">
      <alignment horizontal="center"/>
    </xf>
    <xf numFmtId="0" fontId="27" fillId="0" borderId="143" xfId="1" applyNumberFormat="1" applyFont="1" applyFill="1" applyBorder="1" applyAlignment="1">
      <alignment horizontal="center"/>
    </xf>
    <xf numFmtId="0" fontId="27" fillId="0" borderId="143" xfId="1" applyNumberFormat="1" applyFill="1" applyBorder="1" applyAlignment="1">
      <alignment horizontal="center"/>
    </xf>
    <xf numFmtId="1" fontId="27" fillId="0" borderId="143" xfId="1" applyNumberFormat="1" applyFill="1" applyBorder="1" applyAlignment="1">
      <alignment horizontal="center"/>
    </xf>
    <xf numFmtId="0" fontId="4" fillId="0" borderId="143" xfId="1" applyNumberFormat="1" applyFont="1" applyFill="1" applyBorder="1" applyAlignment="1">
      <alignment horizontal="center"/>
    </xf>
    <xf numFmtId="0" fontId="13" fillId="0" borderId="67" xfId="1" applyNumberFormat="1" applyFont="1" applyFill="1" applyBorder="1" applyAlignment="1">
      <alignment horizontal="center"/>
    </xf>
    <xf numFmtId="0" fontId="27" fillId="0" borderId="67" xfId="1" applyNumberFormat="1" applyFont="1" applyFill="1" applyBorder="1" applyAlignment="1">
      <alignment horizontal="center"/>
    </xf>
    <xf numFmtId="0" fontId="27" fillId="0" borderId="67" xfId="1" applyNumberFormat="1" applyFill="1" applyBorder="1" applyAlignment="1">
      <alignment horizontal="center"/>
    </xf>
    <xf numFmtId="1" fontId="27" fillId="0" borderId="67" xfId="1" applyNumberFormat="1" applyFill="1" applyBorder="1" applyAlignment="1">
      <alignment horizontal="center"/>
    </xf>
    <xf numFmtId="0" fontId="4" fillId="0" borderId="67" xfId="1" applyNumberFormat="1" applyFont="1" applyFill="1" applyBorder="1" applyAlignment="1">
      <alignment horizontal="center"/>
    </xf>
    <xf numFmtId="0" fontId="18" fillId="4" borderId="144" xfId="1" applyFont="1" applyFill="1" applyBorder="1" applyAlignment="1">
      <alignment vertical="center"/>
    </xf>
    <xf numFmtId="0" fontId="13" fillId="4" borderId="145" xfId="1" applyNumberFormat="1" applyFont="1" applyFill="1" applyBorder="1" applyAlignment="1">
      <alignment horizontal="center"/>
    </xf>
    <xf numFmtId="0" fontId="27" fillId="4" borderId="145" xfId="1" applyNumberFormat="1" applyFont="1" applyFill="1" applyBorder="1" applyAlignment="1">
      <alignment horizontal="center"/>
    </xf>
    <xf numFmtId="0" fontId="27" fillId="4" borderId="145" xfId="1" applyNumberFormat="1" applyFill="1" applyBorder="1" applyAlignment="1">
      <alignment horizontal="center"/>
    </xf>
    <xf numFmtId="1" fontId="27" fillId="4" borderId="145" xfId="1" applyNumberFormat="1" applyFill="1" applyBorder="1" applyAlignment="1">
      <alignment horizontal="center"/>
    </xf>
    <xf numFmtId="1" fontId="27" fillId="4" borderId="146" xfId="1" applyNumberFormat="1" applyFill="1" applyBorder="1" applyAlignment="1">
      <alignment horizontal="center"/>
    </xf>
    <xf numFmtId="0" fontId="4" fillId="8" borderId="147" xfId="1" applyNumberFormat="1" applyFont="1" applyFill="1" applyBorder="1" applyAlignment="1">
      <alignment horizontal="center"/>
    </xf>
    <xf numFmtId="0" fontId="18" fillId="4" borderId="148" xfId="1" applyFont="1" applyFill="1" applyBorder="1" applyAlignment="1">
      <alignment vertical="center"/>
    </xf>
    <xf numFmtId="0" fontId="13" fillId="4" borderId="149" xfId="1" applyNumberFormat="1" applyFont="1" applyFill="1" applyBorder="1" applyAlignment="1">
      <alignment horizontal="center"/>
    </xf>
    <xf numFmtId="0" fontId="27" fillId="4" borderId="149" xfId="1" applyNumberFormat="1" applyFont="1" applyFill="1" applyBorder="1" applyAlignment="1">
      <alignment horizontal="center"/>
    </xf>
    <xf numFmtId="0" fontId="27" fillId="4" borderId="149" xfId="1" applyNumberFormat="1" applyFill="1" applyBorder="1" applyAlignment="1">
      <alignment horizontal="center"/>
    </xf>
    <xf numFmtId="1" fontId="27" fillId="4" borderId="149" xfId="1" applyNumberFormat="1" applyFill="1" applyBorder="1" applyAlignment="1">
      <alignment horizontal="center"/>
    </xf>
    <xf numFmtId="1" fontId="27" fillId="4" borderId="150" xfId="1" applyNumberFormat="1" applyFill="1" applyBorder="1" applyAlignment="1">
      <alignment horizontal="center"/>
    </xf>
    <xf numFmtId="0" fontId="4" fillId="8" borderId="151" xfId="1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/>
    <xf numFmtId="0" fontId="18" fillId="0" borderId="69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textRotation="90" wrapText="1"/>
    </xf>
    <xf numFmtId="0" fontId="19" fillId="0" borderId="1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5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9" fillId="4" borderId="78" xfId="0" applyNumberFormat="1" applyFont="1" applyFill="1" applyBorder="1" applyAlignment="1">
      <alignment horizontal="center" vertical="center" wrapText="1"/>
    </xf>
    <xf numFmtId="2" fontId="19" fillId="4" borderId="79" xfId="0" applyNumberFormat="1" applyFont="1" applyFill="1" applyBorder="1" applyAlignment="1">
      <alignment horizontal="center" vertical="center" wrapText="1"/>
    </xf>
    <xf numFmtId="2" fontId="19" fillId="4" borderId="80" xfId="0" applyNumberFormat="1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2" fontId="19" fillId="4" borderId="81" xfId="0" applyNumberFormat="1" applyFont="1" applyFill="1" applyBorder="1" applyAlignment="1">
      <alignment horizontal="center" vertical="center" wrapText="1"/>
    </xf>
    <xf numFmtId="2" fontId="19" fillId="4" borderId="82" xfId="0" applyNumberFormat="1" applyFont="1" applyFill="1" applyBorder="1" applyAlignment="1">
      <alignment horizontal="center" vertical="center" wrapText="1"/>
    </xf>
    <xf numFmtId="2" fontId="19" fillId="4" borderId="8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7" fillId="0" borderId="77" xfId="0" applyFont="1" applyFill="1" applyBorder="1" applyAlignment="1">
      <alignment horizontal="center" vertical="center"/>
    </xf>
    <xf numFmtId="2" fontId="19" fillId="4" borderId="74" xfId="0" applyNumberFormat="1" applyFont="1" applyFill="1" applyBorder="1" applyAlignment="1">
      <alignment horizontal="center" vertical="center" wrapText="1"/>
    </xf>
    <xf numFmtId="0" fontId="0" fillId="0" borderId="75" xfId="0" applyBorder="1"/>
    <xf numFmtId="0" fontId="0" fillId="0" borderId="76" xfId="0" applyBorder="1"/>
    <xf numFmtId="0" fontId="7" fillId="0" borderId="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right"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/>
    </xf>
    <xf numFmtId="0" fontId="42" fillId="2" borderId="84" xfId="0" applyFont="1" applyFill="1" applyBorder="1" applyAlignment="1">
      <alignment horizontal="center" wrapText="1"/>
    </xf>
    <xf numFmtId="0" fontId="42" fillId="2" borderId="85" xfId="0" applyFont="1" applyFill="1" applyBorder="1" applyAlignment="1">
      <alignment horizontal="center" wrapText="1"/>
    </xf>
    <xf numFmtId="0" fontId="19" fillId="2" borderId="84" xfId="0" applyFont="1" applyFill="1" applyBorder="1" applyAlignment="1">
      <alignment horizontal="center"/>
    </xf>
    <xf numFmtId="0" fontId="19" fillId="2" borderId="85" xfId="0" applyFont="1" applyFill="1" applyBorder="1" applyAlignment="1">
      <alignment horizontal="center"/>
    </xf>
    <xf numFmtId="0" fontId="41" fillId="2" borderId="84" xfId="0" applyFont="1" applyFill="1" applyBorder="1" applyAlignment="1">
      <alignment horizontal="center" wrapText="1"/>
    </xf>
    <xf numFmtId="0" fontId="41" fillId="2" borderId="85" xfId="0" applyFont="1" applyFill="1" applyBorder="1" applyAlignment="1">
      <alignment horizontal="center" wrapText="1"/>
    </xf>
    <xf numFmtId="0" fontId="23" fillId="2" borderId="84" xfId="0" applyFont="1" applyFill="1" applyBorder="1" applyAlignment="1">
      <alignment horizontal="center" wrapText="1"/>
    </xf>
    <xf numFmtId="0" fontId="23" fillId="2" borderId="85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2" borderId="86" xfId="0" applyFont="1" applyFill="1" applyBorder="1" applyAlignment="1">
      <alignment horizontal="center"/>
    </xf>
    <xf numFmtId="0" fontId="19" fillId="2" borderId="87" xfId="0" applyFont="1" applyFill="1" applyBorder="1" applyAlignment="1">
      <alignment horizontal="center"/>
    </xf>
    <xf numFmtId="0" fontId="19" fillId="2" borderId="86" xfId="0" applyFont="1" applyFill="1" applyBorder="1" applyAlignment="1">
      <alignment horizontal="center" wrapText="1"/>
    </xf>
    <xf numFmtId="0" fontId="19" fillId="2" borderId="87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17" fontId="14" fillId="0" borderId="0" xfId="0" applyNumberFormat="1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wrapText="1"/>
    </xf>
    <xf numFmtId="0" fontId="24" fillId="2" borderId="43" xfId="0" applyFont="1" applyFill="1" applyBorder="1" applyAlignment="1">
      <alignment horizontal="center" wrapText="1"/>
    </xf>
    <xf numFmtId="0" fontId="24" fillId="2" borderId="28" xfId="0" applyFont="1" applyFill="1" applyBorder="1" applyAlignment="1">
      <alignment horizontal="center" wrapText="1"/>
    </xf>
    <xf numFmtId="0" fontId="47" fillId="3" borderId="0" xfId="0" applyFont="1" applyFill="1" applyBorder="1" applyAlignment="1">
      <alignment horizontal="left" wrapText="1"/>
    </xf>
    <xf numFmtId="0" fontId="47" fillId="3" borderId="67" xfId="0" applyFont="1" applyFill="1" applyBorder="1" applyAlignment="1">
      <alignment horizontal="left" wrapText="1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88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75538486961591"/>
          <c:y val="3.499085482643953E-2"/>
          <c:w val="0.85468531037631612"/>
          <c:h val="0.84714701158748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'43'!$C$16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68532040569498E-3"/>
                  <c:y val="-4.46319900620157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'43'!$D$16:$E$16</c:f>
              <c:numCache>
                <c:formatCode>General</c:formatCode>
                <c:ptCount val="2"/>
                <c:pt idx="0">
                  <c:v>2472</c:v>
                </c:pt>
              </c:numCache>
            </c:numRef>
          </c:val>
        </c:ser>
        <c:ser>
          <c:idx val="1"/>
          <c:order val="1"/>
          <c:tx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  <c:numCache>
                <c:formatCode>General</c:formatCode>
                <c:ptCount val="2"/>
                <c:pt idx="0">
                  <c:v>2495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778720"/>
        <c:axId val="383779280"/>
      </c:barChart>
      <c:catAx>
        <c:axId val="38377872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83779280"/>
        <c:crosses val="autoZero"/>
        <c:auto val="1"/>
        <c:lblAlgn val="ctr"/>
        <c:lblOffset val="100"/>
        <c:noMultiLvlLbl val="0"/>
      </c:catAx>
      <c:valAx>
        <c:axId val="383779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77872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1664433437465"/>
          <c:y val="0.92633691506793259"/>
          <c:w val="0.19120478964985968"/>
          <c:h val="4.41988950276243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31746068326825416"/>
          <c:y val="1.1952235309429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7205740848701"/>
          <c:y val="0.32644649790677244"/>
          <c:w val="0.44980694980695152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052430193213841"/>
                  <c:y val="-8.7058198303724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095467582554168E-2"/>
                  <c:y val="-3.29217005682658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101891513684468E-2"/>
                  <c:y val="5.8102480531284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159623918307758"/>
                  <c:y val="1.5845852636603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8574329388861097"/>
                  <c:y val="-4.2674756788664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892440242301724"/>
                  <c:y val="-6.967203017477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'53'!$D$16:$E$21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'53'!$R$16:$R$21</c:f>
              <c:numCache>
                <c:formatCode>General</c:formatCode>
                <c:ptCount val="6"/>
                <c:pt idx="0">
                  <c:v>119</c:v>
                </c:pt>
                <c:pt idx="1">
                  <c:v>1216</c:v>
                </c:pt>
                <c:pt idx="2">
                  <c:v>554</c:v>
                </c:pt>
                <c:pt idx="3">
                  <c:v>197</c:v>
                </c:pt>
                <c:pt idx="4">
                  <c:v>52</c:v>
                </c:pt>
                <c:pt idx="5">
                  <c:v>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'54'!$C$14:$C$15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69494E-2"/>
                  <c:y val="1.379490207344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584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'54'!$C$16:$C$27</c:f>
              <c:numCache>
                <c:formatCode>General</c:formatCode>
                <c:ptCount val="12"/>
                <c:pt idx="0">
                  <c:v>180</c:v>
                </c:pt>
                <c:pt idx="1">
                  <c:v>152</c:v>
                </c:pt>
                <c:pt idx="2">
                  <c:v>194</c:v>
                </c:pt>
                <c:pt idx="3">
                  <c:v>201</c:v>
                </c:pt>
                <c:pt idx="4">
                  <c:v>207</c:v>
                </c:pt>
                <c:pt idx="5">
                  <c:v>151</c:v>
                </c:pt>
                <c:pt idx="6">
                  <c:v>176</c:v>
                </c:pt>
                <c:pt idx="7">
                  <c:v>190</c:v>
                </c:pt>
                <c:pt idx="8">
                  <c:v>204</c:v>
                </c:pt>
                <c:pt idx="9">
                  <c:v>189</c:v>
                </c:pt>
                <c:pt idx="10">
                  <c:v>151</c:v>
                </c:pt>
                <c:pt idx="11">
                  <c:v>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'54'!$D$14:$D$15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766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3975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69459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79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3656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'54'!$D$16:$D$27</c:f>
              <c:numCache>
                <c:formatCode>General</c:formatCode>
                <c:ptCount val="12"/>
                <c:pt idx="0">
                  <c:v>17</c:v>
                </c:pt>
                <c:pt idx="1">
                  <c:v>21</c:v>
                </c:pt>
                <c:pt idx="2">
                  <c:v>12</c:v>
                </c:pt>
                <c:pt idx="3">
                  <c:v>27</c:v>
                </c:pt>
                <c:pt idx="4">
                  <c:v>14</c:v>
                </c:pt>
                <c:pt idx="5">
                  <c:v>21</c:v>
                </c:pt>
                <c:pt idx="6">
                  <c:v>13</c:v>
                </c:pt>
                <c:pt idx="7">
                  <c:v>10</c:v>
                </c:pt>
                <c:pt idx="8">
                  <c:v>26</c:v>
                </c:pt>
                <c:pt idx="9">
                  <c:v>32</c:v>
                </c:pt>
                <c:pt idx="10">
                  <c:v>31</c:v>
                </c:pt>
                <c:pt idx="11">
                  <c:v>36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'54'!$E$14:$E$15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'54'!$B$16:$B$27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'54'!$E$16:$E$27</c:f>
              <c:numCache>
                <c:formatCode>General</c:formatCode>
                <c:ptCount val="12"/>
                <c:pt idx="0">
                  <c:v>197</c:v>
                </c:pt>
                <c:pt idx="1">
                  <c:v>173</c:v>
                </c:pt>
                <c:pt idx="2">
                  <c:v>206</c:v>
                </c:pt>
                <c:pt idx="3">
                  <c:v>228</c:v>
                </c:pt>
                <c:pt idx="4">
                  <c:v>221</c:v>
                </c:pt>
                <c:pt idx="5">
                  <c:v>172</c:v>
                </c:pt>
                <c:pt idx="6">
                  <c:v>189</c:v>
                </c:pt>
                <c:pt idx="7">
                  <c:v>200</c:v>
                </c:pt>
                <c:pt idx="8">
                  <c:v>230</c:v>
                </c:pt>
                <c:pt idx="9">
                  <c:v>221</c:v>
                </c:pt>
                <c:pt idx="10">
                  <c:v>182</c:v>
                </c:pt>
                <c:pt idx="11">
                  <c:v>253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3269104"/>
        <c:axId val="383269664"/>
      </c:lineChart>
      <c:catAx>
        <c:axId val="38326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2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69664"/>
        <c:scaling>
          <c:orientation val="minMax"/>
          <c:max val="2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38326910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2.8640698519650242E-2"/>
          <c:y val="0.92689835756346473"/>
          <c:w val="0.94980687115603091"/>
          <c:h val="5.19933235295942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HOMICIDIOS ENERO - DICIEMBRE DE 2010-2009</a:t>
            </a:r>
          </a:p>
        </c:rich>
      </c:tx>
      <c:layout>
        <c:manualLayout>
          <c:xMode val="edge"/>
          <c:yMode val="edge"/>
          <c:x val="0.15463925342665499"/>
          <c:y val="3.23373981544488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78476157944"/>
          <c:y val="0.11266092960873778"/>
          <c:w val="0.78497847318154979"/>
          <c:h val="0.81514762516046213"/>
        </c:manualLayout>
      </c:layout>
      <c:barChart>
        <c:barDir val="bar"/>
        <c:grouping val="clustered"/>
        <c:varyColors val="0"/>
        <c:ser>
          <c:idx val="11"/>
          <c:order val="0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'58'!$D$6:$D$37</c:f>
            </c:numRef>
          </c:val>
        </c:ser>
        <c:ser>
          <c:idx val="12"/>
          <c:order val="1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'58'!$E$6:$E$37</c:f>
            </c:numRef>
          </c:val>
        </c:ser>
        <c:ser>
          <c:idx val="0"/>
          <c:order val="2"/>
          <c:tx>
            <c:strRef>
              <c:f>'58'!$F$5</c:f>
              <c:strCache>
                <c:ptCount val="1"/>
                <c:pt idx="0">
                  <c:v>TASA DE HOMICIDIOS POR CADA 100 MIL HAB.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'58'!$F$6:$F$37</c:f>
              <c:numCache>
                <c:formatCode>0.00</c:formatCode>
                <c:ptCount val="32"/>
                <c:pt idx="0">
                  <c:v>35.706640715643829</c:v>
                </c:pt>
                <c:pt idx="1">
                  <c:v>29.704325959715838</c:v>
                </c:pt>
                <c:pt idx="2">
                  <c:v>14.869335712427047</c:v>
                </c:pt>
                <c:pt idx="3">
                  <c:v>21.745370410639577</c:v>
                </c:pt>
                <c:pt idx="4">
                  <c:v>21.435479207585168</c:v>
                </c:pt>
                <c:pt idx="5">
                  <c:v>17.922752934850791</c:v>
                </c:pt>
                <c:pt idx="6">
                  <c:v>25.736326323248257</c:v>
                </c:pt>
                <c:pt idx="7">
                  <c:v>18.868992584485916</c:v>
                </c:pt>
                <c:pt idx="8">
                  <c:v>18.023014002495493</c:v>
                </c:pt>
                <c:pt idx="9">
                  <c:v>13.918119282499863</c:v>
                </c:pt>
                <c:pt idx="10">
                  <c:v>15.423088363279831</c:v>
                </c:pt>
                <c:pt idx="11">
                  <c:v>19.919236549988231</c:v>
                </c:pt>
                <c:pt idx="12">
                  <c:v>40.535592865735659</c:v>
                </c:pt>
                <c:pt idx="13">
                  <c:v>24.773183232210009</c:v>
                </c:pt>
                <c:pt idx="14">
                  <c:v>19.787551534932014</c:v>
                </c:pt>
                <c:pt idx="15">
                  <c:v>16.233995398015217</c:v>
                </c:pt>
                <c:pt idx="16">
                  <c:v>25.192154443330505</c:v>
                </c:pt>
                <c:pt idx="17">
                  <c:v>23.172477717179909</c:v>
                </c:pt>
                <c:pt idx="18">
                  <c:v>19.014569914196752</c:v>
                </c:pt>
                <c:pt idx="19">
                  <c:v>15.699819452076301</c:v>
                </c:pt>
                <c:pt idx="20">
                  <c:v>28.677379480840543</c:v>
                </c:pt>
                <c:pt idx="21">
                  <c:v>18.93071967268175</c:v>
                </c:pt>
                <c:pt idx="22">
                  <c:v>18.400333142873745</c:v>
                </c:pt>
                <c:pt idx="23">
                  <c:v>20.238818053025703</c:v>
                </c:pt>
                <c:pt idx="24">
                  <c:v>26.211763778978771</c:v>
                </c:pt>
                <c:pt idx="25">
                  <c:v>5.7800127160279748</c:v>
                </c:pt>
                <c:pt idx="26">
                  <c:v>24.044633360094878</c:v>
                </c:pt>
                <c:pt idx="27">
                  <c:v>21.654781257045219</c:v>
                </c:pt>
                <c:pt idx="28">
                  <c:v>19.201474673254907</c:v>
                </c:pt>
                <c:pt idx="29">
                  <c:v>20.74208885260882</c:v>
                </c:pt>
                <c:pt idx="30">
                  <c:v>20.049211701449011</c:v>
                </c:pt>
                <c:pt idx="31">
                  <c:v>15.242860822168376</c:v>
                </c:pt>
              </c:numCache>
            </c:numRef>
          </c:val>
        </c:ser>
        <c:ser>
          <c:idx val="13"/>
          <c:order val="3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'58'!$G$6:$G$37</c:f>
            </c:numRef>
          </c:val>
        </c:ser>
        <c:ser>
          <c:idx val="14"/>
          <c:order val="4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'58'!$H$6:$H$37</c:f>
            </c:numRef>
          </c:val>
        </c:ser>
        <c:ser>
          <c:idx val="1"/>
          <c:order val="5"/>
          <c:tx>
            <c:strRef>
              <c:f>'58'!$I$5</c:f>
              <c:strCache>
                <c:ptCount val="1"/>
                <c:pt idx="0">
                  <c:v>TASA DE HOMICIDIOS POR CADA 100 MIL HAB. 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'58'!$I$6:$I$37</c:f>
              <c:numCache>
                <c:formatCode>0.00</c:formatCode>
                <c:ptCount val="32"/>
                <c:pt idx="0">
                  <c:v>30.207388337414578</c:v>
                </c:pt>
                <c:pt idx="1">
                  <c:v>31.047946550519271</c:v>
                </c:pt>
                <c:pt idx="2">
                  <c:v>14.740513041758796</c:v>
                </c:pt>
                <c:pt idx="3">
                  <c:v>14.344835500598895</c:v>
                </c:pt>
                <c:pt idx="4">
                  <c:v>18.512053991727754</c:v>
                </c:pt>
                <c:pt idx="5">
                  <c:v>23.630047968997381</c:v>
                </c:pt>
                <c:pt idx="6">
                  <c:v>22.452383451718628</c:v>
                </c:pt>
                <c:pt idx="7">
                  <c:v>17.173278378842518</c:v>
                </c:pt>
                <c:pt idx="8">
                  <c:v>28.61531973854634</c:v>
                </c:pt>
                <c:pt idx="9">
                  <c:v>17.09012190953629</c:v>
                </c:pt>
                <c:pt idx="10">
                  <c:v>10.848340203948796</c:v>
                </c:pt>
                <c:pt idx="11">
                  <c:v>16.346355930224416</c:v>
                </c:pt>
                <c:pt idx="12">
                  <c:v>61.563431321794852</c:v>
                </c:pt>
                <c:pt idx="13">
                  <c:v>28.265111038703576</c:v>
                </c:pt>
                <c:pt idx="14">
                  <c:v>25.132121459275297</c:v>
                </c:pt>
                <c:pt idx="15">
                  <c:v>11.693399076221473</c:v>
                </c:pt>
                <c:pt idx="16">
                  <c:v>25.761112055685221</c:v>
                </c:pt>
                <c:pt idx="17">
                  <c:v>20.303444202443796</c:v>
                </c:pt>
                <c:pt idx="18">
                  <c:v>19.254619692945447</c:v>
                </c:pt>
                <c:pt idx="19">
                  <c:v>14.500459181207406</c:v>
                </c:pt>
                <c:pt idx="20">
                  <c:v>31.666575320776317</c:v>
                </c:pt>
                <c:pt idx="21">
                  <c:v>18.32062902828585</c:v>
                </c:pt>
                <c:pt idx="22">
                  <c:v>18.475921255623607</c:v>
                </c:pt>
                <c:pt idx="23">
                  <c:v>27.814477435505182</c:v>
                </c:pt>
                <c:pt idx="24">
                  <c:v>24.601350082198429</c:v>
                </c:pt>
                <c:pt idx="25">
                  <c:v>8.2467425366980045</c:v>
                </c:pt>
                <c:pt idx="26">
                  <c:v>21.022970361300029</c:v>
                </c:pt>
                <c:pt idx="27">
                  <c:v>24.368503068507557</c:v>
                </c:pt>
                <c:pt idx="28">
                  <c:v>8.7019048011614757</c:v>
                </c:pt>
                <c:pt idx="29">
                  <c:v>25.132670506552593</c:v>
                </c:pt>
                <c:pt idx="30">
                  <c:v>11.826446891861924</c:v>
                </c:pt>
                <c:pt idx="31">
                  <c:v>18.090976327425388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319360"/>
        <c:axId val="386319920"/>
      </c:barChart>
      <c:catAx>
        <c:axId val="38631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31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319920"/>
        <c:scaling>
          <c:orientation val="minMax"/>
          <c:max val="75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3193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343054340429812E-2"/>
          <c:y val="0.96247316822022488"/>
          <c:w val="0.9192829785165747"/>
          <c:h val="3.0808679779225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TASA DE HOMICIDIOS ENERO -  DICIEMBRE DE 2010-2009</a:t>
            </a:r>
          </a:p>
        </c:rich>
      </c:tx>
      <c:layout>
        <c:manualLayout>
          <c:xMode val="edge"/>
          <c:yMode val="edge"/>
          <c:x val="0.17810322129127681"/>
          <c:y val="4.4245065396554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85798987625"/>
          <c:y val="0.13222079589217034"/>
          <c:w val="0.76849209150247533"/>
          <c:h val="0.77786398537732659"/>
        </c:manualLayout>
      </c:layout>
      <c:barChart>
        <c:barDir val="bar"/>
        <c:grouping val="clustered"/>
        <c:varyColors val="0"/>
        <c:ser>
          <c:idx val="11"/>
          <c:order val="0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'58'!$D$6:$D$37</c:f>
            </c:numRef>
          </c:val>
        </c:ser>
        <c:ser>
          <c:idx val="12"/>
          <c:order val="1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'58'!$E$6:$E$37</c:f>
            </c:numRef>
          </c:val>
        </c:ser>
        <c:ser>
          <c:idx val="0"/>
          <c:order val="2"/>
          <c:tx>
            <c:strRef>
              <c:f>'59'!$F$5</c:f>
              <c:strCache>
                <c:ptCount val="1"/>
                <c:pt idx="0">
                  <c:v>TASA DE ACCIÓN POLICIAL POR CADA 100 MIL HAB. 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'59'!$F$6:$F$37</c:f>
              <c:numCache>
                <c:formatCode>0.00</c:formatCode>
                <c:ptCount val="32"/>
                <c:pt idx="0">
                  <c:v>3.4177640987266131</c:v>
                </c:pt>
                <c:pt idx="1">
                  <c:v>3.3206980016221381</c:v>
                </c:pt>
                <c:pt idx="2">
                  <c:v>2.4782226187378411</c:v>
                </c:pt>
                <c:pt idx="3">
                  <c:v>0</c:v>
                </c:pt>
                <c:pt idx="4">
                  <c:v>1.495498549366407</c:v>
                </c:pt>
                <c:pt idx="5">
                  <c:v>2.9871254891417989</c:v>
                </c:pt>
                <c:pt idx="6">
                  <c:v>2.3396660293862057</c:v>
                </c:pt>
                <c:pt idx="7">
                  <c:v>0</c:v>
                </c:pt>
                <c:pt idx="8">
                  <c:v>2.7727713849993068</c:v>
                </c:pt>
                <c:pt idx="9">
                  <c:v>0</c:v>
                </c:pt>
                <c:pt idx="10">
                  <c:v>1.1016491688057022</c:v>
                </c:pt>
                <c:pt idx="11">
                  <c:v>0</c:v>
                </c:pt>
                <c:pt idx="12">
                  <c:v>7.8455986191746439</c:v>
                </c:pt>
                <c:pt idx="13">
                  <c:v>3.6550598211457395</c:v>
                </c:pt>
                <c:pt idx="14">
                  <c:v>2.0951525154633899</c:v>
                </c:pt>
                <c:pt idx="15">
                  <c:v>4.2349553212213609</c:v>
                </c:pt>
                <c:pt idx="16">
                  <c:v>5.1412560088429604</c:v>
                </c:pt>
                <c:pt idx="17">
                  <c:v>0.82758848989928246</c:v>
                </c:pt>
                <c:pt idx="18">
                  <c:v>1.4260927435647566</c:v>
                </c:pt>
                <c:pt idx="19">
                  <c:v>3.9249548630190754</c:v>
                </c:pt>
                <c:pt idx="20">
                  <c:v>1.9777503090234858</c:v>
                </c:pt>
                <c:pt idx="21">
                  <c:v>0.3053341882690605</c:v>
                </c:pt>
                <c:pt idx="22">
                  <c:v>0.96843858646703918</c:v>
                </c:pt>
                <c:pt idx="23">
                  <c:v>0</c:v>
                </c:pt>
                <c:pt idx="24">
                  <c:v>2.4242093668419673</c:v>
                </c:pt>
                <c:pt idx="25">
                  <c:v>0</c:v>
                </c:pt>
                <c:pt idx="26">
                  <c:v>3.2602892691654066</c:v>
                </c:pt>
                <c:pt idx="27">
                  <c:v>0.88992251741281725</c:v>
                </c:pt>
                <c:pt idx="28">
                  <c:v>3.8402949346509812</c:v>
                </c:pt>
                <c:pt idx="29">
                  <c:v>2.7719842245421926</c:v>
                </c:pt>
                <c:pt idx="30">
                  <c:v>3.6453112184452743</c:v>
                </c:pt>
                <c:pt idx="31">
                  <c:v>0.52561589041959922</c:v>
                </c:pt>
              </c:numCache>
            </c:numRef>
          </c:val>
        </c:ser>
        <c:ser>
          <c:idx val="13"/>
          <c:order val="3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'58'!$G$6:$G$37</c:f>
            </c:numRef>
          </c:val>
        </c:ser>
        <c:ser>
          <c:idx val="14"/>
          <c:order val="4"/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'58'!$H$6:$H$37</c:f>
            </c:numRef>
          </c:val>
        </c:ser>
        <c:ser>
          <c:idx val="1"/>
          <c:order val="5"/>
          <c:tx>
            <c:strRef>
              <c:f>'59'!$I$5</c:f>
              <c:strCache>
                <c:ptCount val="1"/>
                <c:pt idx="0">
                  <c:v>TASA DE ACCIÓN POLICIAL POR CADA 100 MIL HAB. 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'58'!$C$6:$C$37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S.</c:v>
                </c:pt>
                <c:pt idx="16">
                  <c:v>Monseñor Noúel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Samaná</c:v>
                </c:pt>
                <c:pt idx="24">
                  <c:v>San Cristóbal</c:v>
                </c:pt>
                <c:pt idx="25">
                  <c:v>San José de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Rodríguez</c:v>
                </c:pt>
                <c:pt idx="31">
                  <c:v>Valverde</c:v>
                </c:pt>
              </c:strCache>
            </c:strRef>
          </c:cat>
          <c:val>
            <c:numRef>
              <c:f>'59'!$I$6:$I$37</c:f>
              <c:numCache>
                <c:formatCode>0.00</c:formatCode>
                <c:ptCount val="32"/>
                <c:pt idx="0">
                  <c:v>3.8002843392231247</c:v>
                </c:pt>
                <c:pt idx="1">
                  <c:v>5.2399531244567221</c:v>
                </c:pt>
                <c:pt idx="2">
                  <c:v>1.7976235416779018</c:v>
                </c:pt>
                <c:pt idx="3">
                  <c:v>0</c:v>
                </c:pt>
                <c:pt idx="4">
                  <c:v>1.5867474850052363</c:v>
                </c:pt>
                <c:pt idx="5">
                  <c:v>2.3630047968997374</c:v>
                </c:pt>
                <c:pt idx="6">
                  <c:v>3.7906621411992485</c:v>
                </c:pt>
                <c:pt idx="7">
                  <c:v>3.6154270271247411</c:v>
                </c:pt>
                <c:pt idx="8">
                  <c:v>1.5060694599234916</c:v>
                </c:pt>
                <c:pt idx="9">
                  <c:v>1.6276306580510751</c:v>
                </c:pt>
                <c:pt idx="10">
                  <c:v>1.0848340203948796</c:v>
                </c:pt>
                <c:pt idx="11">
                  <c:v>0</c:v>
                </c:pt>
                <c:pt idx="12">
                  <c:v>12.592520043094403</c:v>
                </c:pt>
                <c:pt idx="13">
                  <c:v>9.0291326929191982</c:v>
                </c:pt>
                <c:pt idx="14">
                  <c:v>4.0306232529026413</c:v>
                </c:pt>
                <c:pt idx="15">
                  <c:v>0</c:v>
                </c:pt>
                <c:pt idx="16">
                  <c:v>2.5761112055685222</c:v>
                </c:pt>
                <c:pt idx="17">
                  <c:v>1.8457676547676178</c:v>
                </c:pt>
                <c:pt idx="18">
                  <c:v>1.6989370317304804</c:v>
                </c:pt>
                <c:pt idx="19">
                  <c:v>4.8334863937358019</c:v>
                </c:pt>
                <c:pt idx="20">
                  <c:v>1.8269178069678644</c:v>
                </c:pt>
                <c:pt idx="21">
                  <c:v>2.1023672655409995</c:v>
                </c:pt>
                <c:pt idx="22">
                  <c:v>1.8475921255623606</c:v>
                </c:pt>
                <c:pt idx="23">
                  <c:v>3.4768096794381478</c:v>
                </c:pt>
                <c:pt idx="24">
                  <c:v>4.3218587982240484</c:v>
                </c:pt>
                <c:pt idx="25">
                  <c:v>0</c:v>
                </c:pt>
                <c:pt idx="26">
                  <c:v>1.8441202071315819</c:v>
                </c:pt>
                <c:pt idx="27">
                  <c:v>3.8476583792380357</c:v>
                </c:pt>
                <c:pt idx="28">
                  <c:v>1.3739849686044434</c:v>
                </c:pt>
                <c:pt idx="29">
                  <c:v>3.2062254555684384</c:v>
                </c:pt>
                <c:pt idx="30">
                  <c:v>0</c:v>
                </c:pt>
                <c:pt idx="31">
                  <c:v>3.1925252342515389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634816"/>
        <c:axId val="382635376"/>
      </c:barChart>
      <c:catAx>
        <c:axId val="382634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63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35376"/>
        <c:scaling>
          <c:orientation val="minMax"/>
          <c:max val="18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63481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7.2246985274092429E-2"/>
          <c:y val="0.9324224638288624"/>
          <c:w val="0.89343188969202458"/>
          <c:h val="4.1449563334880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 Según Sexo 
Datos Policía Nacional</a:t>
            </a:r>
          </a:p>
        </c:rich>
      </c:tx>
      <c:layout>
        <c:manualLayout>
          <c:xMode val="edge"/>
          <c:yMode val="edge"/>
          <c:x val="0.28879310344827575"/>
          <c:y val="6.644518272425227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2758620689671"/>
          <c:y val="0.19601360700919948"/>
          <c:w val="0.73491379310344862"/>
          <c:h val="0.5415291176694883"/>
        </c:manualLayout>
      </c:layout>
      <c:pie3DChart>
        <c:varyColors val="1"/>
        <c:ser>
          <c:idx val="0"/>
          <c:order val="0"/>
          <c:tx>
            <c:strRef>
              <c:f>'44'!$C$18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346049416236784E-2"/>
                  <c:y val="-7.7611191889676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426282921531861E-2"/>
                  <c:y val="0.122441313420810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'44'!$D$18:$D$19</c:f>
              <c:numCache>
                <c:formatCode>General</c:formatCode>
                <c:ptCount val="2"/>
                <c:pt idx="0">
                  <c:v>2176</c:v>
                </c:pt>
                <c:pt idx="1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'44'!$C$19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'44'!$E$18:$E$19</c:f>
              <c:numCache>
                <c:formatCode>General</c:formatCode>
                <c:ptCount val="2"/>
                <c:pt idx="0">
                  <c:v>2271</c:v>
                </c:pt>
                <c:pt idx="1">
                  <c:v>201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 Según Sexo
Datos INACIF</a:t>
            </a:r>
          </a:p>
        </c:rich>
      </c:tx>
      <c:layout>
        <c:manualLayout>
          <c:xMode val="edge"/>
          <c:yMode val="edge"/>
          <c:x val="0.38185294891068927"/>
          <c:y val="2.702702702702722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818547505009741"/>
          <c:y val="0.21283783783783908"/>
          <c:w val="0.68431065054075579"/>
          <c:h val="0.58445945945945943"/>
        </c:manualLayout>
      </c:layout>
      <c:pie3DChart>
        <c:varyColors val="1"/>
        <c:ser>
          <c:idx val="0"/>
          <c:order val="0"/>
          <c:tx>
            <c:strRef>
              <c:f>'44'!$C$18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3799480594988565E-2"/>
                  <c:y val="-0.124546357381003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29211166430491E-2"/>
                  <c:y val="9.9990068808967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'44'!$E$18:$E$19</c:f>
              <c:numCache>
                <c:formatCode>General</c:formatCode>
                <c:ptCount val="2"/>
                <c:pt idx="0">
                  <c:v>2271</c:v>
                </c:pt>
                <c:pt idx="1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'44'!$C$19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'44'!$E$18:$E$19</c:f>
              <c:numCache>
                <c:formatCode>General</c:formatCode>
                <c:ptCount val="2"/>
                <c:pt idx="0">
                  <c:v>2271</c:v>
                </c:pt>
                <c:pt idx="1">
                  <c:v>201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419025049053334"/>
          <c:y val="1.3035328548533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9354838709678E-2"/>
          <c:y val="0.14705910512236875"/>
          <c:w val="0.95322580645161636"/>
          <c:h val="0.61176587730905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6756756756757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15 %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567567567567571E-3"/>
                  <c:y val="-1.7505470459518752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261261261261342E-2"/>
                  <c:y val="-2.917578409919714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12 %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11 %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12 %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s-ES"/>
                      <a:t>16%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9900607695447762E-3"/>
                  <c:y val="-2.6690737264514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23 %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'46'!$P$14:$P$20</c:f>
              <c:numCache>
                <c:formatCode>General</c:formatCode>
                <c:ptCount val="7"/>
                <c:pt idx="0">
                  <c:v>378</c:v>
                </c:pt>
                <c:pt idx="1">
                  <c:v>271</c:v>
                </c:pt>
                <c:pt idx="2">
                  <c:v>297</c:v>
                </c:pt>
                <c:pt idx="3">
                  <c:v>263</c:v>
                </c:pt>
                <c:pt idx="4">
                  <c:v>296</c:v>
                </c:pt>
                <c:pt idx="5">
                  <c:v>401</c:v>
                </c:pt>
                <c:pt idx="6">
                  <c:v>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4996880"/>
        <c:axId val="384997440"/>
      </c:barChart>
      <c:catAx>
        <c:axId val="38499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49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99744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499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542005249343841"/>
          <c:y val="1.1320490278521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509843031688867E-2"/>
          <c:y val="0.15195087103647154"/>
          <c:w val="0.95261589916497713"/>
          <c:h val="0.59548314325102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'47'!$C$14:$C$19</c:f>
              <c:strCache>
                <c:ptCount val="6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944170114329076E-3"/>
                  <c:y val="-1.941747572815546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13 %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136101499423404E-3"/>
                  <c:y val="-5.9330490445143601E-17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11%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603496596823724E-3"/>
                  <c:y val="-1.294498381877022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13%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11 %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12 %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3931905546403084E-3"/>
                  <c:y val="-9.7087378640776708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16 %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068050749711637E-3"/>
                  <c:y val="-1.2944983818770227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24 %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'47'!$P$14:$P$20</c:f>
              <c:numCache>
                <c:formatCode>General</c:formatCode>
                <c:ptCount val="7"/>
                <c:pt idx="0">
                  <c:v>82</c:v>
                </c:pt>
                <c:pt idx="1">
                  <c:v>71</c:v>
                </c:pt>
                <c:pt idx="2">
                  <c:v>87</c:v>
                </c:pt>
                <c:pt idx="3">
                  <c:v>71</c:v>
                </c:pt>
                <c:pt idx="4">
                  <c:v>77</c:v>
                </c:pt>
                <c:pt idx="5">
                  <c:v>107</c:v>
                </c:pt>
                <c:pt idx="6">
                  <c:v>158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242560"/>
        <c:axId val="383243120"/>
      </c:barChart>
      <c:catAx>
        <c:axId val="3832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24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4312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324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22226088231117724"/>
          <c:y val="4.742290425375705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2301"/>
          <c:w val="0.95299837925445763"/>
          <c:h val="0.635338928992640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s-ES"/>
                      <a:t>18 %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s-ES"/>
                      <a:t>12 %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s-ES"/>
                      <a:t>12 %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10 %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11 %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71384559276406E-3"/>
                  <c:y val="-2.670082987288246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17 % 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770236174779869E-3"/>
                  <c:y val="1.1909208737156147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20%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'48'!$P$14:$P$20</c:f>
              <c:numCache>
                <c:formatCode>General</c:formatCode>
                <c:ptCount val="7"/>
                <c:pt idx="0">
                  <c:v>69</c:v>
                </c:pt>
                <c:pt idx="1">
                  <c:v>48</c:v>
                </c:pt>
                <c:pt idx="2">
                  <c:v>49</c:v>
                </c:pt>
                <c:pt idx="3">
                  <c:v>40</c:v>
                </c:pt>
                <c:pt idx="4">
                  <c:v>45</c:v>
                </c:pt>
                <c:pt idx="5">
                  <c:v>68</c:v>
                </c:pt>
                <c:pt idx="6">
                  <c:v>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245536"/>
        <c:axId val="383246096"/>
      </c:barChart>
      <c:catAx>
        <c:axId val="3832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24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4609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324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71326881353454"/>
          <c:y val="3.5520400858983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2306"/>
          <c:w val="0.95299837925445763"/>
          <c:h val="0.63533892899264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s-ES"/>
                      <a:t>11 %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s-ES"/>
                      <a:t>14 %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s-E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/>
                      <a:t>15 %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71384559276406E-3"/>
                  <c:y val="-2.6700829872882462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22 % 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770236174779886E-3"/>
                  <c:y val="1.1909208737156151E-3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17%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'49'!$C$14:$C$20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'49'!$P$14:$P$20</c:f>
              <c:numCache>
                <c:formatCode>General</c:formatCode>
                <c:ptCount val="7"/>
                <c:pt idx="0">
                  <c:v>28</c:v>
                </c:pt>
                <c:pt idx="1">
                  <c:v>36</c:v>
                </c:pt>
                <c:pt idx="2">
                  <c:v>22</c:v>
                </c:pt>
                <c:pt idx="3">
                  <c:v>16</c:v>
                </c:pt>
                <c:pt idx="4">
                  <c:v>31</c:v>
                </c:pt>
                <c:pt idx="5">
                  <c:v>40</c:v>
                </c:pt>
                <c:pt idx="6">
                  <c:v>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3248336"/>
        <c:axId val="383248896"/>
      </c:barChart>
      <c:catAx>
        <c:axId val="3832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24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4889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324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2112E-2"/>
          <c:w val="0.44021817010970432"/>
          <c:h val="0.729520865533230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'50'!$D$16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'50'!$Q$16</c:f>
              <c:numCache>
                <c:formatCode>General</c:formatCode>
                <c:ptCount val="1"/>
                <c:pt idx="0">
                  <c:v>1618</c:v>
                </c:pt>
              </c:numCache>
            </c:numRef>
          </c:val>
        </c:ser>
        <c:ser>
          <c:idx val="0"/>
          <c:order val="1"/>
          <c:tx>
            <c:strRef>
              <c:f>'50'!$D$17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'50'!$Q$17</c:f>
              <c:numCache>
                <c:formatCode>General</c:formatCode>
                <c:ptCount val="1"/>
                <c:pt idx="0">
                  <c:v>599</c:v>
                </c:pt>
              </c:numCache>
            </c:numRef>
          </c:val>
        </c:ser>
        <c:ser>
          <c:idx val="2"/>
          <c:order val="2"/>
          <c:tx>
            <c:strRef>
              <c:f>'50'!$D$18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'50'!$Q$20</c:f>
              <c:numCache>
                <c:formatCode>mmm\-yy</c:formatCode>
                <c:ptCount val="1"/>
              </c:numCache>
            </c:numRef>
          </c:cat>
          <c:val>
            <c:numRef>
              <c:f>'50'!$Q$18</c:f>
              <c:numCache>
                <c:formatCode>General</c:formatCode>
                <c:ptCount val="1"/>
                <c:pt idx="0">
                  <c:v>255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85373344"/>
        <c:axId val="385373904"/>
      </c:barChart>
      <c:catAx>
        <c:axId val="3853733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85373904"/>
        <c:crosses val="autoZero"/>
        <c:auto val="1"/>
        <c:lblAlgn val="ctr"/>
        <c:lblOffset val="100"/>
        <c:noMultiLvlLbl val="0"/>
      </c:catAx>
      <c:valAx>
        <c:axId val="385373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385373344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78322123363737"/>
          <c:y val="0.81916522167581063"/>
          <c:w val="0.5662654371056236"/>
          <c:h val="3.40030510626604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0289" r="0.75000000000000289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939036996388419"/>
          <c:y val="1.024604318826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3362"/>
          <c:y val="0.24224852048608694"/>
          <c:w val="0.38968481375358416"/>
          <c:h val="0.527132780577721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39700279400559E-2"/>
                  <c:y val="-0.144581375002543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691143079255855"/>
                  <c:y val="0.240780687297808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93649574291023"/>
                  <c:y val="-0.141323953358289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'51'!$B$16:$C$18</c:f>
              <c:strCache>
                <c:ptCount val="2"/>
                <c:pt idx="0">
                  <c:v>6:00am - 5:59pm</c:v>
                </c:pt>
                <c:pt idx="1">
                  <c:v>6:00pm - 5:59am</c:v>
                </c:pt>
              </c:strCache>
            </c:strRef>
          </c:cat>
          <c:val>
            <c:numRef>
              <c:f>'51'!$P$16:$P$18</c:f>
              <c:numCache>
                <c:formatCode>General</c:formatCode>
                <c:ptCount val="2"/>
                <c:pt idx="0">
                  <c:v>1083</c:v>
                </c:pt>
                <c:pt idx="1">
                  <c:v>1389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89" r="0.750000000000002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0</xdr:rowOff>
    </xdr:from>
    <xdr:to>
      <xdr:col>3</xdr:col>
      <xdr:colOff>695325</xdr:colOff>
      <xdr:row>3</xdr:row>
      <xdr:rowOff>66675</xdr:rowOff>
    </xdr:to>
    <xdr:pic>
      <xdr:nvPicPr>
        <xdr:cNvPr id="423940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552450</xdr:colOff>
      <xdr:row>19</xdr:row>
      <xdr:rowOff>38100</xdr:rowOff>
    </xdr:from>
    <xdr:to>
      <xdr:col>6</xdr:col>
      <xdr:colOff>38100</xdr:colOff>
      <xdr:row>51</xdr:row>
      <xdr:rowOff>0</xdr:rowOff>
    </xdr:to>
    <xdr:graphicFrame macro="">
      <xdr:nvGraphicFramePr>
        <xdr:cNvPr id="423940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28575</xdr:colOff>
      <xdr:row>0</xdr:row>
      <xdr:rowOff>66675</xdr:rowOff>
    </xdr:from>
    <xdr:to>
      <xdr:col>9</xdr:col>
      <xdr:colOff>95250</xdr:colOff>
      <xdr:row>3</xdr:row>
      <xdr:rowOff>152400</xdr:rowOff>
    </xdr:to>
    <xdr:pic>
      <xdr:nvPicPr>
        <xdr:cNvPr id="424083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3650" y="66675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20</xdr:row>
      <xdr:rowOff>28576</xdr:rowOff>
    </xdr:from>
    <xdr:to>
      <xdr:col>15</xdr:col>
      <xdr:colOff>628651</xdr:colOff>
      <xdr:row>49</xdr:row>
      <xdr:rowOff>19051</xdr:rowOff>
    </xdr:to>
    <xdr:graphicFrame macro="">
      <xdr:nvGraphicFramePr>
        <xdr:cNvPr id="424083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85725</xdr:rowOff>
    </xdr:from>
    <xdr:to>
      <xdr:col>10</xdr:col>
      <xdr:colOff>142875</xdr:colOff>
      <xdr:row>4</xdr:row>
      <xdr:rowOff>9525</xdr:rowOff>
    </xdr:to>
    <xdr:pic>
      <xdr:nvPicPr>
        <xdr:cNvPr id="42411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85725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47625</xdr:colOff>
      <xdr:row>22</xdr:row>
      <xdr:rowOff>104775</xdr:rowOff>
    </xdr:from>
    <xdr:to>
      <xdr:col>18</xdr:col>
      <xdr:colOff>561975</xdr:colOff>
      <xdr:row>50</xdr:row>
      <xdr:rowOff>152400</xdr:rowOff>
    </xdr:to>
    <xdr:graphicFrame macro="">
      <xdr:nvGraphicFramePr>
        <xdr:cNvPr id="424114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0</xdr:row>
      <xdr:rowOff>0</xdr:rowOff>
    </xdr:from>
    <xdr:to>
      <xdr:col>3</xdr:col>
      <xdr:colOff>219075</xdr:colOff>
      <xdr:row>3</xdr:row>
      <xdr:rowOff>85725</xdr:rowOff>
    </xdr:to>
    <xdr:pic>
      <xdr:nvPicPr>
        <xdr:cNvPr id="42413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5238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29</xdr:row>
      <xdr:rowOff>57151</xdr:rowOff>
    </xdr:from>
    <xdr:to>
      <xdr:col>5</xdr:col>
      <xdr:colOff>695325</xdr:colOff>
      <xdr:row>55</xdr:row>
      <xdr:rowOff>19051</xdr:rowOff>
    </xdr:to>
    <xdr:graphicFrame macro="">
      <xdr:nvGraphicFramePr>
        <xdr:cNvPr id="424134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0</xdr:row>
      <xdr:rowOff>0</xdr:rowOff>
    </xdr:from>
    <xdr:to>
      <xdr:col>5</xdr:col>
      <xdr:colOff>514350</xdr:colOff>
      <xdr:row>3</xdr:row>
      <xdr:rowOff>95250</xdr:rowOff>
    </xdr:to>
    <xdr:pic>
      <xdr:nvPicPr>
        <xdr:cNvPr id="84866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5429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0</xdr:row>
      <xdr:rowOff>28575</xdr:rowOff>
    </xdr:from>
    <xdr:to>
      <xdr:col>15</xdr:col>
      <xdr:colOff>352425</xdr:colOff>
      <xdr:row>3</xdr:row>
      <xdr:rowOff>95250</xdr:rowOff>
    </xdr:to>
    <xdr:pic>
      <xdr:nvPicPr>
        <xdr:cNvPr id="8487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28575"/>
          <a:ext cx="7334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88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87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201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304800</xdr:colOff>
      <xdr:row>0</xdr:row>
      <xdr:rowOff>76200</xdr:rowOff>
    </xdr:from>
    <xdr:to>
      <xdr:col>17</xdr:col>
      <xdr:colOff>514350</xdr:colOff>
      <xdr:row>37</xdr:row>
      <xdr:rowOff>142875</xdr:rowOff>
    </xdr:to>
    <xdr:graphicFrame macro="">
      <xdr:nvGraphicFramePr>
        <xdr:cNvPr id="422015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4165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248478</xdr:colOff>
      <xdr:row>1</xdr:row>
      <xdr:rowOff>19050</xdr:rowOff>
    </xdr:from>
    <xdr:to>
      <xdr:col>17</xdr:col>
      <xdr:colOff>647700</xdr:colOff>
      <xdr:row>39</xdr:row>
      <xdr:rowOff>49696</xdr:rowOff>
    </xdr:to>
    <xdr:graphicFrame macro="">
      <xdr:nvGraphicFramePr>
        <xdr:cNvPr id="424165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9525</xdr:rowOff>
    </xdr:from>
    <xdr:to>
      <xdr:col>6</xdr:col>
      <xdr:colOff>47625</xdr:colOff>
      <xdr:row>2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" y="9525"/>
          <a:ext cx="14478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231499</xdr:colOff>
      <xdr:row>0</xdr:row>
      <xdr:rowOff>0</xdr:rowOff>
    </xdr:from>
    <xdr:to>
      <xdr:col>8</xdr:col>
      <xdr:colOff>18636</xdr:colOff>
      <xdr:row>2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1129" y="0"/>
          <a:ext cx="433181" cy="559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0</xdr:rowOff>
    </xdr:from>
    <xdr:to>
      <xdr:col>5</xdr:col>
      <xdr:colOff>552450</xdr:colOff>
      <xdr:row>38</xdr:row>
      <xdr:rowOff>114300</xdr:rowOff>
    </xdr:to>
    <xdr:graphicFrame macro="">
      <xdr:nvGraphicFramePr>
        <xdr:cNvPr id="49069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36</xdr:row>
      <xdr:rowOff>95250</xdr:rowOff>
    </xdr:from>
    <xdr:to>
      <xdr:col>5</xdr:col>
      <xdr:colOff>552450</xdr:colOff>
      <xdr:row>54</xdr:row>
      <xdr:rowOff>0</xdr:rowOff>
    </xdr:to>
    <xdr:graphicFrame macro="">
      <xdr:nvGraphicFramePr>
        <xdr:cNvPr id="49069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0</xdr:row>
      <xdr:rowOff>38100</xdr:rowOff>
    </xdr:from>
    <xdr:to>
      <xdr:col>3</xdr:col>
      <xdr:colOff>952500</xdr:colOff>
      <xdr:row>3</xdr:row>
      <xdr:rowOff>152400</xdr:rowOff>
    </xdr:to>
    <xdr:pic>
      <xdr:nvPicPr>
        <xdr:cNvPr id="49069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95575" y="381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0</xdr:rowOff>
    </xdr:from>
    <xdr:to>
      <xdr:col>8</xdr:col>
      <xdr:colOff>161925</xdr:colOff>
      <xdr:row>3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0"/>
          <a:ext cx="14954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34127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334127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7</xdr:col>
      <xdr:colOff>200025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86050" y="76200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57150</xdr:rowOff>
    </xdr:from>
    <xdr:to>
      <xdr:col>9</xdr:col>
      <xdr:colOff>180975</xdr:colOff>
      <xdr:row>3</xdr:row>
      <xdr:rowOff>142875</xdr:rowOff>
    </xdr:to>
    <xdr:pic>
      <xdr:nvPicPr>
        <xdr:cNvPr id="42398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57150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23</xdr:row>
      <xdr:rowOff>9525</xdr:rowOff>
    </xdr:from>
    <xdr:to>
      <xdr:col>15</xdr:col>
      <xdr:colOff>819150</xdr:colOff>
      <xdr:row>49</xdr:row>
      <xdr:rowOff>104775</xdr:rowOff>
    </xdr:to>
    <xdr:graphicFrame macro="">
      <xdr:nvGraphicFramePr>
        <xdr:cNvPr id="423981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0</xdr:rowOff>
    </xdr:from>
    <xdr:to>
      <xdr:col>10</xdr:col>
      <xdr:colOff>9525</xdr:colOff>
      <xdr:row>3</xdr:row>
      <xdr:rowOff>133350</xdr:rowOff>
    </xdr:to>
    <xdr:pic>
      <xdr:nvPicPr>
        <xdr:cNvPr id="42400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0"/>
          <a:ext cx="695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22</xdr:row>
      <xdr:rowOff>47625</xdr:rowOff>
    </xdr:from>
    <xdr:to>
      <xdr:col>15</xdr:col>
      <xdr:colOff>495300</xdr:colOff>
      <xdr:row>46</xdr:row>
      <xdr:rowOff>85725</xdr:rowOff>
    </xdr:to>
    <xdr:graphicFrame macro="">
      <xdr:nvGraphicFramePr>
        <xdr:cNvPr id="424001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28575</xdr:rowOff>
    </xdr:from>
    <xdr:to>
      <xdr:col>9</xdr:col>
      <xdr:colOff>171450</xdr:colOff>
      <xdr:row>3</xdr:row>
      <xdr:rowOff>123825</xdr:rowOff>
    </xdr:to>
    <xdr:pic>
      <xdr:nvPicPr>
        <xdr:cNvPr id="42402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28575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21</xdr:row>
      <xdr:rowOff>123825</xdr:rowOff>
    </xdr:from>
    <xdr:to>
      <xdr:col>16</xdr:col>
      <xdr:colOff>390525</xdr:colOff>
      <xdr:row>45</xdr:row>
      <xdr:rowOff>133350</xdr:rowOff>
    </xdr:to>
    <xdr:graphicFrame macro="">
      <xdr:nvGraphicFramePr>
        <xdr:cNvPr id="42402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0</xdr:rowOff>
    </xdr:from>
    <xdr:to>
      <xdr:col>9</xdr:col>
      <xdr:colOff>180975</xdr:colOff>
      <xdr:row>3</xdr:row>
      <xdr:rowOff>104775</xdr:rowOff>
    </xdr:to>
    <xdr:pic>
      <xdr:nvPicPr>
        <xdr:cNvPr id="42404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0"/>
          <a:ext cx="695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23</xdr:row>
      <xdr:rowOff>114300</xdr:rowOff>
    </xdr:from>
    <xdr:to>
      <xdr:col>16</xdr:col>
      <xdr:colOff>209550</xdr:colOff>
      <xdr:row>49</xdr:row>
      <xdr:rowOff>95250</xdr:rowOff>
    </xdr:to>
    <xdr:graphicFrame macro="">
      <xdr:nvGraphicFramePr>
        <xdr:cNvPr id="424042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152400</xdr:rowOff>
    </xdr:from>
    <xdr:to>
      <xdr:col>10</xdr:col>
      <xdr:colOff>209550</xdr:colOff>
      <xdr:row>3</xdr:row>
      <xdr:rowOff>133350</xdr:rowOff>
    </xdr:to>
    <xdr:pic>
      <xdr:nvPicPr>
        <xdr:cNvPr id="48150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152400"/>
          <a:ext cx="6667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19</xdr:row>
      <xdr:rowOff>38099</xdr:rowOff>
    </xdr:from>
    <xdr:to>
      <xdr:col>18</xdr:col>
      <xdr:colOff>171451</xdr:colOff>
      <xdr:row>56</xdr:row>
      <xdr:rowOff>28574</xdr:rowOff>
    </xdr:to>
    <xdr:graphicFrame macro="">
      <xdr:nvGraphicFramePr>
        <xdr:cNvPr id="48150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37</xdr:row>
      <xdr:rowOff>95250</xdr:rowOff>
    </xdr:from>
    <xdr:to>
      <xdr:col>10</xdr:col>
      <xdr:colOff>95250</xdr:colOff>
      <xdr:row>38</xdr:row>
      <xdr:rowOff>104775</xdr:rowOff>
    </xdr:to>
    <xdr:sp macro="" textlink="">
      <xdr:nvSpPr>
        <xdr:cNvPr id="48150147" name="Text Box 3"/>
        <xdr:cNvSpPr txBox="1">
          <a:spLocks noChangeArrowheads="1"/>
        </xdr:cNvSpPr>
      </xdr:nvSpPr>
      <xdr:spPr bwMode="auto">
        <a:xfrm>
          <a:off x="322897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22</xdr:row>
      <xdr:rowOff>152400</xdr:rowOff>
    </xdr:from>
    <xdr:to>
      <xdr:col>10</xdr:col>
      <xdr:colOff>142875</xdr:colOff>
      <xdr:row>24</xdr:row>
      <xdr:rowOff>0</xdr:rowOff>
    </xdr:to>
    <xdr:sp macro="" textlink="">
      <xdr:nvSpPr>
        <xdr:cNvPr id="48150148" name="Text Box 4"/>
        <xdr:cNvSpPr txBox="1">
          <a:spLocks noChangeArrowheads="1"/>
        </xdr:cNvSpPr>
      </xdr:nvSpPr>
      <xdr:spPr bwMode="auto">
        <a:xfrm>
          <a:off x="3305175" y="5343525"/>
          <a:ext cx="4381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27</xdr:row>
      <xdr:rowOff>104775</xdr:rowOff>
    </xdr:from>
    <xdr:to>
      <xdr:col>10</xdr:col>
      <xdr:colOff>123825</xdr:colOff>
      <xdr:row>28</xdr:row>
      <xdr:rowOff>114300</xdr:rowOff>
    </xdr:to>
    <xdr:sp macro="" textlink="">
      <xdr:nvSpPr>
        <xdr:cNvPr id="48150149" name="Text Box 5"/>
        <xdr:cNvSpPr txBox="1">
          <a:spLocks noChangeArrowheads="1"/>
        </xdr:cNvSpPr>
      </xdr:nvSpPr>
      <xdr:spPr bwMode="auto">
        <a:xfrm>
          <a:off x="329565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263035</xdr:colOff>
      <xdr:row>38</xdr:row>
      <xdr:rowOff>152400</xdr:rowOff>
    </xdr:from>
    <xdr:ext cx="432290" cy="175176"/>
    <xdr:sp macro="" textlink="">
      <xdr:nvSpPr>
        <xdr:cNvPr id="468055" name="Text Box 87"/>
        <xdr:cNvSpPr txBox="1">
          <a:spLocks noChangeArrowheads="1"/>
        </xdr:cNvSpPr>
      </xdr:nvSpPr>
      <xdr:spPr bwMode="auto">
        <a:xfrm>
          <a:off x="3482485" y="7934325"/>
          <a:ext cx="432290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66 %</a:t>
          </a:r>
        </a:p>
      </xdr:txBody>
    </xdr:sp>
    <xdr:clientData/>
  </xdr:oneCellAnchor>
  <xdr:oneCellAnchor>
    <xdr:from>
      <xdr:col>10</xdr:col>
      <xdr:colOff>247650</xdr:colOff>
      <xdr:row>26</xdr:row>
      <xdr:rowOff>95983</xdr:rowOff>
    </xdr:from>
    <xdr:ext cx="310548" cy="185371"/>
    <xdr:sp macro="" textlink="">
      <xdr:nvSpPr>
        <xdr:cNvPr id="468056" name="Text Box 88"/>
        <xdr:cNvSpPr txBox="1">
          <a:spLocks noChangeArrowheads="1"/>
        </xdr:cNvSpPr>
      </xdr:nvSpPr>
      <xdr:spPr bwMode="auto">
        <a:xfrm>
          <a:off x="3467100" y="5934808"/>
          <a:ext cx="310548" cy="185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24 %</a:t>
          </a:r>
        </a:p>
      </xdr:txBody>
    </xdr:sp>
    <xdr:clientData/>
  </xdr:oneCellAnchor>
  <xdr:oneCellAnchor>
    <xdr:from>
      <xdr:col>10</xdr:col>
      <xdr:colOff>228600</xdr:colOff>
      <xdr:row>21</xdr:row>
      <xdr:rowOff>161192</xdr:rowOff>
    </xdr:from>
    <xdr:ext cx="319959" cy="175176"/>
    <xdr:sp macro="" textlink="">
      <xdr:nvSpPr>
        <xdr:cNvPr id="468057" name="Text Box 89"/>
        <xdr:cNvSpPr txBox="1">
          <a:spLocks noChangeArrowheads="1"/>
        </xdr:cNvSpPr>
      </xdr:nvSpPr>
      <xdr:spPr bwMode="auto">
        <a:xfrm>
          <a:off x="3448050" y="5190392"/>
          <a:ext cx="319959" cy="175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10 %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7"/>
  <sheetViews>
    <sheetView tabSelected="1" topLeftCell="A7" workbookViewId="0">
      <selection activeCell="G12" sqref="G12"/>
    </sheetView>
  </sheetViews>
  <sheetFormatPr baseColWidth="10" defaultRowHeight="12.75" x14ac:dyDescent="0.2"/>
  <cols>
    <col min="2" max="2" width="9.28515625" customWidth="1"/>
    <col min="3" max="3" width="19.5703125" customWidth="1"/>
    <col min="4" max="4" width="13.28515625" customWidth="1"/>
    <col min="5" max="5" width="17.42578125" customWidth="1"/>
  </cols>
  <sheetData>
    <row r="5" spans="1:8" ht="15" x14ac:dyDescent="0.25">
      <c r="D5" s="83" t="s">
        <v>25</v>
      </c>
    </row>
    <row r="6" spans="1:8" ht="18.75" x14ac:dyDescent="0.3">
      <c r="D6" s="82" t="s">
        <v>30</v>
      </c>
    </row>
    <row r="7" spans="1:8" ht="15.75" x14ac:dyDescent="0.25">
      <c r="D7" s="84" t="s">
        <v>135</v>
      </c>
    </row>
    <row r="8" spans="1:8" ht="15.75" x14ac:dyDescent="0.25">
      <c r="D8" s="1"/>
    </row>
    <row r="10" spans="1:8" ht="15" x14ac:dyDescent="0.25">
      <c r="A10" s="664"/>
      <c r="B10" s="664"/>
      <c r="C10" s="664"/>
      <c r="D10" s="664"/>
      <c r="E10" s="664"/>
      <c r="F10" s="664"/>
      <c r="G10" s="664"/>
    </row>
    <row r="11" spans="1:8" ht="15" x14ac:dyDescent="0.3">
      <c r="C11" s="92"/>
      <c r="D11" s="87" t="s">
        <v>92</v>
      </c>
      <c r="E11" s="92"/>
      <c r="F11" s="14"/>
    </row>
    <row r="12" spans="1:8" ht="15" x14ac:dyDescent="0.2">
      <c r="C12" s="657" t="s">
        <v>421</v>
      </c>
      <c r="D12" s="657"/>
      <c r="E12" s="657"/>
      <c r="F12" s="14"/>
    </row>
    <row r="13" spans="1:8" ht="15" x14ac:dyDescent="0.3">
      <c r="C13" s="661" t="s">
        <v>24</v>
      </c>
      <c r="D13" s="661"/>
      <c r="E13" s="661"/>
      <c r="F13" s="2"/>
    </row>
    <row r="14" spans="1:8" ht="15.75" thickBot="1" x14ac:dyDescent="0.35">
      <c r="C14" s="20"/>
      <c r="D14" s="20"/>
      <c r="E14" s="20"/>
      <c r="F14" s="2"/>
    </row>
    <row r="15" spans="1:8" ht="17.100000000000001" customHeight="1" thickBot="1" x14ac:dyDescent="0.35">
      <c r="C15" s="88" t="s">
        <v>28</v>
      </c>
      <c r="D15" s="670" t="s">
        <v>18</v>
      </c>
      <c r="E15" s="671"/>
    </row>
    <row r="16" spans="1:8" ht="15" x14ac:dyDescent="0.3">
      <c r="C16" s="65" t="s">
        <v>85</v>
      </c>
      <c r="D16" s="672">
        <v>2472</v>
      </c>
      <c r="E16" s="673"/>
      <c r="F16" s="93"/>
      <c r="G16" s="94"/>
      <c r="H16" s="9"/>
    </row>
    <row r="17" spans="1:8" ht="15.75" thickBot="1" x14ac:dyDescent="0.35">
      <c r="C17" s="95" t="s">
        <v>19</v>
      </c>
      <c r="D17" s="668">
        <v>2495</v>
      </c>
      <c r="E17" s="669"/>
      <c r="F17" s="93"/>
      <c r="G17" s="94"/>
      <c r="H17" s="9"/>
    </row>
    <row r="20" spans="1:8" x14ac:dyDescent="0.2">
      <c r="A20" s="7"/>
    </row>
    <row r="26" spans="1:8" x14ac:dyDescent="0.2">
      <c r="A26" s="7"/>
    </row>
    <row r="27" spans="1:8" x14ac:dyDescent="0.2">
      <c r="A27" s="8"/>
    </row>
    <row r="28" spans="1:8" x14ac:dyDescent="0.2">
      <c r="A28" s="8"/>
    </row>
    <row r="46" spans="3:4" ht="15" x14ac:dyDescent="0.3">
      <c r="C46" s="15"/>
      <c r="D46" s="15"/>
    </row>
    <row r="57" spans="1:1" ht="14.25" x14ac:dyDescent="0.3">
      <c r="A57" s="26"/>
    </row>
  </sheetData>
  <mergeCells count="6">
    <mergeCell ref="D17:E17"/>
    <mergeCell ref="D15:E15"/>
    <mergeCell ref="D16:E16"/>
    <mergeCell ref="A10:G10"/>
    <mergeCell ref="C13:E13"/>
    <mergeCell ref="C12:E12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7"/>
  <sheetViews>
    <sheetView topLeftCell="A4" workbookViewId="0">
      <selection activeCell="AH26" sqref="AH26"/>
    </sheetView>
  </sheetViews>
  <sheetFormatPr baseColWidth="10" defaultRowHeight="12.75" x14ac:dyDescent="0.2"/>
  <cols>
    <col min="1" max="1" width="3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2.42578125" customWidth="1"/>
    <col min="18" max="29" width="11.42578125" hidden="1" customWidth="1"/>
    <col min="30" max="30" width="4.85546875" customWidth="1"/>
  </cols>
  <sheetData>
    <row r="5" spans="1:17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2.75" customHeight="1" x14ac:dyDescent="0.25">
      <c r="A7" s="660" t="s">
        <v>298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</row>
    <row r="8" spans="1:17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15" x14ac:dyDescent="0.25"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</row>
    <row r="10" spans="1:17" ht="15" x14ac:dyDescent="0.2">
      <c r="A10" s="663" t="s">
        <v>92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</row>
    <row r="11" spans="1:17" ht="15" x14ac:dyDescent="0.3">
      <c r="A11" s="662" t="s">
        <v>32</v>
      </c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</row>
    <row r="12" spans="1:17" ht="15" x14ac:dyDescent="0.2">
      <c r="B12" s="657" t="s">
        <v>426</v>
      </c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</row>
    <row r="13" spans="1:17" ht="15" x14ac:dyDescent="0.3">
      <c r="B13" s="661" t="s">
        <v>25</v>
      </c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</row>
    <row r="14" spans="1:17" ht="15.75" thickBot="1" x14ac:dyDescent="0.3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7" ht="87" customHeight="1" thickBot="1" x14ac:dyDescent="0.35">
      <c r="B15" s="716" t="s">
        <v>23</v>
      </c>
      <c r="C15" s="716"/>
      <c r="D15" s="190" t="s">
        <v>167</v>
      </c>
      <c r="E15" s="190" t="s">
        <v>165</v>
      </c>
      <c r="F15" s="190" t="s">
        <v>204</v>
      </c>
      <c r="G15" s="190" t="s">
        <v>229</v>
      </c>
      <c r="H15" s="190" t="s">
        <v>243</v>
      </c>
      <c r="I15" s="190" t="s">
        <v>288</v>
      </c>
      <c r="J15" s="190" t="s">
        <v>289</v>
      </c>
      <c r="K15" s="190" t="s">
        <v>290</v>
      </c>
      <c r="L15" s="190" t="s">
        <v>291</v>
      </c>
      <c r="M15" s="190" t="s">
        <v>292</v>
      </c>
      <c r="N15" s="190" t="s">
        <v>293</v>
      </c>
      <c r="O15" s="190" t="s">
        <v>294</v>
      </c>
      <c r="P15" s="90" t="s">
        <v>18</v>
      </c>
    </row>
    <row r="16" spans="1:17" ht="20.100000000000001" customHeight="1" x14ac:dyDescent="0.2">
      <c r="B16" s="712" t="s">
        <v>299</v>
      </c>
      <c r="C16" s="656"/>
      <c r="D16" s="54">
        <v>85</v>
      </c>
      <c r="E16" s="54">
        <v>69</v>
      </c>
      <c r="F16" s="54">
        <v>88</v>
      </c>
      <c r="G16" s="54">
        <v>105</v>
      </c>
      <c r="H16" s="54">
        <v>100</v>
      </c>
      <c r="I16" s="54">
        <v>78</v>
      </c>
      <c r="J16" s="54">
        <v>85</v>
      </c>
      <c r="K16" s="54">
        <v>83</v>
      </c>
      <c r="L16" s="54">
        <v>108</v>
      </c>
      <c r="M16" s="54">
        <v>95</v>
      </c>
      <c r="N16" s="54">
        <v>76</v>
      </c>
      <c r="O16" s="54">
        <v>111</v>
      </c>
      <c r="P16" s="196">
        <f>SUM(D16:O16)</f>
        <v>1083</v>
      </c>
    </row>
    <row r="17" spans="2:16" ht="20.100000000000001" customHeight="1" thickBot="1" x14ac:dyDescent="0.25">
      <c r="B17" s="717" t="s">
        <v>300</v>
      </c>
      <c r="C17" s="718"/>
      <c r="D17" s="21">
        <v>112</v>
      </c>
      <c r="E17" s="21">
        <v>104</v>
      </c>
      <c r="F17" s="21">
        <v>118</v>
      </c>
      <c r="G17" s="21">
        <v>123</v>
      </c>
      <c r="H17" s="21">
        <v>121</v>
      </c>
      <c r="I17" s="21">
        <v>94</v>
      </c>
      <c r="J17" s="21">
        <v>104</v>
      </c>
      <c r="K17" s="21">
        <v>117</v>
      </c>
      <c r="L17" s="21">
        <v>122</v>
      </c>
      <c r="M17" s="21">
        <v>126</v>
      </c>
      <c r="N17" s="21">
        <v>106</v>
      </c>
      <c r="O17" s="21">
        <v>142</v>
      </c>
      <c r="P17" s="197">
        <f>SUM(D17:O17)</f>
        <v>1389</v>
      </c>
    </row>
    <row r="18" spans="2:16" ht="20.100000000000001" hidden="1" customHeight="1" thickBot="1" x14ac:dyDescent="0.25">
      <c r="B18" s="714" t="s">
        <v>301</v>
      </c>
      <c r="C18" s="715"/>
      <c r="D18" s="64">
        <v>0</v>
      </c>
      <c r="E18" s="64">
        <v>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98">
        <f>SUM(D18:O18)</f>
        <v>0</v>
      </c>
    </row>
    <row r="19" spans="2:16" ht="20.100000000000001" customHeight="1" thickBot="1" x14ac:dyDescent="0.25">
      <c r="B19" s="713" t="s">
        <v>1</v>
      </c>
      <c r="C19" s="713"/>
      <c r="D19" s="194">
        <f>SUM(D16:D18)</f>
        <v>197</v>
      </c>
      <c r="E19" s="194">
        <f>SUM(E16:E18)</f>
        <v>173</v>
      </c>
      <c r="F19" s="194">
        <f>SUM(F16:F18)</f>
        <v>206</v>
      </c>
      <c r="G19" s="194">
        <f t="shared" ref="G19:P19" si="0">SUM(G16:G18)</f>
        <v>228</v>
      </c>
      <c r="H19" s="194">
        <f t="shared" si="0"/>
        <v>221</v>
      </c>
      <c r="I19" s="194">
        <f t="shared" si="0"/>
        <v>172</v>
      </c>
      <c r="J19" s="194">
        <f t="shared" si="0"/>
        <v>189</v>
      </c>
      <c r="K19" s="194">
        <f t="shared" si="0"/>
        <v>200</v>
      </c>
      <c r="L19" s="194">
        <f t="shared" si="0"/>
        <v>230</v>
      </c>
      <c r="M19" s="194">
        <f t="shared" si="0"/>
        <v>221</v>
      </c>
      <c r="N19" s="194">
        <f t="shared" si="0"/>
        <v>182</v>
      </c>
      <c r="O19" s="194">
        <f t="shared" si="0"/>
        <v>253</v>
      </c>
      <c r="P19" s="194">
        <f t="shared" si="0"/>
        <v>2472</v>
      </c>
    </row>
    <row r="57" spans="1:1" ht="14.25" x14ac:dyDescent="0.3">
      <c r="A57" s="24"/>
    </row>
  </sheetData>
  <mergeCells count="13">
    <mergeCell ref="B19:C19"/>
    <mergeCell ref="B13:P13"/>
    <mergeCell ref="A11:Q11"/>
    <mergeCell ref="B18:C18"/>
    <mergeCell ref="B15:C15"/>
    <mergeCell ref="B17:C17"/>
    <mergeCell ref="A5:Q5"/>
    <mergeCell ref="A6:Q6"/>
    <mergeCell ref="B9:P9"/>
    <mergeCell ref="A7:Q7"/>
    <mergeCell ref="B16:C16"/>
    <mergeCell ref="B12:P12"/>
    <mergeCell ref="A10:Q10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2"/>
  <sheetViews>
    <sheetView topLeftCell="C10" zoomScaleSheetLayoutView="55" workbookViewId="0">
      <selection activeCell="AD19" sqref="AD19"/>
    </sheetView>
  </sheetViews>
  <sheetFormatPr baseColWidth="10" defaultRowHeight="12.75" x14ac:dyDescent="0.2"/>
  <cols>
    <col min="1" max="1" width="3.42578125" hidden="1" customWidth="1"/>
    <col min="2" max="2" width="1.85546875" hidden="1" customWidth="1"/>
    <col min="3" max="3" width="10.140625" customWidth="1"/>
    <col min="4" max="4" width="10.7109375" customWidth="1"/>
    <col min="5" max="5" width="4.140625" customWidth="1"/>
    <col min="6" max="6" width="4.42578125" customWidth="1"/>
    <col min="7" max="8" width="4.140625" customWidth="1"/>
    <col min="9" max="9" width="4.28515625" customWidth="1"/>
    <col min="10" max="10" width="5" customWidth="1"/>
    <col min="11" max="11" width="4.28515625" customWidth="1"/>
    <col min="12" max="12" width="4.140625" customWidth="1"/>
    <col min="13" max="13" width="4.5703125" customWidth="1"/>
    <col min="14" max="17" width="4.85546875" customWidth="1"/>
    <col min="18" max="18" width="7.7109375" customWidth="1"/>
    <col min="19" max="19" width="11.85546875" customWidth="1"/>
    <col min="20" max="29" width="11.42578125" hidden="1" customWidth="1"/>
  </cols>
  <sheetData>
    <row r="5" spans="1:19" ht="15" customHeight="1" x14ac:dyDescent="0.25">
      <c r="A5" s="658" t="s">
        <v>25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</row>
    <row r="6" spans="1:19" ht="18.75" customHeight="1" x14ac:dyDescent="0.3">
      <c r="A6" s="659" t="s">
        <v>128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</row>
    <row r="7" spans="1:19" ht="1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</row>
    <row r="8" spans="1:19" ht="15.75" x14ac:dyDescent="0.25">
      <c r="E8" s="1"/>
    </row>
    <row r="9" spans="1:19" ht="15.75" customHeight="1" x14ac:dyDescent="0.25">
      <c r="A9" s="664" t="s">
        <v>296</v>
      </c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</row>
    <row r="10" spans="1:19" ht="12.75" customHeight="1" x14ac:dyDescent="0.2">
      <c r="A10" s="663" t="s">
        <v>297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</row>
    <row r="11" spans="1:19" ht="12.75" customHeight="1" x14ac:dyDescent="0.3">
      <c r="A11" s="662" t="s">
        <v>129</v>
      </c>
      <c r="B11" s="662"/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</row>
    <row r="12" spans="1:19" ht="15" x14ac:dyDescent="0.2">
      <c r="A12" s="657" t="s">
        <v>421</v>
      </c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</row>
    <row r="13" spans="1:19" ht="15" x14ac:dyDescent="0.3">
      <c r="A13" s="661" t="s">
        <v>25</v>
      </c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</row>
    <row r="14" spans="1:19" ht="15.75" thickBot="1" x14ac:dyDescent="0.35">
      <c r="D14" s="20"/>
      <c r="E14" s="20"/>
      <c r="F14" s="20"/>
    </row>
    <row r="15" spans="1:19" ht="66" customHeight="1" thickBot="1" x14ac:dyDescent="0.35">
      <c r="D15" s="719" t="s">
        <v>158</v>
      </c>
      <c r="E15" s="719"/>
      <c r="F15" s="190" t="s">
        <v>167</v>
      </c>
      <c r="G15" s="190" t="s">
        <v>165</v>
      </c>
      <c r="H15" s="190" t="s">
        <v>204</v>
      </c>
      <c r="I15" s="190" t="s">
        <v>229</v>
      </c>
      <c r="J15" s="190" t="s">
        <v>243</v>
      </c>
      <c r="K15" s="190" t="s">
        <v>288</v>
      </c>
      <c r="L15" s="190" t="s">
        <v>289</v>
      </c>
      <c r="M15" s="190" t="s">
        <v>290</v>
      </c>
      <c r="N15" s="190" t="s">
        <v>291</v>
      </c>
      <c r="O15" s="190" t="s">
        <v>292</v>
      </c>
      <c r="P15" s="190" t="s">
        <v>293</v>
      </c>
      <c r="Q15" s="190" t="s">
        <v>294</v>
      </c>
      <c r="R15" s="90" t="s">
        <v>1</v>
      </c>
    </row>
    <row r="16" spans="1:19" ht="17.100000000000001" customHeight="1" x14ac:dyDescent="0.2">
      <c r="D16" s="712" t="s">
        <v>159</v>
      </c>
      <c r="E16" s="656"/>
      <c r="F16" s="54">
        <v>10</v>
      </c>
      <c r="G16" s="54">
        <v>5</v>
      </c>
      <c r="H16" s="54">
        <v>13</v>
      </c>
      <c r="I16" s="54">
        <v>15</v>
      </c>
      <c r="J16" s="54">
        <v>3</v>
      </c>
      <c r="K16" s="54">
        <v>10</v>
      </c>
      <c r="L16" s="54">
        <v>14</v>
      </c>
      <c r="M16" s="54">
        <v>9</v>
      </c>
      <c r="N16" s="54">
        <v>12</v>
      </c>
      <c r="O16" s="54">
        <v>8</v>
      </c>
      <c r="P16" s="54">
        <v>7</v>
      </c>
      <c r="Q16" s="54">
        <v>13</v>
      </c>
      <c r="R16" s="191">
        <f t="shared" ref="R16:R21" si="0">SUM(F16:Q16)</f>
        <v>119</v>
      </c>
    </row>
    <row r="17" spans="4:18" ht="17.100000000000001" customHeight="1" x14ac:dyDescent="0.2">
      <c r="D17" s="717" t="s">
        <v>160</v>
      </c>
      <c r="E17" s="718"/>
      <c r="F17" s="21">
        <v>104</v>
      </c>
      <c r="G17" s="21">
        <v>89</v>
      </c>
      <c r="H17" s="21">
        <v>99</v>
      </c>
      <c r="I17" s="21">
        <v>115</v>
      </c>
      <c r="J17" s="21">
        <v>109</v>
      </c>
      <c r="K17" s="21">
        <v>78</v>
      </c>
      <c r="L17" s="21">
        <v>101</v>
      </c>
      <c r="M17" s="21">
        <v>103</v>
      </c>
      <c r="N17" s="21">
        <v>109</v>
      </c>
      <c r="O17" s="21">
        <v>104</v>
      </c>
      <c r="P17" s="21">
        <v>79</v>
      </c>
      <c r="Q17" s="21">
        <v>126</v>
      </c>
      <c r="R17" s="192">
        <f t="shared" si="0"/>
        <v>1216</v>
      </c>
    </row>
    <row r="18" spans="4:18" ht="17.100000000000001" customHeight="1" x14ac:dyDescent="0.2">
      <c r="D18" s="717" t="s">
        <v>161</v>
      </c>
      <c r="E18" s="718"/>
      <c r="F18" s="21">
        <v>49</v>
      </c>
      <c r="G18" s="21">
        <v>33</v>
      </c>
      <c r="H18" s="21">
        <v>46</v>
      </c>
      <c r="I18" s="21">
        <v>53</v>
      </c>
      <c r="J18" s="21">
        <v>50</v>
      </c>
      <c r="K18" s="21">
        <v>40</v>
      </c>
      <c r="L18" s="21">
        <v>38</v>
      </c>
      <c r="M18" s="21">
        <v>48</v>
      </c>
      <c r="N18" s="21">
        <v>58</v>
      </c>
      <c r="O18" s="21">
        <v>42</v>
      </c>
      <c r="P18" s="21">
        <v>46</v>
      </c>
      <c r="Q18" s="21">
        <v>51</v>
      </c>
      <c r="R18" s="192">
        <f>SUM(F18:Q18)</f>
        <v>554</v>
      </c>
    </row>
    <row r="19" spans="4:18" ht="17.100000000000001" customHeight="1" x14ac:dyDescent="0.2">
      <c r="D19" s="717" t="s">
        <v>162</v>
      </c>
      <c r="E19" s="718"/>
      <c r="F19" s="21">
        <v>17</v>
      </c>
      <c r="G19" s="21">
        <v>17</v>
      </c>
      <c r="H19" s="21">
        <v>18</v>
      </c>
      <c r="I19" s="21">
        <v>27</v>
      </c>
      <c r="J19" s="21">
        <v>18</v>
      </c>
      <c r="K19" s="21">
        <v>14</v>
      </c>
      <c r="L19" s="21">
        <v>15</v>
      </c>
      <c r="M19" s="21">
        <v>13</v>
      </c>
      <c r="N19" s="21">
        <v>13</v>
      </c>
      <c r="O19" s="21">
        <v>12</v>
      </c>
      <c r="P19" s="21">
        <v>17</v>
      </c>
      <c r="Q19" s="21">
        <v>16</v>
      </c>
      <c r="R19" s="192">
        <f t="shared" si="0"/>
        <v>197</v>
      </c>
    </row>
    <row r="20" spans="4:18" ht="17.100000000000001" customHeight="1" x14ac:dyDescent="0.2">
      <c r="D20" s="717" t="s">
        <v>163</v>
      </c>
      <c r="E20" s="718"/>
      <c r="F20" s="21">
        <v>6</v>
      </c>
      <c r="G20" s="21">
        <v>0</v>
      </c>
      <c r="H20" s="21">
        <v>6</v>
      </c>
      <c r="I20" s="21">
        <v>4</v>
      </c>
      <c r="J20" s="21">
        <v>6</v>
      </c>
      <c r="K20" s="21">
        <v>3</v>
      </c>
      <c r="L20" s="21">
        <v>7</v>
      </c>
      <c r="M20" s="21">
        <v>2</v>
      </c>
      <c r="N20" s="21">
        <v>2</v>
      </c>
      <c r="O20" s="21">
        <v>10</v>
      </c>
      <c r="P20" s="21">
        <v>2</v>
      </c>
      <c r="Q20" s="21">
        <v>4</v>
      </c>
      <c r="R20" s="192">
        <f t="shared" si="0"/>
        <v>52</v>
      </c>
    </row>
    <row r="21" spans="4:18" ht="17.100000000000001" customHeight="1" thickBot="1" x14ac:dyDescent="0.25">
      <c r="D21" s="714" t="s">
        <v>164</v>
      </c>
      <c r="E21" s="715"/>
      <c r="F21" s="64">
        <v>11</v>
      </c>
      <c r="G21" s="64">
        <v>29</v>
      </c>
      <c r="H21" s="64">
        <v>24</v>
      </c>
      <c r="I21" s="64">
        <v>14</v>
      </c>
      <c r="J21" s="64">
        <v>35</v>
      </c>
      <c r="K21" s="64">
        <v>27</v>
      </c>
      <c r="L21" s="64">
        <v>14</v>
      </c>
      <c r="M21" s="64">
        <v>25</v>
      </c>
      <c r="N21" s="64">
        <v>36</v>
      </c>
      <c r="O21" s="64">
        <v>45</v>
      </c>
      <c r="P21" s="64">
        <v>31</v>
      </c>
      <c r="Q21" s="64">
        <v>43</v>
      </c>
      <c r="R21" s="193">
        <f t="shared" si="0"/>
        <v>334</v>
      </c>
    </row>
    <row r="22" spans="4:18" ht="22.5" customHeight="1" thickBot="1" x14ac:dyDescent="0.25">
      <c r="D22" s="713" t="s">
        <v>1</v>
      </c>
      <c r="E22" s="713"/>
      <c r="F22" s="194">
        <f>SUM(F16:F21)</f>
        <v>197</v>
      </c>
      <c r="G22" s="194">
        <f t="shared" ref="G22:Q22" si="1">SUM(G16:G21)</f>
        <v>173</v>
      </c>
      <c r="H22" s="194">
        <f t="shared" si="1"/>
        <v>206</v>
      </c>
      <c r="I22" s="194">
        <f t="shared" si="1"/>
        <v>228</v>
      </c>
      <c r="J22" s="194">
        <f t="shared" si="1"/>
        <v>221</v>
      </c>
      <c r="K22" s="194">
        <f t="shared" si="1"/>
        <v>172</v>
      </c>
      <c r="L22" s="194">
        <f t="shared" si="1"/>
        <v>189</v>
      </c>
      <c r="M22" s="194">
        <f t="shared" si="1"/>
        <v>200</v>
      </c>
      <c r="N22" s="194">
        <f t="shared" si="1"/>
        <v>230</v>
      </c>
      <c r="O22" s="194">
        <f t="shared" si="1"/>
        <v>221</v>
      </c>
      <c r="P22" s="194">
        <f t="shared" si="1"/>
        <v>182</v>
      </c>
      <c r="Q22" s="194">
        <f t="shared" si="1"/>
        <v>253</v>
      </c>
      <c r="R22" s="195">
        <f>SUM(R16:R21)</f>
        <v>2472</v>
      </c>
    </row>
    <row r="50" spans="1:5" ht="15" x14ac:dyDescent="0.3">
      <c r="D50" s="16"/>
      <c r="E50" s="16"/>
    </row>
    <row r="52" spans="1:5" x14ac:dyDescent="0.2">
      <c r="A52" s="28"/>
    </row>
  </sheetData>
  <mergeCells count="16">
    <mergeCell ref="D22:E22"/>
    <mergeCell ref="D19:E19"/>
    <mergeCell ref="D21:E21"/>
    <mergeCell ref="D17:E17"/>
    <mergeCell ref="D20:E20"/>
    <mergeCell ref="D18:E18"/>
    <mergeCell ref="A5:S5"/>
    <mergeCell ref="A6:S6"/>
    <mergeCell ref="A7:S7"/>
    <mergeCell ref="A9:S9"/>
    <mergeCell ref="D16:E16"/>
    <mergeCell ref="D15:E15"/>
    <mergeCell ref="A10:S10"/>
    <mergeCell ref="A11:S11"/>
    <mergeCell ref="A12:S12"/>
    <mergeCell ref="A13:S13"/>
  </mergeCells>
  <phoneticPr fontId="0" type="noConversion"/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R55"/>
  <sheetViews>
    <sheetView topLeftCell="A13" workbookViewId="0"/>
  </sheetViews>
  <sheetFormatPr baseColWidth="10" defaultRowHeight="12.75" x14ac:dyDescent="0.2"/>
  <cols>
    <col min="1" max="1" width="11.140625" customWidth="1"/>
    <col min="2" max="2" width="16.85546875" customWidth="1"/>
    <col min="3" max="3" width="16.42578125" customWidth="1"/>
    <col min="4" max="4" width="18" customWidth="1"/>
    <col min="5" max="5" width="16.140625" customWidth="1"/>
    <col min="7" max="7" width="4.42578125" customWidth="1"/>
    <col min="8" max="8" width="4.85546875" customWidth="1"/>
  </cols>
  <sheetData>
    <row r="5" spans="1:18" ht="12.75" customHeight="1" x14ac:dyDescent="0.25">
      <c r="A5" s="658" t="s">
        <v>25</v>
      </c>
      <c r="B5" s="658"/>
      <c r="C5" s="658"/>
      <c r="D5" s="658"/>
      <c r="E5" s="658"/>
      <c r="F5" s="658"/>
    </row>
    <row r="6" spans="1:18" ht="19.5" customHeight="1" x14ac:dyDescent="0.3">
      <c r="A6" s="659" t="s">
        <v>30</v>
      </c>
      <c r="B6" s="659"/>
      <c r="C6" s="659"/>
      <c r="D6" s="659"/>
      <c r="E6" s="659"/>
      <c r="F6" s="659"/>
    </row>
    <row r="7" spans="1:18" ht="12.75" customHeight="1" x14ac:dyDescent="0.25">
      <c r="A7" s="660" t="s">
        <v>135</v>
      </c>
      <c r="B7" s="660"/>
      <c r="C7" s="660"/>
      <c r="D7" s="660"/>
      <c r="E7" s="660"/>
      <c r="F7" s="660"/>
    </row>
    <row r="8" spans="1:18" ht="12.75" customHeight="1" x14ac:dyDescent="0.25">
      <c r="A8" s="1"/>
      <c r="B8" s="1"/>
      <c r="C8" s="1"/>
      <c r="D8" s="1"/>
      <c r="E8" s="1"/>
      <c r="F8" s="1"/>
    </row>
    <row r="9" spans="1:18" ht="18" customHeight="1" x14ac:dyDescent="0.3">
      <c r="A9" s="728"/>
      <c r="B9" s="728"/>
      <c r="C9" s="728"/>
      <c r="D9" s="728"/>
      <c r="E9" s="728"/>
      <c r="F9" s="728"/>
    </row>
    <row r="10" spans="1:18" ht="12.75" customHeight="1" x14ac:dyDescent="0.3">
      <c r="A10" s="729" t="s">
        <v>92</v>
      </c>
      <c r="B10" s="730"/>
      <c r="C10" s="730"/>
      <c r="D10" s="730"/>
      <c r="E10" s="730"/>
      <c r="F10" s="730"/>
    </row>
    <row r="11" spans="1:18" ht="12.75" customHeight="1" x14ac:dyDescent="0.2">
      <c r="A11" s="199"/>
      <c r="B11" s="657" t="s">
        <v>421</v>
      </c>
      <c r="C11" s="657"/>
      <c r="D11" s="657"/>
      <c r="E11" s="657"/>
      <c r="F11" s="199"/>
    </row>
    <row r="12" spans="1:18" ht="12.75" customHeight="1" x14ac:dyDescent="0.3">
      <c r="A12" s="199"/>
      <c r="B12" s="661" t="s">
        <v>25</v>
      </c>
      <c r="C12" s="661"/>
      <c r="D12" s="661"/>
      <c r="E12" s="661"/>
      <c r="F12" s="199"/>
    </row>
    <row r="13" spans="1:18" ht="15" customHeight="1" thickBot="1" x14ac:dyDescent="0.35">
      <c r="A13" s="199"/>
      <c r="B13" s="20"/>
      <c r="C13" s="20"/>
      <c r="D13" s="20"/>
      <c r="E13" s="20"/>
      <c r="F13" s="199"/>
    </row>
    <row r="14" spans="1:18" ht="18.75" customHeight="1" x14ac:dyDescent="0.2">
      <c r="B14" s="722" t="s">
        <v>8</v>
      </c>
      <c r="C14" s="724" t="s">
        <v>302</v>
      </c>
      <c r="D14" s="726" t="s">
        <v>303</v>
      </c>
      <c r="E14" s="720" t="s">
        <v>64</v>
      </c>
    </row>
    <row r="15" spans="1:18" ht="25.5" customHeight="1" thickBot="1" x14ac:dyDescent="0.3">
      <c r="B15" s="723"/>
      <c r="C15" s="725"/>
      <c r="D15" s="727"/>
      <c r="E15" s="721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0.100000000000001" customHeight="1" x14ac:dyDescent="0.2">
      <c r="B16" s="200" t="s">
        <v>304</v>
      </c>
      <c r="C16" s="54">
        <v>180</v>
      </c>
      <c r="D16" s="54">
        <v>17</v>
      </c>
      <c r="E16" s="196">
        <f t="shared" ref="E16:E27" si="0">SUM(C16:D16)</f>
        <v>197</v>
      </c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0.100000000000001" customHeight="1" x14ac:dyDescent="0.2">
      <c r="B17" s="201" t="s">
        <v>305</v>
      </c>
      <c r="C17" s="21">
        <v>152</v>
      </c>
      <c r="D17" s="21">
        <v>21</v>
      </c>
      <c r="E17" s="197">
        <f>SUM(C17:D17)</f>
        <v>173</v>
      </c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0.100000000000001" customHeight="1" x14ac:dyDescent="0.2">
      <c r="B18" s="201" t="s">
        <v>306</v>
      </c>
      <c r="C18" s="202">
        <v>194</v>
      </c>
      <c r="D18" s="202">
        <v>12</v>
      </c>
      <c r="E18" s="197">
        <f t="shared" si="0"/>
        <v>206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0.100000000000001" customHeight="1" x14ac:dyDescent="0.3">
      <c r="B19" s="201" t="s">
        <v>307</v>
      </c>
      <c r="C19" s="21">
        <v>201</v>
      </c>
      <c r="D19" s="21">
        <v>27</v>
      </c>
      <c r="E19" s="197">
        <f t="shared" si="0"/>
        <v>228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20.100000000000001" customHeight="1" x14ac:dyDescent="0.2">
      <c r="B20" s="201" t="s">
        <v>308</v>
      </c>
      <c r="C20" s="202">
        <v>207</v>
      </c>
      <c r="D20" s="202">
        <v>14</v>
      </c>
      <c r="E20" s="203">
        <f t="shared" si="0"/>
        <v>221</v>
      </c>
    </row>
    <row r="21" spans="1:18" ht="20.100000000000001" customHeight="1" x14ac:dyDescent="0.2">
      <c r="B21" s="201" t="s">
        <v>309</v>
      </c>
      <c r="C21" s="21">
        <v>151</v>
      </c>
      <c r="D21" s="21">
        <v>21</v>
      </c>
      <c r="E21" s="197">
        <f t="shared" si="0"/>
        <v>172</v>
      </c>
    </row>
    <row r="22" spans="1:18" ht="20.100000000000001" customHeight="1" x14ac:dyDescent="0.2">
      <c r="B22" s="201" t="s">
        <v>310</v>
      </c>
      <c r="C22" s="202">
        <v>176</v>
      </c>
      <c r="D22" s="202">
        <v>13</v>
      </c>
      <c r="E22" s="197">
        <f t="shared" si="0"/>
        <v>189</v>
      </c>
    </row>
    <row r="23" spans="1:18" ht="20.100000000000001" customHeight="1" x14ac:dyDescent="0.2">
      <c r="B23" s="201" t="s">
        <v>311</v>
      </c>
      <c r="C23" s="21">
        <v>190</v>
      </c>
      <c r="D23" s="21">
        <v>10</v>
      </c>
      <c r="E23" s="197">
        <f t="shared" si="0"/>
        <v>200</v>
      </c>
    </row>
    <row r="24" spans="1:18" ht="20.100000000000001" customHeight="1" x14ac:dyDescent="0.2">
      <c r="B24" s="201" t="s">
        <v>312</v>
      </c>
      <c r="C24" s="202">
        <v>204</v>
      </c>
      <c r="D24" s="202">
        <v>26</v>
      </c>
      <c r="E24" s="197">
        <f t="shared" si="0"/>
        <v>230</v>
      </c>
    </row>
    <row r="25" spans="1:18" ht="20.100000000000001" customHeight="1" x14ac:dyDescent="0.2">
      <c r="B25" s="201" t="s">
        <v>313</v>
      </c>
      <c r="C25" s="21">
        <v>189</v>
      </c>
      <c r="D25" s="21">
        <v>32</v>
      </c>
      <c r="E25" s="197">
        <f t="shared" si="0"/>
        <v>221</v>
      </c>
    </row>
    <row r="26" spans="1:18" ht="20.100000000000001" customHeight="1" x14ac:dyDescent="0.2">
      <c r="B26" s="201" t="s">
        <v>314</v>
      </c>
      <c r="C26" s="202">
        <v>151</v>
      </c>
      <c r="D26" s="202">
        <v>31</v>
      </c>
      <c r="E26" s="203">
        <f t="shared" si="0"/>
        <v>182</v>
      </c>
    </row>
    <row r="27" spans="1:18" ht="20.100000000000001" customHeight="1" thickBot="1" x14ac:dyDescent="0.25">
      <c r="B27" s="204" t="s">
        <v>315</v>
      </c>
      <c r="C27" s="205">
        <v>217</v>
      </c>
      <c r="D27" s="205">
        <v>36</v>
      </c>
      <c r="E27" s="206">
        <f t="shared" si="0"/>
        <v>253</v>
      </c>
    </row>
    <row r="28" spans="1:18" ht="20.100000000000001" customHeight="1" thickBot="1" x14ac:dyDescent="0.25">
      <c r="B28" s="51" t="s">
        <v>1</v>
      </c>
      <c r="C28" s="45">
        <f>SUM(C16:C27)</f>
        <v>2212</v>
      </c>
      <c r="D28" s="45">
        <f>SUM(D16:D27)</f>
        <v>260</v>
      </c>
      <c r="E28" s="45">
        <f>SUM(E16:E27)</f>
        <v>2472</v>
      </c>
    </row>
    <row r="29" spans="1:18" ht="14.25" x14ac:dyDescent="0.3">
      <c r="B29" s="23"/>
      <c r="C29" s="207"/>
      <c r="D29" s="207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8" ht="14.25" x14ac:dyDescent="0.3">
      <c r="B30" s="23"/>
      <c r="C30" s="207"/>
      <c r="D30" s="207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8" ht="14.25" x14ac:dyDescent="0.3">
      <c r="B31" s="23"/>
      <c r="C31" s="207"/>
      <c r="D31" s="207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8" ht="14.25" x14ac:dyDescent="0.3">
      <c r="A32" s="23"/>
      <c r="B32" s="23"/>
      <c r="C32" s="23"/>
      <c r="D32" s="23"/>
    </row>
    <row r="55" spans="1:1" ht="14.25" x14ac:dyDescent="0.3">
      <c r="A55" s="24"/>
    </row>
  </sheetData>
  <mergeCells count="11">
    <mergeCell ref="E14:E15"/>
    <mergeCell ref="B14:B15"/>
    <mergeCell ref="C14:C15"/>
    <mergeCell ref="D14:D15"/>
    <mergeCell ref="A5:F5"/>
    <mergeCell ref="A7:F7"/>
    <mergeCell ref="A9:F9"/>
    <mergeCell ref="B12:E12"/>
    <mergeCell ref="B11:E11"/>
    <mergeCell ref="A10:F10"/>
    <mergeCell ref="A6:F6"/>
  </mergeCells>
  <phoneticPr fontId="0" type="noConversion"/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4"/>
  <sheetViews>
    <sheetView topLeftCell="A10" workbookViewId="0">
      <selection activeCell="D17" sqref="D17"/>
    </sheetView>
  </sheetViews>
  <sheetFormatPr baseColWidth="10" defaultRowHeight="12.75" x14ac:dyDescent="0.2"/>
  <cols>
    <col min="1" max="1" width="11.285156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10" max="10" width="7.5703125" customWidth="1"/>
  </cols>
  <sheetData>
    <row r="5" spans="1:20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</row>
    <row r="6" spans="1:20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</row>
    <row r="7" spans="1:20" ht="15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</row>
    <row r="8" spans="1:20" ht="12.75" customHeight="1" x14ac:dyDescent="0.25">
      <c r="B8" s="1"/>
      <c r="C8" s="1"/>
      <c r="D8" s="1"/>
      <c r="E8" s="1"/>
      <c r="F8" s="1"/>
      <c r="G8" s="1"/>
      <c r="H8" s="1"/>
    </row>
    <row r="9" spans="1:20" ht="18" customHeight="1" x14ac:dyDescent="0.3">
      <c r="A9" s="703"/>
      <c r="B9" s="703"/>
      <c r="C9" s="703"/>
      <c r="D9" s="703"/>
      <c r="E9" s="703"/>
      <c r="F9" s="703"/>
      <c r="G9" s="703"/>
      <c r="H9" s="703"/>
      <c r="I9" s="703"/>
      <c r="J9" s="703"/>
    </row>
    <row r="10" spans="1:20" ht="18.75" customHeight="1" x14ac:dyDescent="0.25">
      <c r="A10" s="704" t="s">
        <v>92</v>
      </c>
      <c r="B10" s="704"/>
      <c r="C10" s="704"/>
      <c r="D10" s="704"/>
      <c r="E10" s="704"/>
      <c r="F10" s="704"/>
      <c r="G10" s="704"/>
      <c r="H10" s="704"/>
      <c r="I10" s="704"/>
      <c r="J10" s="704"/>
    </row>
    <row r="11" spans="1:20" ht="12.75" customHeight="1" x14ac:dyDescent="0.2">
      <c r="A11" s="657" t="s">
        <v>421</v>
      </c>
      <c r="B11" s="657"/>
      <c r="C11" s="657"/>
      <c r="D11" s="657"/>
      <c r="E11" s="657"/>
      <c r="F11" s="657"/>
      <c r="G11" s="657"/>
      <c r="H11" s="657"/>
      <c r="I11" s="657"/>
      <c r="J11" s="657"/>
    </row>
    <row r="12" spans="1:20" ht="12.75" customHeight="1" x14ac:dyDescent="0.3">
      <c r="A12" s="661" t="s">
        <v>25</v>
      </c>
      <c r="B12" s="661"/>
      <c r="C12" s="661"/>
      <c r="D12" s="661"/>
      <c r="E12" s="661"/>
      <c r="F12" s="661"/>
      <c r="G12" s="661"/>
      <c r="H12" s="661"/>
      <c r="I12" s="661"/>
      <c r="J12" s="661"/>
    </row>
    <row r="13" spans="1:20" ht="13.5" customHeight="1" thickBot="1" x14ac:dyDescent="0.35">
      <c r="B13" s="735"/>
      <c r="C13" s="735"/>
      <c r="D13" s="20"/>
      <c r="E13" s="20"/>
      <c r="F13" s="20"/>
      <c r="G13" s="20"/>
      <c r="H13" s="199"/>
    </row>
    <row r="14" spans="1:20" ht="18.75" customHeight="1" x14ac:dyDescent="0.2">
      <c r="B14" s="731" t="s">
        <v>8</v>
      </c>
      <c r="C14" s="733" t="s">
        <v>64</v>
      </c>
      <c r="D14" s="733" t="s">
        <v>90</v>
      </c>
      <c r="E14" s="733" t="s">
        <v>91</v>
      </c>
      <c r="F14" s="733" t="s">
        <v>316</v>
      </c>
      <c r="G14" s="733" t="s">
        <v>303</v>
      </c>
      <c r="H14" s="733" t="s">
        <v>317</v>
      </c>
    </row>
    <row r="15" spans="1:20" ht="37.5" customHeight="1" thickBot="1" x14ac:dyDescent="0.3">
      <c r="B15" s="732"/>
      <c r="C15" s="734"/>
      <c r="D15" s="734"/>
      <c r="E15" s="734"/>
      <c r="F15" s="734"/>
      <c r="G15" s="734"/>
      <c r="H15" s="734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9.5" customHeight="1" x14ac:dyDescent="0.2">
      <c r="B16" s="208" t="s">
        <v>167</v>
      </c>
      <c r="C16" s="209">
        <v>197</v>
      </c>
      <c r="D16" s="210">
        <f xml:space="preserve"> (100000/9884371)*(C16*12)</f>
        <v>23.916544613713913</v>
      </c>
      <c r="E16" s="211">
        <v>180</v>
      </c>
      <c r="F16" s="212">
        <f xml:space="preserve"> (100000/9884371)*(E16*12)</f>
        <v>21.852680357708142</v>
      </c>
      <c r="G16" s="213">
        <f>C16-E16</f>
        <v>17</v>
      </c>
      <c r="H16" s="214">
        <f xml:space="preserve"> (100000/9884371)*(G16*12)</f>
        <v>2.0638642560057692</v>
      </c>
      <c r="L16" s="44"/>
      <c r="M16" s="44"/>
      <c r="N16" s="44"/>
      <c r="O16" s="44"/>
      <c r="P16" s="44"/>
      <c r="Q16" s="44"/>
      <c r="R16" s="44"/>
      <c r="S16" s="44"/>
      <c r="T16" s="44"/>
    </row>
    <row r="17" spans="2:20" ht="20.100000000000001" customHeight="1" x14ac:dyDescent="0.2">
      <c r="B17" s="215" t="s">
        <v>165</v>
      </c>
      <c r="C17" s="216">
        <v>173</v>
      </c>
      <c r="D17" s="210">
        <f t="shared" ref="D17:D26" si="0" xml:space="preserve"> (100000/9884371)*(C17*12)</f>
        <v>21.002853899352825</v>
      </c>
      <c r="E17" s="217">
        <v>152</v>
      </c>
      <c r="F17" s="212">
        <f t="shared" ref="F17:F26" si="1" xml:space="preserve"> (100000/9884371)*(E17*12)</f>
        <v>18.453374524286875</v>
      </c>
      <c r="G17" s="218">
        <f t="shared" ref="G17:G27" si="2">C17-E17</f>
        <v>21</v>
      </c>
      <c r="H17" s="214">
        <f t="shared" ref="H17:H26" si="3" xml:space="preserve"> (100000/9884371)*(G17*12)</f>
        <v>2.5494793750659501</v>
      </c>
      <c r="L17" s="44"/>
      <c r="M17" s="44"/>
      <c r="N17" s="44"/>
      <c r="O17" s="44"/>
      <c r="P17" s="44"/>
      <c r="Q17" s="44"/>
      <c r="R17" s="44"/>
      <c r="S17" s="44"/>
      <c r="T17" s="44"/>
    </row>
    <row r="18" spans="2:20" ht="20.100000000000001" customHeight="1" x14ac:dyDescent="0.2">
      <c r="B18" s="215" t="s">
        <v>204</v>
      </c>
      <c r="C18" s="216">
        <v>206</v>
      </c>
      <c r="D18" s="210">
        <f t="shared" si="0"/>
        <v>25.009178631599319</v>
      </c>
      <c r="E18" s="217">
        <v>194</v>
      </c>
      <c r="F18" s="212">
        <f t="shared" si="1"/>
        <v>23.552333274418775</v>
      </c>
      <c r="G18" s="218">
        <f t="shared" si="2"/>
        <v>12</v>
      </c>
      <c r="H18" s="214">
        <f t="shared" si="3"/>
        <v>1.4568453571805429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20.100000000000001" customHeight="1" x14ac:dyDescent="0.2">
      <c r="B19" s="215" t="s">
        <v>307</v>
      </c>
      <c r="C19" s="216">
        <v>228</v>
      </c>
      <c r="D19" s="210">
        <f t="shared" si="0"/>
        <v>27.680061786430315</v>
      </c>
      <c r="E19" s="217">
        <v>201</v>
      </c>
      <c r="F19" s="212">
        <f t="shared" si="1"/>
        <v>24.402159732774091</v>
      </c>
      <c r="G19" s="218">
        <f t="shared" si="2"/>
        <v>27</v>
      </c>
      <c r="H19" s="214">
        <f t="shared" si="3"/>
        <v>3.2779020536562213</v>
      </c>
    </row>
    <row r="20" spans="2:20" ht="20.100000000000001" customHeight="1" x14ac:dyDescent="0.2">
      <c r="B20" s="215" t="s">
        <v>308</v>
      </c>
      <c r="C20" s="216">
        <v>221</v>
      </c>
      <c r="D20" s="210">
        <f t="shared" si="0"/>
        <v>26.830235328074998</v>
      </c>
      <c r="E20" s="217">
        <v>207</v>
      </c>
      <c r="F20" s="212">
        <f t="shared" si="1"/>
        <v>25.130582411364365</v>
      </c>
      <c r="G20" s="218">
        <f t="shared" si="2"/>
        <v>14</v>
      </c>
      <c r="H20" s="214">
        <f t="shared" si="3"/>
        <v>1.6996529167106333</v>
      </c>
    </row>
    <row r="21" spans="2:20" ht="20.100000000000001" customHeight="1" x14ac:dyDescent="0.2">
      <c r="B21" s="215" t="s">
        <v>309</v>
      </c>
      <c r="C21" s="216">
        <v>172</v>
      </c>
      <c r="D21" s="210">
        <f t="shared" si="0"/>
        <v>20.881450119587782</v>
      </c>
      <c r="E21" s="217">
        <v>151</v>
      </c>
      <c r="F21" s="212">
        <f t="shared" si="1"/>
        <v>18.331970744521833</v>
      </c>
      <c r="G21" s="218">
        <f t="shared" si="2"/>
        <v>21</v>
      </c>
      <c r="H21" s="214">
        <f t="shared" si="3"/>
        <v>2.5494793750659501</v>
      </c>
    </row>
    <row r="22" spans="2:20" ht="20.100000000000001" customHeight="1" x14ac:dyDescent="0.2">
      <c r="B22" s="215" t="s">
        <v>310</v>
      </c>
      <c r="C22" s="216">
        <v>189</v>
      </c>
      <c r="D22" s="210">
        <f t="shared" si="0"/>
        <v>22.945314375593551</v>
      </c>
      <c r="E22" s="217">
        <v>176</v>
      </c>
      <c r="F22" s="212">
        <f t="shared" si="1"/>
        <v>21.36706523864796</v>
      </c>
      <c r="G22" s="218">
        <f t="shared" si="2"/>
        <v>13</v>
      </c>
      <c r="H22" s="214">
        <f t="shared" si="3"/>
        <v>1.5782491369455882</v>
      </c>
    </row>
    <row r="23" spans="2:20" ht="20.100000000000001" customHeight="1" x14ac:dyDescent="0.2">
      <c r="B23" s="215" t="s">
        <v>311</v>
      </c>
      <c r="C23" s="216">
        <v>200</v>
      </c>
      <c r="D23" s="210">
        <f t="shared" si="0"/>
        <v>24.280755953009049</v>
      </c>
      <c r="E23" s="217">
        <v>190</v>
      </c>
      <c r="F23" s="212">
        <f t="shared" si="1"/>
        <v>23.066718155358597</v>
      </c>
      <c r="G23" s="218">
        <f t="shared" si="2"/>
        <v>10</v>
      </c>
      <c r="H23" s="214">
        <f t="shared" si="3"/>
        <v>1.2140377976504524</v>
      </c>
    </row>
    <row r="24" spans="2:20" ht="20.100000000000001" customHeight="1" x14ac:dyDescent="0.2">
      <c r="B24" s="215" t="s">
        <v>312</v>
      </c>
      <c r="C24" s="216">
        <v>230</v>
      </c>
      <c r="D24" s="210">
        <f t="shared" si="0"/>
        <v>27.922869345960404</v>
      </c>
      <c r="E24" s="217">
        <v>204</v>
      </c>
      <c r="F24" s="212">
        <f t="shared" si="1"/>
        <v>24.76637107206923</v>
      </c>
      <c r="G24" s="218">
        <f t="shared" si="2"/>
        <v>26</v>
      </c>
      <c r="H24" s="214">
        <f t="shared" si="3"/>
        <v>3.1564982738911764</v>
      </c>
    </row>
    <row r="25" spans="2:20" ht="20.100000000000001" customHeight="1" x14ac:dyDescent="0.2">
      <c r="B25" s="215" t="s">
        <v>313</v>
      </c>
      <c r="C25" s="216">
        <v>221</v>
      </c>
      <c r="D25" s="210">
        <f t="shared" si="0"/>
        <v>26.830235328074998</v>
      </c>
      <c r="E25" s="217">
        <v>189</v>
      </c>
      <c r="F25" s="212">
        <f t="shared" si="1"/>
        <v>22.945314375593551</v>
      </c>
      <c r="G25" s="218">
        <f t="shared" si="2"/>
        <v>32</v>
      </c>
      <c r="H25" s="214">
        <f t="shared" si="3"/>
        <v>3.8849209524814476</v>
      </c>
    </row>
    <row r="26" spans="2:20" ht="20.100000000000001" customHeight="1" x14ac:dyDescent="0.2">
      <c r="B26" s="215" t="s">
        <v>314</v>
      </c>
      <c r="C26" s="216">
        <v>182</v>
      </c>
      <c r="D26" s="210">
        <f t="shared" si="0"/>
        <v>22.095487917238234</v>
      </c>
      <c r="E26" s="217">
        <v>151</v>
      </c>
      <c r="F26" s="212">
        <f t="shared" si="1"/>
        <v>18.331970744521833</v>
      </c>
      <c r="G26" s="218">
        <f t="shared" si="2"/>
        <v>31</v>
      </c>
      <c r="H26" s="214">
        <f t="shared" si="3"/>
        <v>3.7635171727164023</v>
      </c>
    </row>
    <row r="27" spans="2:20" ht="20.100000000000001" customHeight="1" thickBot="1" x14ac:dyDescent="0.25">
      <c r="B27" s="219" t="s">
        <v>315</v>
      </c>
      <c r="C27" s="220">
        <v>253</v>
      </c>
      <c r="D27" s="221">
        <f t="shared" ref="D27" si="4" xml:space="preserve"> (100000/9755954)*(C27*12)</f>
        <v>31.119457922823337</v>
      </c>
      <c r="E27" s="222">
        <v>217</v>
      </c>
      <c r="F27" s="223">
        <f t="shared" ref="F27" si="5" xml:space="preserve"> (100000/9755954)*(E27*12)</f>
        <v>26.691392763844522</v>
      </c>
      <c r="G27" s="224">
        <f t="shared" si="2"/>
        <v>36</v>
      </c>
      <c r="H27" s="225">
        <f t="shared" ref="H27" si="6" xml:space="preserve"> (100000/9755954)*(G27*12)</f>
        <v>4.4280651589788151</v>
      </c>
    </row>
    <row r="28" spans="2:20" ht="20.100000000000001" customHeight="1" thickBot="1" x14ac:dyDescent="0.25">
      <c r="B28" s="70" t="s">
        <v>1</v>
      </c>
      <c r="C28" s="70">
        <f>SUM(C16:C27)</f>
        <v>2472</v>
      </c>
      <c r="D28" s="226">
        <f xml:space="preserve"> (100000/9884371)*(C28/12)*12</f>
        <v>25.009178631599319</v>
      </c>
      <c r="E28" s="70">
        <f>SUM(E16:E27)</f>
        <v>2212</v>
      </c>
      <c r="F28" s="226">
        <f xml:space="preserve"> (100000/9884371)*(E28/12)*12</f>
        <v>22.378763403356672</v>
      </c>
      <c r="G28" s="70">
        <f>SUM(G16:G27)</f>
        <v>260</v>
      </c>
      <c r="H28" s="227">
        <f xml:space="preserve"> (100000/9884371)*(G28/12)*12</f>
        <v>2.6304152282426472</v>
      </c>
    </row>
    <row r="29" spans="2:20" x14ac:dyDescent="0.2">
      <c r="B29" s="7"/>
    </row>
    <row r="30" spans="2:20" ht="14.25" x14ac:dyDescent="0.3">
      <c r="B30" s="23"/>
      <c r="C30" s="23"/>
      <c r="D30" s="23"/>
      <c r="E30" s="23"/>
      <c r="F30" s="23"/>
    </row>
    <row r="31" spans="2:20" ht="14.25" x14ac:dyDescent="0.3">
      <c r="B31" s="23"/>
      <c r="C31" s="207"/>
      <c r="D31" s="207"/>
      <c r="E31" s="207"/>
      <c r="F31" s="207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20" ht="14.25" x14ac:dyDescent="0.3">
      <c r="B32" s="23"/>
      <c r="C32" s="23"/>
      <c r="D32" s="23"/>
      <c r="E32" s="23"/>
      <c r="F32" s="23"/>
    </row>
    <row r="33" spans="2:6" ht="14.25" x14ac:dyDescent="0.3">
      <c r="B33" s="23"/>
      <c r="C33" s="23"/>
      <c r="D33" s="23"/>
      <c r="E33" s="23"/>
      <c r="F33" s="23"/>
    </row>
    <row r="34" spans="2:6" ht="14.25" x14ac:dyDescent="0.3">
      <c r="B34" s="23"/>
      <c r="C34" s="23"/>
      <c r="D34" s="23"/>
      <c r="E34" s="23"/>
      <c r="F34" s="23"/>
    </row>
  </sheetData>
  <mergeCells count="15">
    <mergeCell ref="B13:C13"/>
    <mergeCell ref="A5:J5"/>
    <mergeCell ref="A6:J6"/>
    <mergeCell ref="A7:J7"/>
    <mergeCell ref="A9:J9"/>
    <mergeCell ref="A10:J10"/>
    <mergeCell ref="A11:J11"/>
    <mergeCell ref="A12:J12"/>
    <mergeCell ref="B14:B15"/>
    <mergeCell ref="C14:C15"/>
    <mergeCell ref="E14:E15"/>
    <mergeCell ref="H14:H15"/>
    <mergeCell ref="D14:D15"/>
    <mergeCell ref="F14:F15"/>
    <mergeCell ref="G14:G15"/>
  </mergeCells>
  <phoneticPr fontId="0" type="noConversion"/>
  <pageMargins left="0.88500000000000001" right="0.3" top="0.3" bottom="0.3" header="0.39370078740157499" footer="0.39370078740157499"/>
  <pageSetup paperSize="9" scale="95" orientation="landscape" r:id="rId1"/>
  <headerFooter alignWithMargins="0"/>
  <ignoredErrors>
    <ignoredError sqref="G16:G26 F28 D28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4"/>
  <sheetViews>
    <sheetView zoomScaleNormal="130" workbookViewId="0">
      <selection activeCell="AA15" sqref="AA15"/>
    </sheetView>
  </sheetViews>
  <sheetFormatPr baseColWidth="10" defaultRowHeight="12.75" x14ac:dyDescent="0.2"/>
  <cols>
    <col min="1" max="1" width="0.7109375" customWidth="1"/>
    <col min="2" max="2" width="11.42578125" customWidth="1"/>
    <col min="3" max="3" width="11.5703125" customWidth="1"/>
    <col min="4" max="4" width="4.42578125" customWidth="1"/>
    <col min="5" max="5" width="4.28515625" customWidth="1"/>
    <col min="6" max="6" width="4.140625" customWidth="1"/>
    <col min="7" max="8" width="3.7109375" customWidth="1"/>
    <col min="9" max="9" width="4" customWidth="1"/>
    <col min="10" max="11" width="3.85546875" customWidth="1"/>
    <col min="12" max="12" width="3.28515625" customWidth="1"/>
    <col min="13" max="13" width="3.85546875" customWidth="1"/>
    <col min="14" max="15" width="4.28515625" customWidth="1"/>
    <col min="16" max="16" width="10.85546875" customWidth="1"/>
    <col min="17" max="17" width="13" customWidth="1"/>
    <col min="18" max="18" width="12.85546875" customWidth="1"/>
    <col min="19" max="19" width="11.28515625" customWidth="1"/>
    <col min="20" max="20" width="18.5703125" customWidth="1"/>
    <col min="21" max="21" width="2" customWidth="1"/>
    <col min="22" max="22" width="3" customWidth="1"/>
    <col min="23" max="23" width="1.140625" hidden="1" customWidth="1"/>
  </cols>
  <sheetData>
    <row r="5" spans="1:23" ht="12.75" customHeight="1" x14ac:dyDescent="0.25">
      <c r="A5" s="658" t="s">
        <v>25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</row>
    <row r="6" spans="1:23" ht="18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</row>
    <row r="7" spans="1:23" ht="12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</row>
    <row r="8" spans="1:23" ht="12.75" customHeight="1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"/>
      <c r="R8" s="12"/>
    </row>
    <row r="9" spans="1:23" ht="14.25" customHeight="1" x14ac:dyDescent="0.25">
      <c r="A9" s="664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</row>
    <row r="10" spans="1:23" ht="12.75" customHeight="1" x14ac:dyDescent="0.2">
      <c r="A10" s="666" t="s">
        <v>92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</row>
    <row r="11" spans="1:23" ht="12.75" hidden="1" customHeight="1" x14ac:dyDescent="0.2"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</row>
    <row r="12" spans="1:23" ht="15" customHeight="1" x14ac:dyDescent="0.3">
      <c r="A12" s="661" t="s">
        <v>24</v>
      </c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</row>
    <row r="13" spans="1:23" ht="15.75" customHeight="1" x14ac:dyDescent="0.3">
      <c r="A13" s="736" t="s">
        <v>427</v>
      </c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</row>
    <row r="14" spans="1:23" ht="16.5" customHeight="1" thickBot="1" x14ac:dyDescent="0.35">
      <c r="B14" s="228" t="s">
        <v>318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19"/>
    </row>
    <row r="15" spans="1:23" ht="62.25" customHeight="1" thickBot="1" x14ac:dyDescent="0.25">
      <c r="B15" s="229" t="s">
        <v>24</v>
      </c>
      <c r="C15" s="59" t="s">
        <v>319</v>
      </c>
      <c r="D15" s="230" t="s">
        <v>167</v>
      </c>
      <c r="E15" s="230" t="s">
        <v>165</v>
      </c>
      <c r="F15" s="230" t="s">
        <v>204</v>
      </c>
      <c r="G15" s="230" t="s">
        <v>229</v>
      </c>
      <c r="H15" s="230" t="s">
        <v>243</v>
      </c>
      <c r="I15" s="230" t="s">
        <v>288</v>
      </c>
      <c r="J15" s="230" t="s">
        <v>289</v>
      </c>
      <c r="K15" s="230" t="s">
        <v>290</v>
      </c>
      <c r="L15" s="230" t="s">
        <v>291</v>
      </c>
      <c r="M15" s="230" t="s">
        <v>292</v>
      </c>
      <c r="N15" s="230" t="s">
        <v>293</v>
      </c>
      <c r="O15" s="230" t="s">
        <v>294</v>
      </c>
      <c r="P15" s="61" t="s">
        <v>320</v>
      </c>
      <c r="Q15" s="61" t="s">
        <v>90</v>
      </c>
      <c r="R15" s="61" t="s">
        <v>321</v>
      </c>
      <c r="S15" s="61" t="s">
        <v>322</v>
      </c>
      <c r="T15" s="61" t="s">
        <v>323</v>
      </c>
    </row>
    <row r="16" spans="1:23" ht="24.95" customHeight="1" x14ac:dyDescent="0.2">
      <c r="B16" s="231" t="s">
        <v>324</v>
      </c>
      <c r="C16" s="232">
        <v>9523209</v>
      </c>
      <c r="D16" s="232">
        <v>210</v>
      </c>
      <c r="E16" s="232">
        <v>178</v>
      </c>
      <c r="F16" s="232">
        <v>193</v>
      </c>
      <c r="G16" s="232">
        <v>197</v>
      </c>
      <c r="H16" s="232">
        <v>181</v>
      </c>
      <c r="I16" s="232">
        <v>181</v>
      </c>
      <c r="J16" s="232">
        <v>177</v>
      </c>
      <c r="K16" s="232">
        <v>185</v>
      </c>
      <c r="L16" s="232">
        <v>199</v>
      </c>
      <c r="M16" s="232">
        <v>218</v>
      </c>
      <c r="N16" s="232">
        <v>228</v>
      </c>
      <c r="O16" s="232">
        <v>228</v>
      </c>
      <c r="P16" s="232">
        <f>SUM(D16:O16)</f>
        <v>2375</v>
      </c>
      <c r="Q16" s="233">
        <f xml:space="preserve"> (100000/C16)*(P16/12)*12</f>
        <v>24.939072533218578</v>
      </c>
      <c r="R16" s="234">
        <v>346</v>
      </c>
      <c r="S16" s="232">
        <f>P16-R16</f>
        <v>2029</v>
      </c>
      <c r="T16" s="235">
        <f xml:space="preserve"> (100000/C16)*(S16/12)*12</f>
        <v>21.305843439958103</v>
      </c>
    </row>
    <row r="17" spans="1:25" ht="24.95" customHeight="1" thickBot="1" x14ac:dyDescent="0.25">
      <c r="B17" s="236" t="s">
        <v>325</v>
      </c>
      <c r="C17" s="237">
        <v>9884371</v>
      </c>
      <c r="D17" s="237">
        <v>197</v>
      </c>
      <c r="E17" s="237">
        <v>173</v>
      </c>
      <c r="F17" s="237">
        <v>206</v>
      </c>
      <c r="G17" s="237">
        <v>228</v>
      </c>
      <c r="H17" s="237">
        <v>221</v>
      </c>
      <c r="I17" s="237">
        <v>172</v>
      </c>
      <c r="J17" s="237">
        <v>189</v>
      </c>
      <c r="K17" s="237">
        <v>200</v>
      </c>
      <c r="L17" s="237">
        <v>230</v>
      </c>
      <c r="M17" s="237">
        <v>221</v>
      </c>
      <c r="N17" s="237">
        <v>182</v>
      </c>
      <c r="O17" s="237">
        <v>253</v>
      </c>
      <c r="P17" s="237">
        <f>SUM(D17:O17)</f>
        <v>2472</v>
      </c>
      <c r="Q17" s="238">
        <f xml:space="preserve"> (100000/C17)*(P17/12)*12</f>
        <v>25.009178631599319</v>
      </c>
      <c r="R17" s="239">
        <v>260</v>
      </c>
      <c r="S17" s="237">
        <f>P17-R17</f>
        <v>2212</v>
      </c>
      <c r="T17" s="289">
        <f xml:space="preserve"> (100000/C17)*(S17/12)*12</f>
        <v>22.378763403356672</v>
      </c>
    </row>
    <row r="18" spans="1:25" ht="12.95" hidden="1" customHeight="1" thickBot="1" x14ac:dyDescent="0.25">
      <c r="B18" s="240"/>
      <c r="C18" s="241">
        <v>9100183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2">
        <f>SUM(P16:P16)</f>
        <v>2375</v>
      </c>
      <c r="Q18" s="243">
        <f xml:space="preserve"> (100000/C18)*P18*12</f>
        <v>313.18051516106874</v>
      </c>
      <c r="R18" s="242">
        <f>SUM(R16:R16)</f>
        <v>346</v>
      </c>
      <c r="S18" s="244">
        <f xml:space="preserve"> P18-R18</f>
        <v>2029</v>
      </c>
      <c r="T18" s="245">
        <f xml:space="preserve"> (100000/C18)*S18*12</f>
        <v>267.55505905760356</v>
      </c>
    </row>
    <row r="19" spans="1:25" ht="12.75" customHeight="1" x14ac:dyDescent="0.2">
      <c r="A19" s="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3"/>
      <c r="Q19" s="247"/>
      <c r="R19" s="3"/>
      <c r="S19" s="248"/>
      <c r="T19" s="249"/>
    </row>
    <row r="20" spans="1:25" ht="12.95" customHeight="1" x14ac:dyDescent="0.2">
      <c r="A20" s="6"/>
      <c r="C20" s="246"/>
      <c r="D20" s="250"/>
      <c r="E20" s="250"/>
      <c r="F20" s="250"/>
      <c r="G20" s="250"/>
      <c r="H20" s="250"/>
      <c r="I20" s="250"/>
      <c r="J20" s="250"/>
      <c r="K20" s="250"/>
      <c r="L20" s="250"/>
      <c r="M20" s="246"/>
      <c r="N20" s="246"/>
      <c r="O20" s="246"/>
      <c r="P20" s="247"/>
      <c r="Q20" s="247"/>
      <c r="R20" s="247"/>
      <c r="S20" s="247"/>
      <c r="T20" s="247"/>
    </row>
    <row r="21" spans="1:25" ht="12.95" customHeight="1" x14ac:dyDescent="0.2">
      <c r="A21" s="6"/>
      <c r="B21" s="9"/>
      <c r="H21" s="6"/>
      <c r="I21" s="6"/>
      <c r="J21" s="6"/>
      <c r="K21" s="6"/>
      <c r="S21" s="248"/>
      <c r="T21" s="249"/>
      <c r="Y21" s="3"/>
    </row>
    <row r="22" spans="1:25" ht="12.95" customHeight="1" x14ac:dyDescent="0.2">
      <c r="A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248"/>
      <c r="T22" s="249"/>
      <c r="Y22" s="3"/>
    </row>
    <row r="23" spans="1:25" ht="12.95" customHeight="1" x14ac:dyDescent="0.2"/>
    <row r="24" spans="1:25" ht="12.95" customHeight="1" x14ac:dyDescent="0.2"/>
  </sheetData>
  <mergeCells count="8">
    <mergeCell ref="A12:W12"/>
    <mergeCell ref="A13:W13"/>
    <mergeCell ref="A6:W6"/>
    <mergeCell ref="A5:W5"/>
    <mergeCell ref="A7:W7"/>
    <mergeCell ref="A9:W9"/>
    <mergeCell ref="A10:W10"/>
    <mergeCell ref="B11:T11"/>
  </mergeCells>
  <phoneticPr fontId="0" type="noConversion"/>
  <pageMargins left="0.73685039370078742" right="0.19685039370078741" top="0.19685039370078741" bottom="0.19685039370078741" header="0.39370078740157483" footer="0.39370078740157483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zoomScaleSheetLayoutView="100" workbookViewId="0">
      <selection activeCell="F13" sqref="F13"/>
    </sheetView>
  </sheetViews>
  <sheetFormatPr baseColWidth="10" defaultRowHeight="12.75" x14ac:dyDescent="0.2"/>
  <cols>
    <col min="1" max="1" width="1" customWidth="1"/>
    <col min="2" max="2" width="4" style="46" customWidth="1"/>
    <col min="3" max="3" width="13.42578125" style="46" customWidth="1"/>
    <col min="4" max="4" width="3.85546875" style="46" customWidth="1"/>
    <col min="5" max="5" width="4.7109375" style="46" customWidth="1"/>
    <col min="6" max="7" width="4" style="46" customWidth="1"/>
    <col min="8" max="8" width="3.85546875" style="46" customWidth="1"/>
    <col min="9" max="9" width="3.7109375" style="46" customWidth="1"/>
    <col min="10" max="10" width="4" style="46" customWidth="1"/>
    <col min="11" max="11" width="3.5703125" style="46" customWidth="1"/>
    <col min="12" max="15" width="4.7109375" style="46" customWidth="1"/>
    <col min="16" max="16" width="9.28515625" style="46" customWidth="1"/>
    <col min="17" max="17" width="11.85546875" style="46" customWidth="1"/>
    <col min="18" max="18" width="16" style="46" customWidth="1"/>
    <col min="19" max="19" width="4.7109375" style="46" customWidth="1"/>
    <col min="20" max="20" width="5.42578125" style="46" customWidth="1"/>
    <col min="21" max="21" width="3.85546875" style="46" customWidth="1"/>
    <col min="22" max="22" width="5.28515625" style="46" customWidth="1"/>
    <col min="23" max="23" width="6.5703125" style="46" customWidth="1"/>
    <col min="24" max="24" width="10.7109375" style="46" customWidth="1"/>
    <col min="25" max="25" width="18.140625" style="46" customWidth="1"/>
    <col min="26" max="26" width="5.42578125" style="46" hidden="1" customWidth="1"/>
    <col min="27" max="27" width="1" style="46" customWidth="1"/>
  </cols>
  <sheetData>
    <row r="1" spans="2:27" ht="15" x14ac:dyDescent="0.25">
      <c r="B1" s="251" t="s">
        <v>326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2:27" ht="12.75" customHeight="1" x14ac:dyDescent="0.2">
      <c r="B2" s="252" t="s">
        <v>92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spans="2:27" ht="15.75" thickBot="1" x14ac:dyDescent="0.3">
      <c r="B3" s="253" t="s">
        <v>428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  <c r="AA3" s="254"/>
    </row>
    <row r="4" spans="2:27" ht="12.95" customHeight="1" thickBot="1" x14ac:dyDescent="0.25">
      <c r="B4" s="738" t="s">
        <v>9</v>
      </c>
      <c r="C4" s="738"/>
      <c r="D4" s="738" t="s">
        <v>271</v>
      </c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40" t="s">
        <v>319</v>
      </c>
      <c r="R4" s="740" t="s">
        <v>327</v>
      </c>
      <c r="S4" s="740" t="s">
        <v>303</v>
      </c>
      <c r="T4" s="740"/>
      <c r="U4" s="742"/>
      <c r="V4" s="742"/>
      <c r="W4" s="740" t="s">
        <v>1</v>
      </c>
      <c r="X4" s="740" t="s">
        <v>328</v>
      </c>
      <c r="Y4" s="740" t="s">
        <v>329</v>
      </c>
      <c r="Z4"/>
      <c r="AA4"/>
    </row>
    <row r="5" spans="2:27" ht="7.5" customHeight="1" thickBot="1" x14ac:dyDescent="0.25"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40"/>
      <c r="R5" s="740"/>
      <c r="S5" s="740"/>
      <c r="T5" s="740"/>
      <c r="U5" s="742"/>
      <c r="V5" s="742"/>
      <c r="W5" s="740"/>
      <c r="X5" s="740"/>
      <c r="Y5" s="740"/>
      <c r="Z5"/>
      <c r="AA5"/>
    </row>
    <row r="6" spans="2:27" ht="61.5" customHeight="1" thickBot="1" x14ac:dyDescent="0.25">
      <c r="B6" s="739" t="s">
        <v>8</v>
      </c>
      <c r="C6" s="739"/>
      <c r="D6" s="230" t="s">
        <v>167</v>
      </c>
      <c r="E6" s="230" t="s">
        <v>165</v>
      </c>
      <c r="F6" s="230" t="s">
        <v>204</v>
      </c>
      <c r="G6" s="230" t="s">
        <v>229</v>
      </c>
      <c r="H6" s="230" t="s">
        <v>243</v>
      </c>
      <c r="I6" s="230" t="s">
        <v>288</v>
      </c>
      <c r="J6" s="230" t="s">
        <v>289</v>
      </c>
      <c r="K6" s="230" t="s">
        <v>290</v>
      </c>
      <c r="L6" s="230" t="s">
        <v>291</v>
      </c>
      <c r="M6" s="230" t="s">
        <v>292</v>
      </c>
      <c r="N6" s="230" t="s">
        <v>293</v>
      </c>
      <c r="O6" s="255" t="s">
        <v>294</v>
      </c>
      <c r="P6" s="59" t="s">
        <v>18</v>
      </c>
      <c r="Q6" s="741"/>
      <c r="R6" s="740"/>
      <c r="S6" s="573" t="s">
        <v>85</v>
      </c>
      <c r="T6" s="573" t="s">
        <v>330</v>
      </c>
      <c r="U6" s="574" t="s">
        <v>384</v>
      </c>
      <c r="V6" s="574" t="s">
        <v>166</v>
      </c>
      <c r="W6" s="740"/>
      <c r="X6" s="740"/>
      <c r="Y6" s="740"/>
      <c r="Z6"/>
      <c r="AA6"/>
    </row>
    <row r="7" spans="2:27" s="6" customFormat="1" ht="16.5" customHeight="1" thickBot="1" x14ac:dyDescent="0.25">
      <c r="B7" s="256">
        <v>1</v>
      </c>
      <c r="C7" s="52" t="s">
        <v>5</v>
      </c>
      <c r="D7" s="48">
        <v>33</v>
      </c>
      <c r="E7" s="41">
        <v>25</v>
      </c>
      <c r="F7" s="48">
        <v>35</v>
      </c>
      <c r="G7" s="48">
        <v>31</v>
      </c>
      <c r="H7" s="48">
        <v>32</v>
      </c>
      <c r="I7" s="48">
        <v>30</v>
      </c>
      <c r="J7" s="48">
        <v>30</v>
      </c>
      <c r="K7" s="48">
        <v>30</v>
      </c>
      <c r="L7" s="48">
        <v>38</v>
      </c>
      <c r="M7" s="48">
        <v>38</v>
      </c>
      <c r="N7" s="48">
        <v>35</v>
      </c>
      <c r="O7" s="257">
        <v>40</v>
      </c>
      <c r="P7" s="258">
        <f>SUM(D7:O7)</f>
        <v>397</v>
      </c>
      <c r="Q7" s="259">
        <v>1111838</v>
      </c>
      <c r="R7" s="78">
        <f xml:space="preserve"> (100000/Q7)*(P7/12)*12</f>
        <v>35.706640715643829</v>
      </c>
      <c r="S7" s="48">
        <v>36</v>
      </c>
      <c r="T7" s="48">
        <v>2</v>
      </c>
      <c r="U7" s="257"/>
      <c r="V7" s="257">
        <v>0</v>
      </c>
      <c r="W7" s="258">
        <f>SUM(S7:V7)</f>
        <v>38</v>
      </c>
      <c r="X7" s="258">
        <f>P7-W7</f>
        <v>359</v>
      </c>
      <c r="Y7" s="260">
        <f xml:space="preserve"> (100000/Q7)*(X7/12)*12</f>
        <v>32.288876616917214</v>
      </c>
    </row>
    <row r="8" spans="2:27" s="6" customFormat="1" ht="12.95" customHeight="1" thickBot="1" x14ac:dyDescent="0.25">
      <c r="B8" s="261">
        <v>2</v>
      </c>
      <c r="C8" s="32" t="s">
        <v>33</v>
      </c>
      <c r="D8" s="33">
        <v>58</v>
      </c>
      <c r="E8" s="31">
        <v>44</v>
      </c>
      <c r="F8" s="33">
        <v>62</v>
      </c>
      <c r="G8" s="33">
        <v>61</v>
      </c>
      <c r="H8" s="33">
        <v>51</v>
      </c>
      <c r="I8" s="33">
        <v>40</v>
      </c>
      <c r="J8" s="33">
        <v>46</v>
      </c>
      <c r="K8" s="33">
        <v>56</v>
      </c>
      <c r="L8" s="33">
        <v>58</v>
      </c>
      <c r="M8" s="33">
        <v>62</v>
      </c>
      <c r="N8" s="33">
        <v>55</v>
      </c>
      <c r="O8" s="262">
        <v>60</v>
      </c>
      <c r="P8" s="258">
        <f t="shared" ref="P8:P38" si="0">SUM(D8:O8)</f>
        <v>653</v>
      </c>
      <c r="Q8" s="263">
        <v>2198333</v>
      </c>
      <c r="R8" s="78">
        <f t="shared" ref="R8:R38" si="1" xml:space="preserve"> (100000/Q8)*(P8/12)*12</f>
        <v>29.704325959715838</v>
      </c>
      <c r="S8" s="33">
        <v>69</v>
      </c>
      <c r="T8" s="33">
        <v>2</v>
      </c>
      <c r="U8" s="262">
        <v>1</v>
      </c>
      <c r="V8" s="262">
        <v>1</v>
      </c>
      <c r="W8" s="258">
        <f t="shared" ref="W8:W38" si="2">SUM(S8:V8)</f>
        <v>73</v>
      </c>
      <c r="X8" s="258">
        <f t="shared" ref="X8:X38" si="3">P8-W8</f>
        <v>580</v>
      </c>
      <c r="Y8" s="260">
        <f t="shared" ref="Y8:Y38" si="4" xml:space="preserve"> (100000/Q8)*(X8/12)*12</f>
        <v>26.383627958093705</v>
      </c>
    </row>
    <row r="9" spans="2:27" ht="12.95" customHeight="1" thickBot="1" x14ac:dyDescent="0.25">
      <c r="B9" s="261">
        <v>3</v>
      </c>
      <c r="C9" s="32" t="s">
        <v>35</v>
      </c>
      <c r="D9" s="33">
        <v>2</v>
      </c>
      <c r="E9" s="31">
        <v>0</v>
      </c>
      <c r="F9" s="33">
        <v>1</v>
      </c>
      <c r="G9" s="33">
        <v>6</v>
      </c>
      <c r="H9" s="33">
        <v>5</v>
      </c>
      <c r="I9" s="33">
        <v>1</v>
      </c>
      <c r="J9" s="33">
        <v>6</v>
      </c>
      <c r="K9" s="33"/>
      <c r="L9" s="33">
        <v>7</v>
      </c>
      <c r="M9" s="33">
        <v>3</v>
      </c>
      <c r="N9" s="33">
        <v>2</v>
      </c>
      <c r="O9" s="262">
        <v>3</v>
      </c>
      <c r="P9" s="258">
        <f t="shared" si="0"/>
        <v>36</v>
      </c>
      <c r="Q9" s="263">
        <v>242109</v>
      </c>
      <c r="R9" s="78">
        <f t="shared" si="1"/>
        <v>14.869335712427047</v>
      </c>
      <c r="S9" s="33">
        <v>3</v>
      </c>
      <c r="T9" s="33">
        <v>2</v>
      </c>
      <c r="U9" s="262">
        <v>1</v>
      </c>
      <c r="V9" s="262">
        <v>0</v>
      </c>
      <c r="W9" s="258">
        <f t="shared" si="2"/>
        <v>6</v>
      </c>
      <c r="X9" s="258">
        <f t="shared" si="3"/>
        <v>30</v>
      </c>
      <c r="Y9" s="260">
        <f t="shared" si="4"/>
        <v>12.391113093689206</v>
      </c>
      <c r="Z9"/>
      <c r="AA9"/>
    </row>
    <row r="10" spans="2:27" ht="12.95" customHeight="1" thickBot="1" x14ac:dyDescent="0.25">
      <c r="B10" s="261">
        <v>4</v>
      </c>
      <c r="C10" s="32" t="s">
        <v>36</v>
      </c>
      <c r="D10" s="33">
        <v>1</v>
      </c>
      <c r="E10" s="31">
        <v>3</v>
      </c>
      <c r="F10" s="33">
        <v>1</v>
      </c>
      <c r="G10" s="33">
        <v>3</v>
      </c>
      <c r="H10" s="33">
        <v>2</v>
      </c>
      <c r="I10" s="33">
        <v>2</v>
      </c>
      <c r="J10" s="33">
        <v>2</v>
      </c>
      <c r="K10" s="33">
        <v>5</v>
      </c>
      <c r="L10" s="33"/>
      <c r="M10" s="33">
        <v>2</v>
      </c>
      <c r="N10" s="33">
        <v>3</v>
      </c>
      <c r="O10" s="262">
        <v>1</v>
      </c>
      <c r="P10" s="258">
        <f t="shared" si="0"/>
        <v>25</v>
      </c>
      <c r="Q10" s="263">
        <v>114967</v>
      </c>
      <c r="R10" s="78">
        <f t="shared" si="1"/>
        <v>21.745370410639577</v>
      </c>
      <c r="S10" s="33">
        <v>0</v>
      </c>
      <c r="T10" s="33">
        <v>0</v>
      </c>
      <c r="U10" s="262"/>
      <c r="V10" s="262">
        <v>0</v>
      </c>
      <c r="W10" s="258">
        <f t="shared" si="2"/>
        <v>0</v>
      </c>
      <c r="X10" s="258">
        <f t="shared" si="3"/>
        <v>25</v>
      </c>
      <c r="Y10" s="260">
        <f t="shared" si="4"/>
        <v>21.745370410639577</v>
      </c>
      <c r="Z10"/>
      <c r="AA10"/>
    </row>
    <row r="11" spans="2:27" ht="12.95" customHeight="1" thickBot="1" x14ac:dyDescent="0.25">
      <c r="B11" s="261">
        <v>5</v>
      </c>
      <c r="C11" s="32" t="s">
        <v>37</v>
      </c>
      <c r="D11" s="33">
        <v>1</v>
      </c>
      <c r="E11" s="31">
        <v>3</v>
      </c>
      <c r="F11" s="33">
        <v>3</v>
      </c>
      <c r="G11" s="33">
        <v>4</v>
      </c>
      <c r="H11" s="33">
        <v>4</v>
      </c>
      <c r="I11" s="33">
        <v>2</v>
      </c>
      <c r="J11" s="33">
        <v>2</v>
      </c>
      <c r="K11" s="33">
        <v>8</v>
      </c>
      <c r="L11" s="33">
        <v>4</v>
      </c>
      <c r="M11" s="33">
        <v>2</v>
      </c>
      <c r="N11" s="33">
        <v>4</v>
      </c>
      <c r="O11" s="262">
        <v>6</v>
      </c>
      <c r="P11" s="258">
        <f t="shared" si="0"/>
        <v>43</v>
      </c>
      <c r="Q11" s="263">
        <v>200602</v>
      </c>
      <c r="R11" s="78">
        <f t="shared" si="1"/>
        <v>21.435479207585168</v>
      </c>
      <c r="S11" s="33">
        <v>2</v>
      </c>
      <c r="T11" s="33">
        <v>0</v>
      </c>
      <c r="U11" s="262">
        <v>1</v>
      </c>
      <c r="V11" s="262">
        <v>0</v>
      </c>
      <c r="W11" s="258">
        <f t="shared" si="2"/>
        <v>3</v>
      </c>
      <c r="X11" s="258">
        <f t="shared" si="3"/>
        <v>40</v>
      </c>
      <c r="Y11" s="260">
        <f t="shared" si="4"/>
        <v>19.939980658218762</v>
      </c>
      <c r="Z11"/>
      <c r="AA11"/>
    </row>
    <row r="12" spans="2:27" ht="12.95" customHeight="1" thickBot="1" x14ac:dyDescent="0.25">
      <c r="B12" s="261">
        <v>6</v>
      </c>
      <c r="C12" s="32" t="s">
        <v>38</v>
      </c>
      <c r="D12" s="33"/>
      <c r="E12" s="31">
        <v>2</v>
      </c>
      <c r="F12" s="33"/>
      <c r="G12" s="33">
        <v>2</v>
      </c>
      <c r="H12" s="33">
        <v>1</v>
      </c>
      <c r="I12" s="33">
        <v>1</v>
      </c>
      <c r="J12" s="33"/>
      <c r="K12" s="33"/>
      <c r="L12" s="33"/>
      <c r="M12" s="33">
        <v>2</v>
      </c>
      <c r="N12" s="33">
        <v>3</v>
      </c>
      <c r="O12" s="262">
        <v>1</v>
      </c>
      <c r="P12" s="258">
        <f t="shared" si="0"/>
        <v>12</v>
      </c>
      <c r="Q12" s="263">
        <v>66954</v>
      </c>
      <c r="R12" s="78">
        <f t="shared" si="1"/>
        <v>17.922752934850791</v>
      </c>
      <c r="S12" s="33">
        <v>0</v>
      </c>
      <c r="T12" s="33">
        <v>0</v>
      </c>
      <c r="U12" s="262"/>
      <c r="V12" s="262">
        <v>2</v>
      </c>
      <c r="W12" s="258">
        <f t="shared" si="2"/>
        <v>2</v>
      </c>
      <c r="X12" s="258">
        <f t="shared" si="3"/>
        <v>10</v>
      </c>
      <c r="Y12" s="260">
        <f t="shared" si="4"/>
        <v>14.935627445708995</v>
      </c>
      <c r="Z12"/>
      <c r="AA12"/>
    </row>
    <row r="13" spans="2:27" ht="12.95" customHeight="1" thickBot="1" x14ac:dyDescent="0.25">
      <c r="B13" s="261">
        <v>7</v>
      </c>
      <c r="C13" s="32" t="s">
        <v>39</v>
      </c>
      <c r="D13" s="33">
        <v>4</v>
      </c>
      <c r="E13" s="31">
        <v>6</v>
      </c>
      <c r="F13" s="33">
        <v>11</v>
      </c>
      <c r="G13" s="33">
        <v>6</v>
      </c>
      <c r="H13" s="33">
        <v>16</v>
      </c>
      <c r="I13" s="33">
        <v>2</v>
      </c>
      <c r="J13" s="33">
        <v>4</v>
      </c>
      <c r="K13" s="33">
        <v>4</v>
      </c>
      <c r="L13" s="33">
        <v>5</v>
      </c>
      <c r="M13" s="33">
        <v>5</v>
      </c>
      <c r="N13" s="33">
        <v>4</v>
      </c>
      <c r="O13" s="262">
        <v>10</v>
      </c>
      <c r="P13" s="258">
        <f t="shared" si="0"/>
        <v>77</v>
      </c>
      <c r="Q13" s="263">
        <v>299188</v>
      </c>
      <c r="R13" s="78">
        <f t="shared" si="1"/>
        <v>25.736326323248257</v>
      </c>
      <c r="S13" s="33">
        <v>7</v>
      </c>
      <c r="T13" s="33">
        <v>0</v>
      </c>
      <c r="U13" s="262"/>
      <c r="V13" s="262">
        <v>0</v>
      </c>
      <c r="W13" s="258">
        <f t="shared" si="2"/>
        <v>7</v>
      </c>
      <c r="X13" s="258">
        <f t="shared" si="3"/>
        <v>70</v>
      </c>
      <c r="Y13" s="260">
        <f t="shared" si="4"/>
        <v>23.396660293862055</v>
      </c>
      <c r="Z13"/>
      <c r="AA13"/>
    </row>
    <row r="14" spans="2:27" ht="12.95" customHeight="1" thickBot="1" x14ac:dyDescent="0.25">
      <c r="B14" s="261">
        <v>8</v>
      </c>
      <c r="C14" s="32" t="s">
        <v>73</v>
      </c>
      <c r="D14" s="33">
        <v>3</v>
      </c>
      <c r="E14" s="31">
        <v>2</v>
      </c>
      <c r="F14" s="33">
        <v>1</v>
      </c>
      <c r="G14" s="33"/>
      <c r="H14" s="33">
        <v>1</v>
      </c>
      <c r="I14" s="33">
        <v>2</v>
      </c>
      <c r="J14" s="33">
        <v>3</v>
      </c>
      <c r="K14" s="33">
        <v>3</v>
      </c>
      <c r="L14" s="33">
        <v>3</v>
      </c>
      <c r="M14" s="33">
        <v>1</v>
      </c>
      <c r="N14" s="33"/>
      <c r="O14" s="262">
        <v>1</v>
      </c>
      <c r="P14" s="258">
        <f t="shared" si="0"/>
        <v>20</v>
      </c>
      <c r="Q14" s="263">
        <v>105994</v>
      </c>
      <c r="R14" s="78">
        <f t="shared" si="1"/>
        <v>18.868992584485916</v>
      </c>
      <c r="S14" s="33">
        <v>0</v>
      </c>
      <c r="T14" s="33">
        <v>0</v>
      </c>
      <c r="U14" s="262"/>
      <c r="V14" s="262">
        <v>0</v>
      </c>
      <c r="W14" s="258">
        <f t="shared" si="2"/>
        <v>0</v>
      </c>
      <c r="X14" s="258">
        <f t="shared" si="3"/>
        <v>20</v>
      </c>
      <c r="Y14" s="260">
        <f t="shared" si="4"/>
        <v>18.868992584485916</v>
      </c>
      <c r="Z14"/>
      <c r="AA14"/>
    </row>
    <row r="15" spans="2:27" ht="12.95" customHeight="1" thickBot="1" x14ac:dyDescent="0.25">
      <c r="B15" s="261">
        <v>9</v>
      </c>
      <c r="C15" s="32" t="s">
        <v>58</v>
      </c>
      <c r="D15" s="33">
        <v>2</v>
      </c>
      <c r="E15" s="31">
        <v>0</v>
      </c>
      <c r="F15" s="33"/>
      <c r="G15" s="33">
        <v>1</v>
      </c>
      <c r="H15" s="33">
        <v>1</v>
      </c>
      <c r="I15" s="33">
        <v>1</v>
      </c>
      <c r="J15" s="33">
        <v>2</v>
      </c>
      <c r="K15" s="33"/>
      <c r="L15" s="33">
        <v>3</v>
      </c>
      <c r="M15" s="33">
        <v>1</v>
      </c>
      <c r="N15" s="33">
        <v>1</v>
      </c>
      <c r="O15" s="262">
        <v>1</v>
      </c>
      <c r="P15" s="258">
        <f t="shared" si="0"/>
        <v>13</v>
      </c>
      <c r="Q15" s="263">
        <v>72130</v>
      </c>
      <c r="R15" s="78">
        <f t="shared" si="1"/>
        <v>18.023014002495493</v>
      </c>
      <c r="S15" s="33">
        <v>2</v>
      </c>
      <c r="T15" s="33">
        <v>0</v>
      </c>
      <c r="U15" s="262"/>
      <c r="V15" s="262">
        <v>0</v>
      </c>
      <c r="W15" s="258">
        <f t="shared" si="2"/>
        <v>2</v>
      </c>
      <c r="X15" s="258">
        <f t="shared" si="3"/>
        <v>11</v>
      </c>
      <c r="Y15" s="260">
        <f t="shared" si="4"/>
        <v>15.250242617496186</v>
      </c>
      <c r="Z15"/>
      <c r="AA15"/>
    </row>
    <row r="16" spans="2:27" ht="12.95" customHeight="1" thickBot="1" x14ac:dyDescent="0.25">
      <c r="B16" s="261">
        <v>10</v>
      </c>
      <c r="C16" s="32" t="s">
        <v>40</v>
      </c>
      <c r="D16" s="33">
        <v>5</v>
      </c>
      <c r="E16" s="31">
        <v>1</v>
      </c>
      <c r="F16" s="33">
        <v>1</v>
      </c>
      <c r="G16" s="33">
        <v>5</v>
      </c>
      <c r="H16" s="33">
        <v>3</v>
      </c>
      <c r="I16" s="33"/>
      <c r="J16" s="33">
        <v>7</v>
      </c>
      <c r="K16" s="33">
        <v>5</v>
      </c>
      <c r="L16" s="33">
        <v>5</v>
      </c>
      <c r="M16" s="33"/>
      <c r="N16" s="33"/>
      <c r="O16" s="262">
        <v>1</v>
      </c>
      <c r="P16" s="258">
        <f t="shared" si="0"/>
        <v>33</v>
      </c>
      <c r="Q16" s="263">
        <v>237101</v>
      </c>
      <c r="R16" s="78">
        <f t="shared" si="1"/>
        <v>13.918119282499863</v>
      </c>
      <c r="S16" s="33">
        <v>0</v>
      </c>
      <c r="T16" s="33">
        <v>0</v>
      </c>
      <c r="U16" s="262"/>
      <c r="V16" s="262">
        <v>0</v>
      </c>
      <c r="W16" s="258">
        <f t="shared" si="2"/>
        <v>0</v>
      </c>
      <c r="X16" s="258">
        <f t="shared" si="3"/>
        <v>33</v>
      </c>
      <c r="Y16" s="260">
        <f t="shared" si="4"/>
        <v>13.918119282499863</v>
      </c>
      <c r="Z16"/>
      <c r="AA16"/>
    </row>
    <row r="17" spans="2:27" ht="12.95" customHeight="1" thickBot="1" x14ac:dyDescent="0.25">
      <c r="B17" s="261">
        <v>11</v>
      </c>
      <c r="C17" s="32" t="s">
        <v>34</v>
      </c>
      <c r="D17" s="33"/>
      <c r="E17" s="31">
        <v>5</v>
      </c>
      <c r="F17" s="33"/>
      <c r="G17" s="33"/>
      <c r="H17" s="33"/>
      <c r="I17" s="33">
        <v>1</v>
      </c>
      <c r="J17" s="33">
        <v>2</v>
      </c>
      <c r="K17" s="33">
        <v>2</v>
      </c>
      <c r="L17" s="33">
        <v>2</v>
      </c>
      <c r="M17" s="33">
        <v>2</v>
      </c>
      <c r="N17" s="33"/>
      <c r="O17" s="262"/>
      <c r="P17" s="258">
        <f t="shared" si="0"/>
        <v>14</v>
      </c>
      <c r="Q17" s="263">
        <v>90773</v>
      </c>
      <c r="R17" s="78">
        <f t="shared" si="1"/>
        <v>15.423088363279831</v>
      </c>
      <c r="S17" s="33">
        <v>1</v>
      </c>
      <c r="T17" s="33">
        <v>0</v>
      </c>
      <c r="U17" s="262"/>
      <c r="V17" s="262">
        <v>0</v>
      </c>
      <c r="W17" s="258">
        <f t="shared" si="2"/>
        <v>1</v>
      </c>
      <c r="X17" s="258">
        <f t="shared" si="3"/>
        <v>13</v>
      </c>
      <c r="Y17" s="260">
        <f t="shared" si="4"/>
        <v>14.321439194474127</v>
      </c>
      <c r="Z17"/>
      <c r="AA17"/>
    </row>
    <row r="18" spans="2:27" s="6" customFormat="1" ht="12.95" customHeight="1" thickBot="1" x14ac:dyDescent="0.25">
      <c r="B18" s="261">
        <v>12</v>
      </c>
      <c r="C18" s="32" t="s">
        <v>41</v>
      </c>
      <c r="D18" s="33">
        <v>1</v>
      </c>
      <c r="E18" s="31">
        <v>0</v>
      </c>
      <c r="F18" s="33"/>
      <c r="G18" s="33">
        <v>1</v>
      </c>
      <c r="H18" s="33"/>
      <c r="I18" s="33"/>
      <c r="J18" s="33">
        <v>2</v>
      </c>
      <c r="K18" s="33">
        <v>2</v>
      </c>
      <c r="L18" s="33"/>
      <c r="M18" s="33">
        <v>1</v>
      </c>
      <c r="N18" s="33">
        <v>2</v>
      </c>
      <c r="O18" s="262">
        <v>2</v>
      </c>
      <c r="P18" s="258">
        <f t="shared" si="0"/>
        <v>11</v>
      </c>
      <c r="Q18" s="263">
        <v>55223</v>
      </c>
      <c r="R18" s="78">
        <f t="shared" si="1"/>
        <v>19.919236549988231</v>
      </c>
      <c r="S18" s="33">
        <v>0</v>
      </c>
      <c r="T18" s="33">
        <v>0</v>
      </c>
      <c r="U18" s="262"/>
      <c r="V18" s="262">
        <v>0</v>
      </c>
      <c r="W18" s="258">
        <f t="shared" si="2"/>
        <v>0</v>
      </c>
      <c r="X18" s="258">
        <f t="shared" si="3"/>
        <v>11</v>
      </c>
      <c r="Y18" s="260">
        <f t="shared" si="4"/>
        <v>19.919236549988231</v>
      </c>
    </row>
    <row r="19" spans="2:27" ht="12.95" customHeight="1" thickBot="1" x14ac:dyDescent="0.25">
      <c r="B19" s="261">
        <v>13</v>
      </c>
      <c r="C19" s="32" t="s">
        <v>42</v>
      </c>
      <c r="D19" s="33">
        <v>5</v>
      </c>
      <c r="E19" s="31">
        <v>9</v>
      </c>
      <c r="F19" s="33">
        <v>6</v>
      </c>
      <c r="G19" s="33">
        <v>10</v>
      </c>
      <c r="H19" s="33">
        <v>5</v>
      </c>
      <c r="I19" s="33">
        <v>9</v>
      </c>
      <c r="J19" s="33">
        <v>6</v>
      </c>
      <c r="K19" s="33">
        <v>4</v>
      </c>
      <c r="L19" s="33">
        <v>8</v>
      </c>
      <c r="M19" s="33">
        <v>14</v>
      </c>
      <c r="N19" s="33">
        <v>4</v>
      </c>
      <c r="O19" s="262">
        <v>13</v>
      </c>
      <c r="P19" s="258">
        <f t="shared" si="0"/>
        <v>93</v>
      </c>
      <c r="Q19" s="263">
        <v>229428</v>
      </c>
      <c r="R19" s="78">
        <f t="shared" si="1"/>
        <v>40.535592865735659</v>
      </c>
      <c r="S19" s="33">
        <v>18</v>
      </c>
      <c r="T19" s="33">
        <v>0</v>
      </c>
      <c r="U19" s="262"/>
      <c r="V19" s="262">
        <v>0</v>
      </c>
      <c r="W19" s="258">
        <f t="shared" si="2"/>
        <v>18</v>
      </c>
      <c r="X19" s="258">
        <f t="shared" si="3"/>
        <v>75</v>
      </c>
      <c r="Y19" s="260">
        <f t="shared" si="4"/>
        <v>32.689994246561014</v>
      </c>
      <c r="Z19"/>
      <c r="AA19"/>
    </row>
    <row r="20" spans="2:27" s="6" customFormat="1" ht="12.95" customHeight="1" thickBot="1" x14ac:dyDescent="0.25">
      <c r="B20" s="261">
        <v>14</v>
      </c>
      <c r="C20" s="32" t="s">
        <v>43</v>
      </c>
      <c r="D20" s="33">
        <v>6</v>
      </c>
      <c r="E20" s="31">
        <v>6</v>
      </c>
      <c r="F20" s="33">
        <v>8</v>
      </c>
      <c r="G20" s="33">
        <v>6</v>
      </c>
      <c r="H20" s="33">
        <v>4</v>
      </c>
      <c r="I20" s="33">
        <v>4</v>
      </c>
      <c r="J20" s="33">
        <v>2</v>
      </c>
      <c r="K20" s="33">
        <v>5</v>
      </c>
      <c r="L20" s="33">
        <v>5</v>
      </c>
      <c r="M20" s="33">
        <v>6</v>
      </c>
      <c r="N20" s="33">
        <v>1</v>
      </c>
      <c r="O20" s="262">
        <v>8</v>
      </c>
      <c r="P20" s="258">
        <f t="shared" si="0"/>
        <v>61</v>
      </c>
      <c r="Q20" s="263">
        <v>246234</v>
      </c>
      <c r="R20" s="78">
        <f t="shared" si="1"/>
        <v>24.773183232210009</v>
      </c>
      <c r="S20" s="33">
        <v>9</v>
      </c>
      <c r="T20" s="33">
        <v>0</v>
      </c>
      <c r="U20" s="262"/>
      <c r="V20" s="262">
        <v>0</v>
      </c>
      <c r="W20" s="258">
        <f t="shared" si="2"/>
        <v>9</v>
      </c>
      <c r="X20" s="258">
        <f t="shared" si="3"/>
        <v>52</v>
      </c>
      <c r="Y20" s="260">
        <f t="shared" si="4"/>
        <v>21.118123411064268</v>
      </c>
    </row>
    <row r="21" spans="2:27" ht="12.95" customHeight="1" thickBot="1" x14ac:dyDescent="0.25">
      <c r="B21" s="261">
        <v>15</v>
      </c>
      <c r="C21" s="32" t="s">
        <v>44</v>
      </c>
      <c r="D21" s="33">
        <v>11</v>
      </c>
      <c r="E21" s="31">
        <v>4</v>
      </c>
      <c r="F21" s="33">
        <v>3</v>
      </c>
      <c r="G21" s="33">
        <v>4</v>
      </c>
      <c r="H21" s="33">
        <v>7</v>
      </c>
      <c r="I21" s="33">
        <v>7</v>
      </c>
      <c r="J21" s="33">
        <v>11</v>
      </c>
      <c r="K21" s="33">
        <v>7</v>
      </c>
      <c r="L21" s="33">
        <v>9</v>
      </c>
      <c r="M21" s="33">
        <v>6</v>
      </c>
      <c r="N21" s="33">
        <v>7</v>
      </c>
      <c r="O21" s="262">
        <v>9</v>
      </c>
      <c r="P21" s="258">
        <f t="shared" si="0"/>
        <v>85</v>
      </c>
      <c r="Q21" s="263">
        <v>429563</v>
      </c>
      <c r="R21" s="78">
        <f t="shared" si="1"/>
        <v>19.787551534932014</v>
      </c>
      <c r="S21" s="33">
        <v>9</v>
      </c>
      <c r="T21" s="33">
        <v>0</v>
      </c>
      <c r="U21" s="262"/>
      <c r="V21" s="262">
        <v>0</v>
      </c>
      <c r="W21" s="258">
        <f t="shared" si="2"/>
        <v>9</v>
      </c>
      <c r="X21" s="258">
        <f t="shared" si="3"/>
        <v>76</v>
      </c>
      <c r="Y21" s="260">
        <f t="shared" si="4"/>
        <v>17.692399019468624</v>
      </c>
      <c r="Z21"/>
      <c r="AA21"/>
    </row>
    <row r="22" spans="2:27" ht="12.95" customHeight="1" thickBot="1" x14ac:dyDescent="0.25">
      <c r="B22" s="261">
        <v>16</v>
      </c>
      <c r="C22" s="32" t="s">
        <v>45</v>
      </c>
      <c r="D22" s="33"/>
      <c r="E22" s="31">
        <v>3</v>
      </c>
      <c r="F22" s="33">
        <v>1</v>
      </c>
      <c r="G22" s="33">
        <v>3</v>
      </c>
      <c r="H22" s="33">
        <v>4</v>
      </c>
      <c r="I22" s="33">
        <v>1</v>
      </c>
      <c r="J22" s="33">
        <v>2</v>
      </c>
      <c r="K22" s="33">
        <v>1</v>
      </c>
      <c r="L22" s="33">
        <v>1</v>
      </c>
      <c r="M22" s="33">
        <v>4</v>
      </c>
      <c r="N22" s="33"/>
      <c r="O22" s="262">
        <v>3</v>
      </c>
      <c r="P22" s="258">
        <f t="shared" si="0"/>
        <v>23</v>
      </c>
      <c r="Q22" s="263">
        <v>141678</v>
      </c>
      <c r="R22" s="78">
        <f t="shared" si="1"/>
        <v>16.233995398015217</v>
      </c>
      <c r="S22" s="33">
        <v>6</v>
      </c>
      <c r="T22" s="33">
        <v>0</v>
      </c>
      <c r="U22" s="262"/>
      <c r="V22" s="262">
        <v>0</v>
      </c>
      <c r="W22" s="258">
        <f t="shared" si="2"/>
        <v>6</v>
      </c>
      <c r="X22" s="258">
        <f t="shared" si="3"/>
        <v>17</v>
      </c>
      <c r="Y22" s="260">
        <f t="shared" si="4"/>
        <v>11.999040076793857</v>
      </c>
      <c r="Z22"/>
      <c r="AA22"/>
    </row>
    <row r="23" spans="2:27" s="6" customFormat="1" ht="12.95" customHeight="1" thickBot="1" x14ac:dyDescent="0.25">
      <c r="B23" s="261">
        <v>17</v>
      </c>
      <c r="C23" s="32" t="s">
        <v>46</v>
      </c>
      <c r="D23" s="33">
        <v>4</v>
      </c>
      <c r="E23" s="31">
        <v>2</v>
      </c>
      <c r="F23" s="33">
        <v>5</v>
      </c>
      <c r="G23" s="33">
        <v>2</v>
      </c>
      <c r="H23" s="33">
        <v>5</v>
      </c>
      <c r="I23" s="33">
        <v>3</v>
      </c>
      <c r="J23" s="33">
        <v>4</v>
      </c>
      <c r="K23" s="33">
        <v>5</v>
      </c>
      <c r="L23" s="33">
        <v>8</v>
      </c>
      <c r="M23" s="33">
        <v>2</v>
      </c>
      <c r="N23" s="33">
        <v>3</v>
      </c>
      <c r="O23" s="262">
        <v>6</v>
      </c>
      <c r="P23" s="258">
        <f t="shared" si="0"/>
        <v>49</v>
      </c>
      <c r="Q23" s="263">
        <v>194505</v>
      </c>
      <c r="R23" s="78">
        <f t="shared" si="1"/>
        <v>25.192154443330505</v>
      </c>
      <c r="S23" s="33">
        <v>10</v>
      </c>
      <c r="T23" s="33">
        <v>0</v>
      </c>
      <c r="U23" s="262"/>
      <c r="V23" s="262">
        <v>0</v>
      </c>
      <c r="W23" s="258">
        <f t="shared" si="2"/>
        <v>10</v>
      </c>
      <c r="X23" s="258">
        <f t="shared" si="3"/>
        <v>39</v>
      </c>
      <c r="Y23" s="260">
        <f t="shared" si="4"/>
        <v>20.050898434487546</v>
      </c>
    </row>
    <row r="24" spans="2:27" ht="12.95" customHeight="1" thickBot="1" x14ac:dyDescent="0.25">
      <c r="B24" s="261">
        <v>18</v>
      </c>
      <c r="C24" s="32" t="s">
        <v>331</v>
      </c>
      <c r="D24" s="33">
        <v>1</v>
      </c>
      <c r="E24" s="31">
        <v>2</v>
      </c>
      <c r="F24" s="33">
        <v>2</v>
      </c>
      <c r="G24" s="33">
        <v>9</v>
      </c>
      <c r="H24" s="33">
        <v>1</v>
      </c>
      <c r="I24" s="33">
        <v>4</v>
      </c>
      <c r="J24" s="33">
        <v>4</v>
      </c>
      <c r="K24" s="33">
        <v>1</v>
      </c>
      <c r="L24" s="33"/>
      <c r="M24" s="33">
        <v>2</v>
      </c>
      <c r="N24" s="33">
        <v>1</v>
      </c>
      <c r="O24" s="262">
        <v>1</v>
      </c>
      <c r="P24" s="258">
        <f t="shared" si="0"/>
        <v>28</v>
      </c>
      <c r="Q24" s="263">
        <v>120833</v>
      </c>
      <c r="R24" s="78">
        <f t="shared" si="1"/>
        <v>23.172477717179909</v>
      </c>
      <c r="S24" s="33">
        <v>1</v>
      </c>
      <c r="T24" s="33">
        <v>0</v>
      </c>
      <c r="U24" s="262"/>
      <c r="V24" s="262">
        <v>0</v>
      </c>
      <c r="W24" s="258">
        <f t="shared" si="2"/>
        <v>1</v>
      </c>
      <c r="X24" s="258">
        <f t="shared" si="3"/>
        <v>27</v>
      </c>
      <c r="Y24" s="260">
        <f t="shared" si="4"/>
        <v>22.344889227280625</v>
      </c>
      <c r="Z24"/>
      <c r="AA24"/>
    </row>
    <row r="25" spans="2:27" ht="12.95" customHeight="1" thickBot="1" x14ac:dyDescent="0.25">
      <c r="B25" s="261">
        <v>19</v>
      </c>
      <c r="C25" s="32" t="s">
        <v>47</v>
      </c>
      <c r="D25" s="33">
        <v>2</v>
      </c>
      <c r="E25" s="31">
        <v>1</v>
      </c>
      <c r="F25" s="33">
        <v>4</v>
      </c>
      <c r="G25" s="33">
        <v>4</v>
      </c>
      <c r="H25" s="33">
        <v>2</v>
      </c>
      <c r="I25" s="33">
        <v>3</v>
      </c>
      <c r="J25" s="33">
        <v>7</v>
      </c>
      <c r="K25" s="33">
        <v>3</v>
      </c>
      <c r="L25" s="33">
        <v>3</v>
      </c>
      <c r="M25" s="33">
        <v>6</v>
      </c>
      <c r="N25" s="33">
        <v>2</v>
      </c>
      <c r="O25" s="262">
        <v>3</v>
      </c>
      <c r="P25" s="258">
        <f t="shared" si="0"/>
        <v>40</v>
      </c>
      <c r="Q25" s="263">
        <v>210365</v>
      </c>
      <c r="R25" s="78">
        <f t="shared" si="1"/>
        <v>19.014569914196752</v>
      </c>
      <c r="S25" s="33">
        <v>2</v>
      </c>
      <c r="T25" s="33">
        <v>1</v>
      </c>
      <c r="U25" s="262"/>
      <c r="V25" s="262">
        <v>0</v>
      </c>
      <c r="W25" s="258">
        <f t="shared" si="2"/>
        <v>3</v>
      </c>
      <c r="X25" s="258">
        <f t="shared" si="3"/>
        <v>37</v>
      </c>
      <c r="Y25" s="260">
        <f t="shared" si="4"/>
        <v>17.588477170631997</v>
      </c>
      <c r="Z25"/>
      <c r="AA25"/>
    </row>
    <row r="26" spans="2:27" s="6" customFormat="1" ht="12.95" customHeight="1" thickBot="1" x14ac:dyDescent="0.25">
      <c r="B26" s="261">
        <v>20</v>
      </c>
      <c r="C26" s="32" t="s">
        <v>48</v>
      </c>
      <c r="D26" s="33">
        <v>1</v>
      </c>
      <c r="E26" s="31">
        <v>1</v>
      </c>
      <c r="F26" s="33"/>
      <c r="G26" s="33">
        <v>1</v>
      </c>
      <c r="H26" s="33">
        <v>1</v>
      </c>
      <c r="I26" s="33"/>
      <c r="J26" s="33"/>
      <c r="K26" s="33"/>
      <c r="L26" s="33"/>
      <c r="M26" s="33"/>
      <c r="N26" s="33"/>
      <c r="O26" s="262"/>
      <c r="P26" s="258">
        <f t="shared" si="0"/>
        <v>4</v>
      </c>
      <c r="Q26" s="263">
        <v>25478</v>
      </c>
      <c r="R26" s="78">
        <f t="shared" si="1"/>
        <v>15.699819452076301</v>
      </c>
      <c r="S26" s="33">
        <v>0</v>
      </c>
      <c r="T26" s="33">
        <v>0</v>
      </c>
      <c r="U26" s="262"/>
      <c r="V26" s="262">
        <v>1</v>
      </c>
      <c r="W26" s="258">
        <f t="shared" si="2"/>
        <v>1</v>
      </c>
      <c r="X26" s="258">
        <f t="shared" si="3"/>
        <v>3</v>
      </c>
      <c r="Y26" s="260">
        <f t="shared" si="4"/>
        <v>11.774864589057227</v>
      </c>
    </row>
    <row r="27" spans="2:27" ht="12.95" customHeight="1" thickBot="1" x14ac:dyDescent="0.25">
      <c r="B27" s="261">
        <v>21</v>
      </c>
      <c r="C27" s="32" t="s">
        <v>49</v>
      </c>
      <c r="D27" s="33">
        <v>5</v>
      </c>
      <c r="E27" s="31">
        <v>4</v>
      </c>
      <c r="F27" s="33">
        <v>4</v>
      </c>
      <c r="G27" s="33">
        <v>2</v>
      </c>
      <c r="H27" s="33">
        <v>7</v>
      </c>
      <c r="I27" s="33">
        <v>5</v>
      </c>
      <c r="J27" s="33">
        <v>3</v>
      </c>
      <c r="K27" s="33"/>
      <c r="L27" s="33">
        <v>8</v>
      </c>
      <c r="M27" s="33">
        <v>4</v>
      </c>
      <c r="N27" s="33">
        <v>5</v>
      </c>
      <c r="O27" s="262">
        <v>11</v>
      </c>
      <c r="P27" s="258">
        <f t="shared" si="0"/>
        <v>58</v>
      </c>
      <c r="Q27" s="263">
        <v>202250</v>
      </c>
      <c r="R27" s="78">
        <f t="shared" si="1"/>
        <v>28.677379480840543</v>
      </c>
      <c r="S27" s="33">
        <v>4</v>
      </c>
      <c r="T27" s="33">
        <v>0</v>
      </c>
      <c r="U27" s="262"/>
      <c r="V27" s="262">
        <v>0</v>
      </c>
      <c r="W27" s="258">
        <f t="shared" si="2"/>
        <v>4</v>
      </c>
      <c r="X27" s="258">
        <f t="shared" si="3"/>
        <v>54</v>
      </c>
      <c r="Y27" s="260">
        <f t="shared" si="4"/>
        <v>26.699629171817058</v>
      </c>
      <c r="Z27"/>
      <c r="AA27"/>
    </row>
    <row r="28" spans="2:27" ht="12.95" customHeight="1" thickBot="1" x14ac:dyDescent="0.25">
      <c r="B28" s="261">
        <v>22</v>
      </c>
      <c r="C28" s="32" t="s">
        <v>50</v>
      </c>
      <c r="D28" s="33">
        <v>7</v>
      </c>
      <c r="E28" s="31">
        <v>5</v>
      </c>
      <c r="F28" s="33">
        <v>4</v>
      </c>
      <c r="G28" s="33">
        <v>6</v>
      </c>
      <c r="H28" s="33">
        <v>9</v>
      </c>
      <c r="I28" s="33">
        <v>6</v>
      </c>
      <c r="J28" s="33">
        <v>3</v>
      </c>
      <c r="K28" s="33">
        <v>1</v>
      </c>
      <c r="L28" s="33">
        <v>6</v>
      </c>
      <c r="M28" s="33">
        <v>7</v>
      </c>
      <c r="N28" s="33">
        <v>1</v>
      </c>
      <c r="O28" s="262">
        <v>7</v>
      </c>
      <c r="P28" s="258">
        <f t="shared" si="0"/>
        <v>62</v>
      </c>
      <c r="Q28" s="263">
        <v>327510</v>
      </c>
      <c r="R28" s="78">
        <f t="shared" si="1"/>
        <v>18.93071967268175</v>
      </c>
      <c r="S28" s="33">
        <v>1</v>
      </c>
      <c r="T28" s="33">
        <v>0</v>
      </c>
      <c r="U28" s="262"/>
      <c r="V28" s="262">
        <v>0</v>
      </c>
      <c r="W28" s="258">
        <f t="shared" si="2"/>
        <v>1</v>
      </c>
      <c r="X28" s="258">
        <f t="shared" si="3"/>
        <v>61</v>
      </c>
      <c r="Y28" s="260">
        <f t="shared" si="4"/>
        <v>18.625385484412689</v>
      </c>
      <c r="Z28"/>
      <c r="AA28"/>
    </row>
    <row r="29" spans="2:27" ht="12.95" customHeight="1" thickBot="1" x14ac:dyDescent="0.25">
      <c r="B29" s="261">
        <v>23</v>
      </c>
      <c r="C29" s="32" t="s">
        <v>51</v>
      </c>
      <c r="D29" s="33">
        <v>1</v>
      </c>
      <c r="E29" s="31">
        <v>0</v>
      </c>
      <c r="F29" s="33"/>
      <c r="G29" s="33">
        <v>1</v>
      </c>
      <c r="H29" s="33">
        <v>2</v>
      </c>
      <c r="I29" s="33">
        <v>3</v>
      </c>
      <c r="J29" s="33">
        <v>4</v>
      </c>
      <c r="K29" s="33">
        <v>5</v>
      </c>
      <c r="L29" s="33"/>
      <c r="M29" s="33"/>
      <c r="N29" s="33">
        <v>2</v>
      </c>
      <c r="O29" s="262">
        <v>1</v>
      </c>
      <c r="P29" s="258">
        <f t="shared" si="0"/>
        <v>19</v>
      </c>
      <c r="Q29" s="263">
        <v>103259</v>
      </c>
      <c r="R29" s="78">
        <f t="shared" si="1"/>
        <v>18.400333142873745</v>
      </c>
      <c r="S29" s="33">
        <v>1</v>
      </c>
      <c r="T29" s="33">
        <v>0</v>
      </c>
      <c r="U29" s="262"/>
      <c r="V29" s="262">
        <v>0</v>
      </c>
      <c r="W29" s="258">
        <f t="shared" si="2"/>
        <v>1</v>
      </c>
      <c r="X29" s="258">
        <f t="shared" si="3"/>
        <v>18</v>
      </c>
      <c r="Y29" s="260">
        <f t="shared" si="4"/>
        <v>17.431894556406704</v>
      </c>
      <c r="Z29"/>
      <c r="AA29"/>
    </row>
    <row r="30" spans="2:27" ht="12.95" customHeight="1" thickBot="1" x14ac:dyDescent="0.25">
      <c r="B30" s="261">
        <v>24</v>
      </c>
      <c r="C30" s="32" t="s">
        <v>60</v>
      </c>
      <c r="D30" s="33">
        <v>1</v>
      </c>
      <c r="E30" s="31">
        <v>2</v>
      </c>
      <c r="F30" s="33"/>
      <c r="G30" s="33">
        <v>3</v>
      </c>
      <c r="H30" s="33">
        <v>3</v>
      </c>
      <c r="I30" s="33"/>
      <c r="J30" s="33"/>
      <c r="K30" s="33">
        <v>1</v>
      </c>
      <c r="L30" s="33">
        <v>1</v>
      </c>
      <c r="M30" s="33">
        <v>1</v>
      </c>
      <c r="N30" s="33">
        <v>4</v>
      </c>
      <c r="O30" s="262">
        <v>4</v>
      </c>
      <c r="P30" s="258">
        <f t="shared" si="0"/>
        <v>20</v>
      </c>
      <c r="Q30" s="263">
        <v>98820</v>
      </c>
      <c r="R30" s="78">
        <f t="shared" si="1"/>
        <v>20.238818053025703</v>
      </c>
      <c r="S30" s="33">
        <v>0</v>
      </c>
      <c r="T30" s="33">
        <v>0</v>
      </c>
      <c r="U30" s="262"/>
      <c r="V30" s="262">
        <v>0</v>
      </c>
      <c r="W30" s="258">
        <f t="shared" si="2"/>
        <v>0</v>
      </c>
      <c r="X30" s="258">
        <f t="shared" si="3"/>
        <v>20</v>
      </c>
      <c r="Y30" s="260">
        <f t="shared" si="4"/>
        <v>20.238818053025703</v>
      </c>
      <c r="Z30"/>
      <c r="AA30"/>
    </row>
    <row r="31" spans="2:27" ht="12.95" customHeight="1" thickBot="1" x14ac:dyDescent="0.25">
      <c r="B31" s="261">
        <v>25</v>
      </c>
      <c r="C31" s="32" t="s">
        <v>62</v>
      </c>
      <c r="D31" s="33">
        <v>11</v>
      </c>
      <c r="E31" s="31">
        <v>19</v>
      </c>
      <c r="F31" s="33">
        <v>20</v>
      </c>
      <c r="G31" s="33">
        <v>17</v>
      </c>
      <c r="H31" s="33">
        <v>15</v>
      </c>
      <c r="I31" s="33">
        <v>15</v>
      </c>
      <c r="J31" s="33">
        <v>5</v>
      </c>
      <c r="K31" s="33">
        <v>16</v>
      </c>
      <c r="L31" s="33">
        <v>18</v>
      </c>
      <c r="M31" s="33">
        <v>14</v>
      </c>
      <c r="N31" s="33">
        <v>9</v>
      </c>
      <c r="O31" s="262">
        <v>14</v>
      </c>
      <c r="P31" s="258">
        <f t="shared" si="0"/>
        <v>173</v>
      </c>
      <c r="Q31" s="263">
        <v>660009</v>
      </c>
      <c r="R31" s="78">
        <f t="shared" si="1"/>
        <v>26.211763778978771</v>
      </c>
      <c r="S31" s="33">
        <v>14</v>
      </c>
      <c r="T31" s="33">
        <v>1</v>
      </c>
      <c r="U31" s="262">
        <v>1</v>
      </c>
      <c r="V31" s="262">
        <v>0</v>
      </c>
      <c r="W31" s="258">
        <f t="shared" si="2"/>
        <v>16</v>
      </c>
      <c r="X31" s="258">
        <f t="shared" si="3"/>
        <v>157</v>
      </c>
      <c r="Y31" s="260">
        <f t="shared" si="4"/>
        <v>23.787554412136807</v>
      </c>
      <c r="Z31"/>
      <c r="AA31"/>
    </row>
    <row r="32" spans="2:27" ht="12.95" customHeight="1" thickBot="1" x14ac:dyDescent="0.25">
      <c r="B32" s="261">
        <v>26</v>
      </c>
      <c r="C32" s="32" t="s">
        <v>52</v>
      </c>
      <c r="D32" s="33">
        <v>1</v>
      </c>
      <c r="E32" s="31">
        <v>0</v>
      </c>
      <c r="F32" s="33"/>
      <c r="G32" s="33"/>
      <c r="H32" s="33"/>
      <c r="I32" s="33"/>
      <c r="J32" s="33"/>
      <c r="K32" s="33">
        <v>1</v>
      </c>
      <c r="L32" s="33"/>
      <c r="M32" s="33"/>
      <c r="N32" s="33"/>
      <c r="O32" s="262">
        <v>2</v>
      </c>
      <c r="P32" s="258">
        <f t="shared" si="0"/>
        <v>4</v>
      </c>
      <c r="Q32" s="263">
        <v>69204</v>
      </c>
      <c r="R32" s="78">
        <f t="shared" si="1"/>
        <v>5.7800127160279748</v>
      </c>
      <c r="S32" s="33">
        <v>0</v>
      </c>
      <c r="T32" s="33">
        <v>0</v>
      </c>
      <c r="U32" s="262"/>
      <c r="V32" s="262">
        <v>0</v>
      </c>
      <c r="W32" s="258">
        <f t="shared" si="2"/>
        <v>0</v>
      </c>
      <c r="X32" s="258">
        <f t="shared" si="3"/>
        <v>4</v>
      </c>
      <c r="Y32" s="260">
        <f t="shared" si="4"/>
        <v>5.7800127160279748</v>
      </c>
      <c r="Z32"/>
      <c r="AA32"/>
    </row>
    <row r="33" spans="2:27" ht="12.95" customHeight="1" thickBot="1" x14ac:dyDescent="0.25">
      <c r="B33" s="261">
        <v>27</v>
      </c>
      <c r="C33" s="32" t="s">
        <v>53</v>
      </c>
      <c r="D33" s="33">
        <v>6</v>
      </c>
      <c r="E33" s="31">
        <v>3</v>
      </c>
      <c r="F33" s="33">
        <v>3</v>
      </c>
      <c r="G33" s="33">
        <v>11</v>
      </c>
      <c r="H33" s="33">
        <v>3</v>
      </c>
      <c r="I33" s="33">
        <v>4</v>
      </c>
      <c r="J33" s="33">
        <v>5</v>
      </c>
      <c r="K33" s="33">
        <v>7</v>
      </c>
      <c r="L33" s="33">
        <v>4</v>
      </c>
      <c r="M33" s="33">
        <v>2</v>
      </c>
      <c r="N33" s="33">
        <v>3</v>
      </c>
      <c r="O33" s="262">
        <v>8</v>
      </c>
      <c r="P33" s="258">
        <f t="shared" si="0"/>
        <v>59</v>
      </c>
      <c r="Q33" s="263">
        <v>245377</v>
      </c>
      <c r="R33" s="78">
        <f t="shared" si="1"/>
        <v>24.044633360094878</v>
      </c>
      <c r="S33" s="33">
        <v>8</v>
      </c>
      <c r="T33" s="33">
        <v>0</v>
      </c>
      <c r="U33" s="262"/>
      <c r="V33" s="262">
        <v>0</v>
      </c>
      <c r="W33" s="258">
        <f t="shared" si="2"/>
        <v>8</v>
      </c>
      <c r="X33" s="258">
        <f t="shared" si="3"/>
        <v>51</v>
      </c>
      <c r="Y33" s="260">
        <f t="shared" si="4"/>
        <v>20.784344090929466</v>
      </c>
      <c r="Z33"/>
      <c r="AA33"/>
    </row>
    <row r="34" spans="2:27" s="6" customFormat="1" ht="12.95" customHeight="1" thickBot="1" x14ac:dyDescent="0.25">
      <c r="B34" s="261">
        <v>28</v>
      </c>
      <c r="C34" s="32" t="s">
        <v>59</v>
      </c>
      <c r="D34" s="33">
        <v>6</v>
      </c>
      <c r="E34" s="31">
        <v>3</v>
      </c>
      <c r="F34" s="33">
        <v>10</v>
      </c>
      <c r="G34" s="33">
        <v>5</v>
      </c>
      <c r="H34" s="33">
        <v>6</v>
      </c>
      <c r="I34" s="33">
        <v>5</v>
      </c>
      <c r="J34" s="33">
        <v>3</v>
      </c>
      <c r="K34" s="33">
        <v>9</v>
      </c>
      <c r="L34" s="33">
        <v>8</v>
      </c>
      <c r="M34" s="33">
        <v>5</v>
      </c>
      <c r="N34" s="33">
        <v>6</v>
      </c>
      <c r="O34" s="262">
        <v>7</v>
      </c>
      <c r="P34" s="258">
        <f t="shared" si="0"/>
        <v>73</v>
      </c>
      <c r="Q34" s="263">
        <v>337108</v>
      </c>
      <c r="R34" s="78">
        <f t="shared" si="1"/>
        <v>21.654781257045219</v>
      </c>
      <c r="S34" s="33">
        <v>3</v>
      </c>
      <c r="T34" s="33">
        <v>0</v>
      </c>
      <c r="U34" s="262"/>
      <c r="V34" s="262">
        <v>0</v>
      </c>
      <c r="W34" s="258">
        <f t="shared" si="2"/>
        <v>3</v>
      </c>
      <c r="X34" s="258">
        <f t="shared" si="3"/>
        <v>70</v>
      </c>
      <c r="Y34" s="260">
        <f t="shared" si="4"/>
        <v>20.764858739632402</v>
      </c>
    </row>
    <row r="35" spans="2:27" ht="12.95" customHeight="1" thickBot="1" x14ac:dyDescent="0.25">
      <c r="B35" s="261">
        <v>29</v>
      </c>
      <c r="C35" s="32" t="s">
        <v>54</v>
      </c>
      <c r="D35" s="33"/>
      <c r="E35" s="31">
        <v>2</v>
      </c>
      <c r="F35" s="33">
        <v>3</v>
      </c>
      <c r="G35" s="33">
        <v>4</v>
      </c>
      <c r="H35" s="33">
        <v>5</v>
      </c>
      <c r="I35" s="33"/>
      <c r="J35" s="33">
        <v>1</v>
      </c>
      <c r="K35" s="33">
        <v>2</v>
      </c>
      <c r="L35" s="33"/>
      <c r="M35" s="33">
        <v>1</v>
      </c>
      <c r="N35" s="33">
        <v>2</v>
      </c>
      <c r="O35" s="262">
        <v>10</v>
      </c>
      <c r="P35" s="258">
        <f t="shared" si="0"/>
        <v>30</v>
      </c>
      <c r="Q35" s="263">
        <v>156238</v>
      </c>
      <c r="R35" s="78">
        <f t="shared" si="1"/>
        <v>19.201474673254907</v>
      </c>
      <c r="S35" s="33">
        <v>6</v>
      </c>
      <c r="T35" s="33">
        <v>0</v>
      </c>
      <c r="U35" s="262"/>
      <c r="V35" s="262">
        <v>0</v>
      </c>
      <c r="W35" s="258">
        <f t="shared" si="2"/>
        <v>6</v>
      </c>
      <c r="X35" s="258">
        <f t="shared" si="3"/>
        <v>24</v>
      </c>
      <c r="Y35" s="260">
        <f t="shared" si="4"/>
        <v>15.361179738603925</v>
      </c>
      <c r="Z35"/>
      <c r="AA35"/>
    </row>
    <row r="36" spans="2:27" ht="12.95" customHeight="1" thickBot="1" x14ac:dyDescent="0.25">
      <c r="B36" s="261">
        <v>30</v>
      </c>
      <c r="C36" s="32" t="s">
        <v>6</v>
      </c>
      <c r="D36" s="33">
        <v>17</v>
      </c>
      <c r="E36" s="31">
        <v>14</v>
      </c>
      <c r="F36" s="33">
        <v>13</v>
      </c>
      <c r="G36" s="33">
        <v>18</v>
      </c>
      <c r="H36" s="33">
        <v>19</v>
      </c>
      <c r="I36" s="33">
        <v>17</v>
      </c>
      <c r="J36" s="33">
        <v>17</v>
      </c>
      <c r="K36" s="33">
        <v>14</v>
      </c>
      <c r="L36" s="33">
        <v>24</v>
      </c>
      <c r="M36" s="33">
        <v>23</v>
      </c>
      <c r="N36" s="33">
        <v>23</v>
      </c>
      <c r="O36" s="262">
        <v>18</v>
      </c>
      <c r="P36" s="258">
        <f t="shared" si="0"/>
        <v>217</v>
      </c>
      <c r="Q36" s="263">
        <v>1046182</v>
      </c>
      <c r="R36" s="78">
        <f t="shared" si="1"/>
        <v>20.74208885260882</v>
      </c>
      <c r="S36" s="33">
        <v>29</v>
      </c>
      <c r="T36" s="33">
        <v>0</v>
      </c>
      <c r="U36" s="262"/>
      <c r="V36" s="262">
        <v>0</v>
      </c>
      <c r="W36" s="258">
        <f t="shared" si="2"/>
        <v>29</v>
      </c>
      <c r="X36" s="258">
        <f t="shared" si="3"/>
        <v>188</v>
      </c>
      <c r="Y36" s="260">
        <f t="shared" si="4"/>
        <v>17.970104628066629</v>
      </c>
      <c r="Z36"/>
      <c r="AA36"/>
    </row>
    <row r="37" spans="2:27" ht="12.75" customHeight="1" thickBot="1" x14ac:dyDescent="0.25">
      <c r="B37" s="261">
        <v>31</v>
      </c>
      <c r="C37" s="32" t="s">
        <v>332</v>
      </c>
      <c r="D37" s="33">
        <v>1</v>
      </c>
      <c r="E37" s="31">
        <v>0</v>
      </c>
      <c r="F37" s="33"/>
      <c r="G37" s="33">
        <v>2</v>
      </c>
      <c r="H37" s="33">
        <v>1</v>
      </c>
      <c r="I37" s="33"/>
      <c r="J37" s="33">
        <v>3</v>
      </c>
      <c r="K37" s="33"/>
      <c r="L37" s="33"/>
      <c r="M37" s="33">
        <v>3</v>
      </c>
      <c r="N37" s="33"/>
      <c r="O37" s="262">
        <v>1</v>
      </c>
      <c r="P37" s="258">
        <f t="shared" si="0"/>
        <v>11</v>
      </c>
      <c r="Q37" s="263">
        <v>54865</v>
      </c>
      <c r="R37" s="78">
        <f t="shared" si="1"/>
        <v>20.049211701449011</v>
      </c>
      <c r="S37" s="33">
        <v>2</v>
      </c>
      <c r="T37" s="33">
        <v>0</v>
      </c>
      <c r="U37" s="262"/>
      <c r="V37" s="262">
        <v>0</v>
      </c>
      <c r="W37" s="258">
        <f t="shared" si="2"/>
        <v>2</v>
      </c>
      <c r="X37" s="258">
        <f t="shared" si="3"/>
        <v>9</v>
      </c>
      <c r="Y37" s="260">
        <f t="shared" si="4"/>
        <v>16.403900483003735</v>
      </c>
      <c r="Z37"/>
      <c r="AA37"/>
    </row>
    <row r="38" spans="2:27" ht="12.75" customHeight="1" thickBot="1" x14ac:dyDescent="0.25">
      <c r="B38" s="264">
        <v>32</v>
      </c>
      <c r="C38" s="53" t="s">
        <v>55</v>
      </c>
      <c r="D38" s="49">
        <v>1</v>
      </c>
      <c r="E38" s="62">
        <v>2</v>
      </c>
      <c r="F38" s="49">
        <v>5</v>
      </c>
      <c r="G38" s="49"/>
      <c r="H38" s="49">
        <v>6</v>
      </c>
      <c r="I38" s="49">
        <v>4</v>
      </c>
      <c r="J38" s="49">
        <v>3</v>
      </c>
      <c r="K38" s="49">
        <v>3</v>
      </c>
      <c r="L38" s="49">
        <v>2</v>
      </c>
      <c r="M38" s="49">
        <v>2</v>
      </c>
      <c r="N38" s="49"/>
      <c r="O38" s="265">
        <v>1</v>
      </c>
      <c r="P38" s="258">
        <f t="shared" si="0"/>
        <v>29</v>
      </c>
      <c r="Q38" s="266">
        <v>190253</v>
      </c>
      <c r="R38" s="78">
        <f t="shared" si="1"/>
        <v>15.242860822168376</v>
      </c>
      <c r="S38" s="49">
        <v>1</v>
      </c>
      <c r="T38" s="49">
        <v>0</v>
      </c>
      <c r="U38" s="265"/>
      <c r="V38" s="265">
        <v>0</v>
      </c>
      <c r="W38" s="258">
        <f t="shared" si="2"/>
        <v>1</v>
      </c>
      <c r="X38" s="258">
        <f t="shared" si="3"/>
        <v>28</v>
      </c>
      <c r="Y38" s="260">
        <f t="shared" si="4"/>
        <v>14.71724493174878</v>
      </c>
      <c r="Z38"/>
      <c r="AA38"/>
    </row>
    <row r="39" spans="2:27" ht="18.75" customHeight="1" thickBot="1" x14ac:dyDescent="0.25">
      <c r="B39" s="737" t="s">
        <v>7</v>
      </c>
      <c r="C39" s="667"/>
      <c r="D39" s="148">
        <f t="shared" ref="D39:J39" si="5">SUM(D7:D38)</f>
        <v>197</v>
      </c>
      <c r="E39" s="70">
        <f t="shared" si="5"/>
        <v>173</v>
      </c>
      <c r="F39" s="70">
        <f t="shared" si="5"/>
        <v>206</v>
      </c>
      <c r="G39" s="70">
        <f t="shared" si="5"/>
        <v>228</v>
      </c>
      <c r="H39" s="70">
        <f t="shared" si="5"/>
        <v>221</v>
      </c>
      <c r="I39" s="70">
        <f t="shared" si="5"/>
        <v>172</v>
      </c>
      <c r="J39" s="70">
        <f t="shared" si="5"/>
        <v>189</v>
      </c>
      <c r="K39" s="70">
        <f t="shared" ref="K39:O39" si="6">SUM(K7:K38)</f>
        <v>200</v>
      </c>
      <c r="L39" s="70">
        <f t="shared" si="6"/>
        <v>230</v>
      </c>
      <c r="M39" s="70">
        <f t="shared" si="6"/>
        <v>221</v>
      </c>
      <c r="N39" s="70">
        <f t="shared" si="6"/>
        <v>182</v>
      </c>
      <c r="O39" s="267">
        <f t="shared" si="6"/>
        <v>253</v>
      </c>
      <c r="P39" s="148">
        <f>SUM(P7:P38)</f>
        <v>2472</v>
      </c>
      <c r="Q39" s="268">
        <f>SUM(Q7:Q38)</f>
        <v>9884371</v>
      </c>
      <c r="R39" s="72">
        <f xml:space="preserve"> (100000/Q39)*(P39/12)*12</f>
        <v>25.009178631599319</v>
      </c>
      <c r="S39" s="70">
        <f t="shared" ref="S39:X39" si="7">SUM(S7:S38)</f>
        <v>244</v>
      </c>
      <c r="T39" s="70">
        <f t="shared" si="7"/>
        <v>8</v>
      </c>
      <c r="U39" s="70">
        <f t="shared" si="7"/>
        <v>4</v>
      </c>
      <c r="V39" s="267">
        <f t="shared" si="7"/>
        <v>4</v>
      </c>
      <c r="W39" s="70">
        <f t="shared" si="7"/>
        <v>260</v>
      </c>
      <c r="X39" s="148">
        <f t="shared" si="7"/>
        <v>2212</v>
      </c>
      <c r="Y39" s="72">
        <f xml:space="preserve"> (100000/Q39)*(X39/12)*12</f>
        <v>22.378763403356672</v>
      </c>
      <c r="Z39"/>
      <c r="AA39"/>
    </row>
  </sheetData>
  <mergeCells count="10">
    <mergeCell ref="S4:V5"/>
    <mergeCell ref="W4:W6"/>
    <mergeCell ref="X4:X6"/>
    <mergeCell ref="Y4:Y6"/>
    <mergeCell ref="R4:R6"/>
    <mergeCell ref="B39:C39"/>
    <mergeCell ref="B4:C5"/>
    <mergeCell ref="B6:C6"/>
    <mergeCell ref="Q4:Q6"/>
    <mergeCell ref="D4:P5"/>
  </mergeCells>
  <phoneticPr fontId="0" type="noConversion"/>
  <conditionalFormatting sqref="R7:R38 Y7:Y38">
    <cfRule type="cellIs" dxfId="3" priority="3" stopIfTrue="1" operator="greaterThan">
      <formula>39.99</formula>
    </cfRule>
    <cfRule type="cellIs" dxfId="2" priority="4" operator="between">
      <formula>30</formula>
      <formula>39.99</formula>
    </cfRule>
  </conditionalFormatting>
  <printOptions horizontalCentered="1"/>
  <pageMargins left="0.86614173228346458" right="7.874015748031496E-2" top="0.78740157480314965" bottom="0.19685039370078741" header="0.19685039370078741" footer="0.19685039370078741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view="pageBreakPreview" topLeftCell="A22" zoomScale="115" zoomScaleNormal="145" zoomScaleSheetLayoutView="115" workbookViewId="0">
      <selection activeCell="B1" sqref="B1"/>
    </sheetView>
  </sheetViews>
  <sheetFormatPr baseColWidth="10" defaultRowHeight="12.75" x14ac:dyDescent="0.2"/>
  <cols>
    <col min="1" max="1" width="1.7109375" customWidth="1"/>
    <col min="2" max="2" width="4" style="46" customWidth="1"/>
    <col min="3" max="3" width="15.5703125" style="46" customWidth="1"/>
    <col min="4" max="4" width="11" style="46" hidden="1" customWidth="1"/>
    <col min="5" max="5" width="10.5703125" style="46" hidden="1" customWidth="1"/>
    <col min="6" max="6" width="11.28515625" style="46" customWidth="1"/>
    <col min="7" max="7" width="11" style="46" hidden="1" customWidth="1"/>
    <col min="8" max="8" width="16" style="46" hidden="1" customWidth="1"/>
    <col min="9" max="9" width="11.140625" style="46" customWidth="1"/>
    <col min="10" max="10" width="5.42578125" style="46" customWidth="1"/>
    <col min="11" max="11" width="5.7109375" style="46" customWidth="1"/>
    <col min="12" max="12" width="3.5703125" customWidth="1"/>
    <col min="13" max="13" width="14.7109375" customWidth="1"/>
    <col min="14" max="14" width="15.7109375" customWidth="1"/>
  </cols>
  <sheetData>
    <row r="1" spans="2:20" ht="15" x14ac:dyDescent="0.25">
      <c r="B1" s="251" t="s">
        <v>326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2:20" ht="12.75" customHeight="1" x14ac:dyDescent="0.2">
      <c r="B2" s="269" t="s">
        <v>333</v>
      </c>
      <c r="C2" s="252"/>
      <c r="D2" s="252"/>
      <c r="E2" s="252"/>
      <c r="F2" s="252"/>
      <c r="G2" s="270"/>
      <c r="H2" s="270"/>
      <c r="I2" s="270"/>
      <c r="J2" s="270"/>
      <c r="K2" s="270"/>
      <c r="L2" s="270"/>
      <c r="M2" s="252"/>
      <c r="N2" s="252"/>
    </row>
    <row r="3" spans="2:20" ht="15.75" x14ac:dyDescent="0.25">
      <c r="B3" s="743" t="s">
        <v>429</v>
      </c>
      <c r="C3" s="743"/>
      <c r="D3" s="743"/>
      <c r="E3" s="743"/>
      <c r="F3" s="743"/>
      <c r="G3" s="743"/>
      <c r="H3" s="743"/>
      <c r="I3" s="743"/>
      <c r="J3" s="254"/>
      <c r="K3" s="254"/>
      <c r="O3" s="271"/>
    </row>
    <row r="4" spans="2:20" ht="16.5" thickBot="1" x14ac:dyDescent="0.3">
      <c r="B4" s="744"/>
      <c r="C4" s="744"/>
      <c r="D4" s="744"/>
      <c r="E4" s="744"/>
      <c r="F4" s="744"/>
      <c r="G4" s="744"/>
      <c r="H4" s="744"/>
      <c r="I4" s="744"/>
      <c r="J4" s="254"/>
      <c r="K4" s="254"/>
      <c r="O4" s="271"/>
    </row>
    <row r="5" spans="2:20" ht="49.5" customHeight="1" thickBot="1" x14ac:dyDescent="0.25">
      <c r="B5" s="739" t="s">
        <v>9</v>
      </c>
      <c r="C5" s="739"/>
      <c r="D5" s="570" t="s">
        <v>431</v>
      </c>
      <c r="E5" s="61" t="s">
        <v>334</v>
      </c>
      <c r="F5" s="61" t="s">
        <v>335</v>
      </c>
      <c r="G5" s="570" t="s">
        <v>432</v>
      </c>
      <c r="H5" s="61" t="s">
        <v>334</v>
      </c>
      <c r="I5" s="61" t="s">
        <v>336</v>
      </c>
      <c r="J5"/>
      <c r="K5"/>
    </row>
    <row r="6" spans="2:20" s="6" customFormat="1" ht="14.1" customHeight="1" x14ac:dyDescent="0.2">
      <c r="B6" s="256">
        <v>1</v>
      </c>
      <c r="C6" s="52" t="s">
        <v>5</v>
      </c>
      <c r="D6" s="48">
        <v>397</v>
      </c>
      <c r="E6" s="272">
        <v>1111838</v>
      </c>
      <c r="F6" s="78">
        <f xml:space="preserve"> (100000/E6)*(D6/12)*12</f>
        <v>35.706640715643829</v>
      </c>
      <c r="G6" s="48">
        <v>310</v>
      </c>
      <c r="H6" s="78">
        <v>1026239</v>
      </c>
      <c r="I6" s="273">
        <f xml:space="preserve"> (100000/H6)*(G6/12)*12</f>
        <v>30.207388337414578</v>
      </c>
    </row>
    <row r="7" spans="2:20" s="6" customFormat="1" ht="14.1" customHeight="1" x14ac:dyDescent="0.2">
      <c r="B7" s="261">
        <v>2</v>
      </c>
      <c r="C7" s="32" t="s">
        <v>33</v>
      </c>
      <c r="D7" s="33">
        <v>653</v>
      </c>
      <c r="E7" s="274">
        <v>2198333</v>
      </c>
      <c r="F7" s="78">
        <f t="shared" ref="F7:F37" si="0" xml:space="preserve"> (100000/E7)*(D7/12)*12</f>
        <v>29.704325959715838</v>
      </c>
      <c r="G7" s="33">
        <v>634</v>
      </c>
      <c r="H7" s="34">
        <v>2042003</v>
      </c>
      <c r="I7" s="273">
        <f t="shared" ref="I7:I37" si="1" xml:space="preserve"> (100000/H7)*(G7/12)*12</f>
        <v>31.047946550519271</v>
      </c>
    </row>
    <row r="8" spans="2:20" ht="14.1" customHeight="1" x14ac:dyDescent="0.2">
      <c r="B8" s="261">
        <v>3</v>
      </c>
      <c r="C8" s="32" t="s">
        <v>35</v>
      </c>
      <c r="D8" s="33">
        <v>36</v>
      </c>
      <c r="E8" s="274">
        <v>242109</v>
      </c>
      <c r="F8" s="78">
        <f t="shared" si="0"/>
        <v>14.869335712427047</v>
      </c>
      <c r="G8" s="33">
        <v>41</v>
      </c>
      <c r="H8" s="34">
        <v>278145</v>
      </c>
      <c r="I8" s="273">
        <f t="shared" si="1"/>
        <v>14.740513041758796</v>
      </c>
      <c r="J8"/>
      <c r="K8"/>
    </row>
    <row r="9" spans="2:20" ht="14.1" customHeight="1" x14ac:dyDescent="0.2">
      <c r="B9" s="261">
        <v>4</v>
      </c>
      <c r="C9" s="32" t="s">
        <v>36</v>
      </c>
      <c r="D9" s="33">
        <v>25</v>
      </c>
      <c r="E9" s="274">
        <v>114967</v>
      </c>
      <c r="F9" s="78">
        <f t="shared" si="0"/>
        <v>21.745370410639577</v>
      </c>
      <c r="G9" s="33">
        <v>20</v>
      </c>
      <c r="H9" s="34">
        <v>139423</v>
      </c>
      <c r="I9" s="273">
        <f t="shared" si="1"/>
        <v>14.344835500598895</v>
      </c>
      <c r="J9"/>
      <c r="K9"/>
    </row>
    <row r="10" spans="2:20" ht="14.1" customHeight="1" x14ac:dyDescent="0.2">
      <c r="B10" s="261">
        <v>5</v>
      </c>
      <c r="C10" s="32" t="s">
        <v>37</v>
      </c>
      <c r="D10" s="33">
        <v>43</v>
      </c>
      <c r="E10" s="274">
        <v>200602</v>
      </c>
      <c r="F10" s="78">
        <f t="shared" si="0"/>
        <v>21.435479207585168</v>
      </c>
      <c r="G10" s="33">
        <v>35</v>
      </c>
      <c r="H10" s="34">
        <v>189066</v>
      </c>
      <c r="I10" s="273">
        <f t="shared" si="1"/>
        <v>18.512053991727754</v>
      </c>
      <c r="J10"/>
      <c r="K10"/>
    </row>
    <row r="11" spans="2:20" ht="14.1" customHeight="1" x14ac:dyDescent="0.2">
      <c r="B11" s="261">
        <v>6</v>
      </c>
      <c r="C11" s="32" t="s">
        <v>57</v>
      </c>
      <c r="D11" s="33">
        <v>12</v>
      </c>
      <c r="E11" s="274">
        <v>66954</v>
      </c>
      <c r="F11" s="78">
        <f t="shared" si="0"/>
        <v>17.922752934850791</v>
      </c>
      <c r="G11" s="33">
        <v>20</v>
      </c>
      <c r="H11" s="34">
        <v>84638</v>
      </c>
      <c r="I11" s="273">
        <f t="shared" si="1"/>
        <v>23.630047968997381</v>
      </c>
      <c r="J11"/>
      <c r="K11"/>
    </row>
    <row r="12" spans="2:20" ht="14.1" customHeight="1" x14ac:dyDescent="0.2">
      <c r="B12" s="261">
        <v>7</v>
      </c>
      <c r="C12" s="32" t="s">
        <v>39</v>
      </c>
      <c r="D12" s="33">
        <v>77</v>
      </c>
      <c r="E12" s="274">
        <v>299188</v>
      </c>
      <c r="F12" s="78">
        <f t="shared" si="0"/>
        <v>25.736326323248257</v>
      </c>
      <c r="G12" s="33">
        <v>77</v>
      </c>
      <c r="H12" s="34">
        <v>342948</v>
      </c>
      <c r="I12" s="273">
        <f t="shared" si="1"/>
        <v>22.452383451718628</v>
      </c>
      <c r="J12"/>
      <c r="K12"/>
    </row>
    <row r="13" spans="2:20" ht="14.1" customHeight="1" x14ac:dyDescent="0.2">
      <c r="B13" s="261">
        <v>8</v>
      </c>
      <c r="C13" s="32" t="s">
        <v>353</v>
      </c>
      <c r="D13" s="33">
        <v>20</v>
      </c>
      <c r="E13" s="274">
        <v>105994</v>
      </c>
      <c r="F13" s="78">
        <f t="shared" si="0"/>
        <v>18.868992584485916</v>
      </c>
      <c r="G13" s="33">
        <v>19</v>
      </c>
      <c r="H13" s="34">
        <v>110637</v>
      </c>
      <c r="I13" s="273">
        <f t="shared" si="1"/>
        <v>17.173278378842518</v>
      </c>
      <c r="J13"/>
      <c r="K13"/>
    </row>
    <row r="14" spans="2:20" ht="14.1" customHeight="1" x14ac:dyDescent="0.2">
      <c r="B14" s="261">
        <v>9</v>
      </c>
      <c r="C14" s="32" t="s">
        <v>58</v>
      </c>
      <c r="D14" s="33">
        <v>13</v>
      </c>
      <c r="E14" s="274">
        <v>72130</v>
      </c>
      <c r="F14" s="78">
        <f t="shared" si="0"/>
        <v>18.023014002495493</v>
      </c>
      <c r="G14" s="33">
        <v>19</v>
      </c>
      <c r="H14" s="34">
        <v>66398</v>
      </c>
      <c r="I14" s="273">
        <f t="shared" si="1"/>
        <v>28.61531973854634</v>
      </c>
      <c r="J14"/>
      <c r="K14"/>
      <c r="T14" s="6"/>
    </row>
    <row r="15" spans="2:20" ht="14.1" customHeight="1" x14ac:dyDescent="0.2">
      <c r="B15" s="261">
        <v>10</v>
      </c>
      <c r="C15" s="32" t="s">
        <v>40</v>
      </c>
      <c r="D15" s="33">
        <v>33</v>
      </c>
      <c r="E15" s="274">
        <v>237101</v>
      </c>
      <c r="F15" s="78">
        <f t="shared" si="0"/>
        <v>13.918119282499863</v>
      </c>
      <c r="G15" s="33">
        <v>42</v>
      </c>
      <c r="H15" s="34">
        <v>245756</v>
      </c>
      <c r="I15" s="273">
        <f t="shared" si="1"/>
        <v>17.09012190953629</v>
      </c>
      <c r="J15"/>
      <c r="K15"/>
    </row>
    <row r="16" spans="2:20" ht="14.1" customHeight="1" x14ac:dyDescent="0.2">
      <c r="B16" s="261">
        <v>11</v>
      </c>
      <c r="C16" s="32" t="s">
        <v>34</v>
      </c>
      <c r="D16" s="33">
        <v>14</v>
      </c>
      <c r="E16" s="274">
        <v>90773</v>
      </c>
      <c r="F16" s="78">
        <f t="shared" si="0"/>
        <v>15.423088363279831</v>
      </c>
      <c r="G16" s="33">
        <v>10</v>
      </c>
      <c r="H16" s="34">
        <v>92180</v>
      </c>
      <c r="I16" s="273">
        <f t="shared" si="1"/>
        <v>10.848340203948796</v>
      </c>
      <c r="J16"/>
      <c r="K16"/>
    </row>
    <row r="17" spans="2:11" s="6" customFormat="1" ht="14.1" customHeight="1" x14ac:dyDescent="0.2">
      <c r="B17" s="261">
        <v>12</v>
      </c>
      <c r="C17" s="32" t="s">
        <v>41</v>
      </c>
      <c r="D17" s="33">
        <v>11</v>
      </c>
      <c r="E17" s="274">
        <v>55223</v>
      </c>
      <c r="F17" s="78">
        <f t="shared" si="0"/>
        <v>19.919236549988231</v>
      </c>
      <c r="G17" s="33">
        <v>7</v>
      </c>
      <c r="H17" s="34">
        <v>42823</v>
      </c>
      <c r="I17" s="273">
        <f t="shared" si="1"/>
        <v>16.346355930224416</v>
      </c>
    </row>
    <row r="18" spans="2:11" ht="14.1" customHeight="1" x14ac:dyDescent="0.2">
      <c r="B18" s="261">
        <v>13</v>
      </c>
      <c r="C18" s="32" t="s">
        <v>42</v>
      </c>
      <c r="D18" s="33">
        <v>93</v>
      </c>
      <c r="E18" s="274">
        <v>229428</v>
      </c>
      <c r="F18" s="78">
        <f t="shared" si="0"/>
        <v>40.535592865735659</v>
      </c>
      <c r="G18" s="33">
        <v>88</v>
      </c>
      <c r="H18" s="34">
        <v>142942</v>
      </c>
      <c r="I18" s="273">
        <f t="shared" si="1"/>
        <v>61.563431321794852</v>
      </c>
      <c r="J18"/>
      <c r="K18"/>
    </row>
    <row r="19" spans="2:11" s="6" customFormat="1" ht="14.1" customHeight="1" x14ac:dyDescent="0.2">
      <c r="B19" s="261">
        <v>14</v>
      </c>
      <c r="C19" s="32" t="s">
        <v>43</v>
      </c>
      <c r="D19" s="33">
        <v>61</v>
      </c>
      <c r="E19" s="274">
        <v>246234</v>
      </c>
      <c r="F19" s="78">
        <f t="shared" si="0"/>
        <v>24.773183232210009</v>
      </c>
      <c r="G19" s="33">
        <v>72</v>
      </c>
      <c r="H19" s="34">
        <v>254731</v>
      </c>
      <c r="I19" s="273">
        <f t="shared" si="1"/>
        <v>28.265111038703576</v>
      </c>
    </row>
    <row r="20" spans="2:11" ht="14.1" customHeight="1" x14ac:dyDescent="0.2">
      <c r="B20" s="261">
        <v>15</v>
      </c>
      <c r="C20" s="32" t="s">
        <v>44</v>
      </c>
      <c r="D20" s="33">
        <v>85</v>
      </c>
      <c r="E20" s="274">
        <v>429563</v>
      </c>
      <c r="F20" s="78">
        <f t="shared" si="0"/>
        <v>19.787551534932014</v>
      </c>
      <c r="G20" s="33">
        <v>106</v>
      </c>
      <c r="H20" s="34">
        <v>421771</v>
      </c>
      <c r="I20" s="273">
        <f t="shared" si="1"/>
        <v>25.132121459275297</v>
      </c>
      <c r="J20"/>
      <c r="K20"/>
    </row>
    <row r="21" spans="2:11" ht="14.1" customHeight="1" x14ac:dyDescent="0.2">
      <c r="B21" s="261">
        <v>16</v>
      </c>
      <c r="C21" s="32" t="s">
        <v>45</v>
      </c>
      <c r="D21" s="33">
        <v>23</v>
      </c>
      <c r="E21" s="274">
        <v>141678</v>
      </c>
      <c r="F21" s="78">
        <f t="shared" si="0"/>
        <v>16.233995398015217</v>
      </c>
      <c r="G21" s="33">
        <v>18</v>
      </c>
      <c r="H21" s="34">
        <v>153933</v>
      </c>
      <c r="I21" s="273">
        <f t="shared" si="1"/>
        <v>11.693399076221473</v>
      </c>
      <c r="J21"/>
      <c r="K21"/>
    </row>
    <row r="22" spans="2:11" s="6" customFormat="1" ht="14.1" customHeight="1" x14ac:dyDescent="0.2">
      <c r="B22" s="261">
        <v>17</v>
      </c>
      <c r="C22" s="32" t="s">
        <v>352</v>
      </c>
      <c r="D22" s="33">
        <v>49</v>
      </c>
      <c r="E22" s="274">
        <v>194505</v>
      </c>
      <c r="F22" s="78">
        <f t="shared" si="0"/>
        <v>25.192154443330505</v>
      </c>
      <c r="G22" s="33">
        <v>50</v>
      </c>
      <c r="H22" s="34">
        <v>194091</v>
      </c>
      <c r="I22" s="273">
        <f t="shared" si="1"/>
        <v>25.761112055685221</v>
      </c>
    </row>
    <row r="23" spans="2:11" ht="14.1" customHeight="1" x14ac:dyDescent="0.2">
      <c r="B23" s="261">
        <v>18</v>
      </c>
      <c r="C23" s="32" t="s">
        <v>331</v>
      </c>
      <c r="D23" s="33">
        <v>28</v>
      </c>
      <c r="E23" s="274">
        <v>120833</v>
      </c>
      <c r="F23" s="78">
        <f t="shared" si="0"/>
        <v>23.172477717179909</v>
      </c>
      <c r="G23" s="33">
        <v>22</v>
      </c>
      <c r="H23" s="34">
        <v>108356</v>
      </c>
      <c r="I23" s="273">
        <f t="shared" si="1"/>
        <v>20.303444202443796</v>
      </c>
      <c r="J23"/>
      <c r="K23"/>
    </row>
    <row r="24" spans="2:11" ht="14.1" customHeight="1" x14ac:dyDescent="0.2">
      <c r="B24" s="261">
        <v>19</v>
      </c>
      <c r="C24" s="32" t="s">
        <v>47</v>
      </c>
      <c r="D24" s="33">
        <v>40</v>
      </c>
      <c r="E24" s="274">
        <v>210365</v>
      </c>
      <c r="F24" s="78">
        <f t="shared" si="0"/>
        <v>19.014569914196752</v>
      </c>
      <c r="G24" s="33">
        <v>34</v>
      </c>
      <c r="H24" s="34">
        <v>176581</v>
      </c>
      <c r="I24" s="273">
        <f t="shared" si="1"/>
        <v>19.254619692945447</v>
      </c>
      <c r="J24"/>
      <c r="K24"/>
    </row>
    <row r="25" spans="2:11" s="6" customFormat="1" ht="14.1" customHeight="1" x14ac:dyDescent="0.2">
      <c r="B25" s="261">
        <v>20</v>
      </c>
      <c r="C25" s="32" t="s">
        <v>48</v>
      </c>
      <c r="D25" s="33">
        <v>4</v>
      </c>
      <c r="E25" s="274">
        <v>25478</v>
      </c>
      <c r="F25" s="78">
        <f t="shared" si="0"/>
        <v>15.699819452076301</v>
      </c>
      <c r="G25" s="33">
        <v>3</v>
      </c>
      <c r="H25" s="34">
        <v>20689</v>
      </c>
      <c r="I25" s="273">
        <f t="shared" si="1"/>
        <v>14.500459181207406</v>
      </c>
    </row>
    <row r="26" spans="2:11" ht="14.1" customHeight="1" x14ac:dyDescent="0.2">
      <c r="B26" s="261">
        <v>21</v>
      </c>
      <c r="C26" s="32" t="s">
        <v>49</v>
      </c>
      <c r="D26" s="33">
        <v>58</v>
      </c>
      <c r="E26" s="274">
        <v>202250</v>
      </c>
      <c r="F26" s="78">
        <f t="shared" si="0"/>
        <v>28.677379480840543</v>
      </c>
      <c r="G26" s="33">
        <v>52</v>
      </c>
      <c r="H26" s="34">
        <v>164211</v>
      </c>
      <c r="I26" s="273">
        <f t="shared" si="1"/>
        <v>31.666575320776317</v>
      </c>
      <c r="J26"/>
      <c r="K26"/>
    </row>
    <row r="27" spans="2:11" ht="14.1" customHeight="1" x14ac:dyDescent="0.2">
      <c r="B27" s="261">
        <v>22</v>
      </c>
      <c r="C27" s="32" t="s">
        <v>50</v>
      </c>
      <c r="D27" s="33">
        <v>62</v>
      </c>
      <c r="E27" s="274">
        <v>327510</v>
      </c>
      <c r="F27" s="78">
        <f t="shared" si="0"/>
        <v>18.93071967268175</v>
      </c>
      <c r="G27" s="33">
        <v>61</v>
      </c>
      <c r="H27" s="34">
        <v>332958</v>
      </c>
      <c r="I27" s="273">
        <f t="shared" si="1"/>
        <v>18.32062902828585</v>
      </c>
      <c r="J27"/>
      <c r="K27"/>
    </row>
    <row r="28" spans="2:11" ht="14.1" customHeight="1" x14ac:dyDescent="0.2">
      <c r="B28" s="261">
        <v>23</v>
      </c>
      <c r="C28" s="32" t="s">
        <v>51</v>
      </c>
      <c r="D28" s="33">
        <v>19</v>
      </c>
      <c r="E28" s="274">
        <v>103259</v>
      </c>
      <c r="F28" s="78">
        <f t="shared" si="0"/>
        <v>18.400333142873745</v>
      </c>
      <c r="G28" s="33">
        <v>20</v>
      </c>
      <c r="H28" s="34">
        <v>108249</v>
      </c>
      <c r="I28" s="273">
        <f t="shared" si="1"/>
        <v>18.475921255623607</v>
      </c>
      <c r="J28"/>
      <c r="K28"/>
    </row>
    <row r="29" spans="2:11" ht="14.1" customHeight="1" x14ac:dyDescent="0.2">
      <c r="B29" s="261">
        <v>24</v>
      </c>
      <c r="C29" s="32" t="s">
        <v>60</v>
      </c>
      <c r="D29" s="33">
        <v>20</v>
      </c>
      <c r="E29" s="274">
        <v>98820</v>
      </c>
      <c r="F29" s="78">
        <f t="shared" si="0"/>
        <v>20.238818053025703</v>
      </c>
      <c r="G29" s="33">
        <v>24</v>
      </c>
      <c r="H29" s="34">
        <v>86286</v>
      </c>
      <c r="I29" s="273">
        <f t="shared" si="1"/>
        <v>27.814477435505182</v>
      </c>
      <c r="J29"/>
      <c r="K29"/>
    </row>
    <row r="30" spans="2:11" ht="14.1" customHeight="1" x14ac:dyDescent="0.2">
      <c r="B30" s="261">
        <v>25</v>
      </c>
      <c r="C30" s="32" t="s">
        <v>62</v>
      </c>
      <c r="D30" s="33">
        <v>173</v>
      </c>
      <c r="E30" s="274">
        <v>660009</v>
      </c>
      <c r="F30" s="78">
        <f t="shared" si="0"/>
        <v>26.211763778978771</v>
      </c>
      <c r="G30" s="33">
        <v>148</v>
      </c>
      <c r="H30" s="34">
        <v>601593</v>
      </c>
      <c r="I30" s="273">
        <f t="shared" si="1"/>
        <v>24.601350082198429</v>
      </c>
      <c r="J30"/>
      <c r="K30"/>
    </row>
    <row r="31" spans="2:11" ht="14.1" customHeight="1" x14ac:dyDescent="0.2">
      <c r="B31" s="261">
        <v>26</v>
      </c>
      <c r="C31" s="32" t="s">
        <v>52</v>
      </c>
      <c r="D31" s="33">
        <v>4</v>
      </c>
      <c r="E31" s="274">
        <v>69204</v>
      </c>
      <c r="F31" s="78">
        <f t="shared" si="0"/>
        <v>5.7800127160279748</v>
      </c>
      <c r="G31" s="33">
        <v>6</v>
      </c>
      <c r="H31" s="34">
        <v>72756</v>
      </c>
      <c r="I31" s="273">
        <f t="shared" si="1"/>
        <v>8.2467425366980045</v>
      </c>
      <c r="J31"/>
      <c r="K31"/>
    </row>
    <row r="32" spans="2:11" ht="14.1" customHeight="1" x14ac:dyDescent="0.2">
      <c r="B32" s="261">
        <v>27</v>
      </c>
      <c r="C32" s="32" t="s">
        <v>53</v>
      </c>
      <c r="D32" s="33">
        <v>59</v>
      </c>
      <c r="E32" s="274">
        <v>245377</v>
      </c>
      <c r="F32" s="78">
        <f t="shared" si="0"/>
        <v>24.044633360094878</v>
      </c>
      <c r="G32" s="33">
        <v>57</v>
      </c>
      <c r="H32" s="34">
        <v>271132</v>
      </c>
      <c r="I32" s="273">
        <f t="shared" si="1"/>
        <v>21.022970361300029</v>
      </c>
      <c r="J32"/>
      <c r="K32"/>
    </row>
    <row r="33" spans="2:11" s="6" customFormat="1" ht="14.1" customHeight="1" x14ac:dyDescent="0.2">
      <c r="B33" s="261">
        <v>28</v>
      </c>
      <c r="C33" s="32" t="s">
        <v>59</v>
      </c>
      <c r="D33" s="33">
        <v>73</v>
      </c>
      <c r="E33" s="274">
        <v>337108</v>
      </c>
      <c r="F33" s="78">
        <f t="shared" si="0"/>
        <v>21.654781257045219</v>
      </c>
      <c r="G33" s="33">
        <v>76</v>
      </c>
      <c r="H33" s="34">
        <v>311878</v>
      </c>
      <c r="I33" s="273">
        <f t="shared" si="1"/>
        <v>24.368503068507557</v>
      </c>
    </row>
    <row r="34" spans="2:11" ht="14.1" customHeight="1" x14ac:dyDescent="0.2">
      <c r="B34" s="261">
        <v>29</v>
      </c>
      <c r="C34" s="32" t="s">
        <v>54</v>
      </c>
      <c r="D34" s="33">
        <v>30</v>
      </c>
      <c r="E34" s="274">
        <v>156238</v>
      </c>
      <c r="F34" s="78">
        <f t="shared" si="0"/>
        <v>19.201474673254907</v>
      </c>
      <c r="G34" s="33">
        <v>19</v>
      </c>
      <c r="H34" s="34">
        <v>218343</v>
      </c>
      <c r="I34" s="273">
        <f t="shared" si="1"/>
        <v>8.7019048011614757</v>
      </c>
      <c r="J34"/>
      <c r="K34"/>
    </row>
    <row r="35" spans="2:11" ht="14.1" customHeight="1" x14ac:dyDescent="0.2">
      <c r="B35" s="261">
        <v>30</v>
      </c>
      <c r="C35" s="32" t="s">
        <v>6</v>
      </c>
      <c r="D35" s="33">
        <v>217</v>
      </c>
      <c r="E35" s="274">
        <v>1046182</v>
      </c>
      <c r="F35" s="78">
        <f t="shared" si="0"/>
        <v>20.74208885260882</v>
      </c>
      <c r="G35" s="33">
        <v>243</v>
      </c>
      <c r="H35" s="34">
        <v>966869</v>
      </c>
      <c r="I35" s="273">
        <f t="shared" si="1"/>
        <v>25.132670506552593</v>
      </c>
      <c r="J35"/>
      <c r="K35"/>
    </row>
    <row r="36" spans="2:11" ht="14.1" customHeight="1" x14ac:dyDescent="0.2">
      <c r="B36" s="261">
        <v>31</v>
      </c>
      <c r="C36" s="32" t="s">
        <v>332</v>
      </c>
      <c r="D36" s="33">
        <v>11</v>
      </c>
      <c r="E36" s="274">
        <v>54865</v>
      </c>
      <c r="F36" s="78">
        <f t="shared" si="0"/>
        <v>20.049211701449011</v>
      </c>
      <c r="G36" s="33">
        <v>8</v>
      </c>
      <c r="H36" s="34">
        <v>67645</v>
      </c>
      <c r="I36" s="273">
        <f t="shared" si="1"/>
        <v>11.826446891861924</v>
      </c>
      <c r="J36"/>
      <c r="K36"/>
    </row>
    <row r="37" spans="2:11" ht="14.1" customHeight="1" thickBot="1" x14ac:dyDescent="0.25">
      <c r="B37" s="264">
        <v>32</v>
      </c>
      <c r="C37" s="53" t="s">
        <v>55</v>
      </c>
      <c r="D37" s="49">
        <v>29</v>
      </c>
      <c r="E37" s="275">
        <v>190253</v>
      </c>
      <c r="F37" s="78">
        <f t="shared" si="0"/>
        <v>15.242860822168376</v>
      </c>
      <c r="G37" s="49">
        <v>34</v>
      </c>
      <c r="H37" s="79">
        <v>187939</v>
      </c>
      <c r="I37" s="273">
        <f t="shared" si="1"/>
        <v>18.090976327425388</v>
      </c>
      <c r="J37"/>
      <c r="K37"/>
    </row>
    <row r="38" spans="2:11" ht="14.1" customHeight="1" thickBot="1" x14ac:dyDescent="0.25">
      <c r="B38" s="737" t="s">
        <v>7</v>
      </c>
      <c r="C38" s="667"/>
      <c r="D38" s="148">
        <f>SUM(D6:D37)</f>
        <v>2472</v>
      </c>
      <c r="E38" s="71">
        <f>SUM(E6:E37)</f>
        <v>9884371</v>
      </c>
      <c r="F38" s="290">
        <f xml:space="preserve"> (100000/E38)*(D38/12)*12</f>
        <v>25.009178631599319</v>
      </c>
      <c r="G38" s="71">
        <f>SUM(G6:G37)</f>
        <v>2375</v>
      </c>
      <c r="H38" s="71">
        <f>SUM(H6:H37)</f>
        <v>9523209</v>
      </c>
      <c r="I38" s="72">
        <f xml:space="preserve"> (100000/H38)*(G38/12)*12</f>
        <v>24.939072533218578</v>
      </c>
      <c r="J38"/>
      <c r="K38"/>
    </row>
  </sheetData>
  <mergeCells count="3">
    <mergeCell ref="B3:I4"/>
    <mergeCell ref="B38:C38"/>
    <mergeCell ref="B5:C5"/>
  </mergeCells>
  <phoneticPr fontId="0" type="noConversion"/>
  <conditionalFormatting sqref="H6:H37 F6:F37 I6:I38">
    <cfRule type="cellIs" dxfId="1" priority="1" stopIfTrue="1" operator="greaterThan">
      <formula>39.99</formula>
    </cfRule>
    <cfRule type="cellIs" dxfId="0" priority="2" operator="between">
      <formula>30</formula>
      <formula>39.99</formula>
    </cfRule>
  </conditionalFormatting>
  <pageMargins left="0" right="0" top="0" bottom="0" header="0.39370078740157483" footer="0.31496062992125984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38"/>
  <sheetViews>
    <sheetView zoomScale="115" zoomScaleNormal="115" zoomScaleSheetLayoutView="100" workbookViewId="0">
      <selection activeCell="K1" sqref="K1"/>
    </sheetView>
  </sheetViews>
  <sheetFormatPr baseColWidth="10" defaultRowHeight="12.75" x14ac:dyDescent="0.2"/>
  <cols>
    <col min="1" max="1" width="1.7109375" customWidth="1"/>
    <col min="2" max="2" width="4" style="46" customWidth="1"/>
    <col min="3" max="3" width="14.28515625" style="46" customWidth="1"/>
    <col min="4" max="4" width="8.28515625" style="46" hidden="1" customWidth="1"/>
    <col min="5" max="5" width="14.42578125" style="46" hidden="1" customWidth="1"/>
    <col min="6" max="6" width="12.5703125" style="46" customWidth="1"/>
    <col min="7" max="8" width="9.140625" style="46" hidden="1" customWidth="1"/>
    <col min="9" max="9" width="12.5703125" style="46" customWidth="1"/>
    <col min="10" max="10" width="3.5703125" customWidth="1"/>
    <col min="11" max="11" width="14.7109375" customWidth="1"/>
    <col min="12" max="12" width="15.7109375" customWidth="1"/>
  </cols>
  <sheetData>
    <row r="1" spans="2:13" ht="15" x14ac:dyDescent="0.25">
      <c r="B1" s="251" t="s">
        <v>326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2:13" ht="12.75" customHeight="1" x14ac:dyDescent="0.2">
      <c r="B2" s="269" t="s">
        <v>337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2:13" ht="15.75" customHeight="1" x14ac:dyDescent="0.25">
      <c r="B3" s="743" t="s">
        <v>430</v>
      </c>
      <c r="C3" s="743"/>
      <c r="D3" s="743"/>
      <c r="E3" s="743"/>
      <c r="F3" s="743"/>
      <c r="G3" s="743"/>
      <c r="H3" s="743"/>
      <c r="I3" s="743"/>
      <c r="M3" s="271"/>
    </row>
    <row r="4" spans="2:13" ht="16.5" thickBot="1" x14ac:dyDescent="0.3">
      <c r="B4" s="743"/>
      <c r="C4" s="743"/>
      <c r="D4" s="743"/>
      <c r="E4" s="743"/>
      <c r="F4" s="743"/>
      <c r="G4" s="743"/>
      <c r="H4" s="743"/>
      <c r="I4" s="743"/>
      <c r="M4" s="271"/>
    </row>
    <row r="5" spans="2:13" ht="50.25" customHeight="1" thickBot="1" x14ac:dyDescent="0.25">
      <c r="B5" s="739" t="s">
        <v>9</v>
      </c>
      <c r="C5" s="739"/>
      <c r="D5" s="570" t="s">
        <v>431</v>
      </c>
      <c r="E5" s="59" t="s">
        <v>319</v>
      </c>
      <c r="F5" s="61" t="s">
        <v>338</v>
      </c>
      <c r="G5" s="570" t="s">
        <v>433</v>
      </c>
      <c r="H5" s="61" t="s">
        <v>319</v>
      </c>
      <c r="I5" s="61" t="s">
        <v>339</v>
      </c>
    </row>
    <row r="6" spans="2:13" s="6" customFormat="1" ht="14.1" customHeight="1" x14ac:dyDescent="0.2">
      <c r="B6" s="256">
        <v>1</v>
      </c>
      <c r="C6" s="52" t="s">
        <v>5</v>
      </c>
      <c r="D6" s="48">
        <v>38</v>
      </c>
      <c r="E6" s="272">
        <v>1111838</v>
      </c>
      <c r="F6" s="78">
        <f>(100000/E6)*(D6/12)*12</f>
        <v>3.4177640987266131</v>
      </c>
      <c r="G6" s="48">
        <v>39</v>
      </c>
      <c r="H6" s="272">
        <v>1026239</v>
      </c>
      <c r="I6" s="273">
        <f>(100000/H6)*(G6/12)*12</f>
        <v>3.8002843392231247</v>
      </c>
    </row>
    <row r="7" spans="2:13" s="6" customFormat="1" ht="14.1" customHeight="1" x14ac:dyDescent="0.2">
      <c r="B7" s="261">
        <v>2</v>
      </c>
      <c r="C7" s="32" t="s">
        <v>33</v>
      </c>
      <c r="D7" s="33">
        <v>73</v>
      </c>
      <c r="E7" s="274">
        <v>2198333</v>
      </c>
      <c r="F7" s="78">
        <f t="shared" ref="F7:F37" si="0">(100000/E7)*(D7/12)*12</f>
        <v>3.3206980016221381</v>
      </c>
      <c r="G7" s="33">
        <v>107</v>
      </c>
      <c r="H7" s="274">
        <v>2042003</v>
      </c>
      <c r="I7" s="273">
        <f t="shared" ref="I7:I37" si="1">(100000/H7)*(G7/12)*12</f>
        <v>5.2399531244567221</v>
      </c>
    </row>
    <row r="8" spans="2:13" ht="14.1" customHeight="1" x14ac:dyDescent="0.2">
      <c r="B8" s="261">
        <v>3</v>
      </c>
      <c r="C8" s="32" t="s">
        <v>35</v>
      </c>
      <c r="D8" s="33">
        <v>6</v>
      </c>
      <c r="E8" s="274">
        <v>242109</v>
      </c>
      <c r="F8" s="78">
        <f t="shared" si="0"/>
        <v>2.4782226187378411</v>
      </c>
      <c r="G8" s="33">
        <v>5</v>
      </c>
      <c r="H8" s="274">
        <v>278145</v>
      </c>
      <c r="I8" s="273">
        <f t="shared" si="1"/>
        <v>1.7976235416779018</v>
      </c>
    </row>
    <row r="9" spans="2:13" ht="14.1" customHeight="1" x14ac:dyDescent="0.2">
      <c r="B9" s="261">
        <v>4</v>
      </c>
      <c r="C9" s="32" t="s">
        <v>36</v>
      </c>
      <c r="D9" s="33">
        <v>0</v>
      </c>
      <c r="E9" s="274">
        <v>114967</v>
      </c>
      <c r="F9" s="78">
        <f t="shared" si="0"/>
        <v>0</v>
      </c>
      <c r="G9" s="33">
        <v>0</v>
      </c>
      <c r="H9" s="274">
        <v>139423</v>
      </c>
      <c r="I9" s="273">
        <f t="shared" si="1"/>
        <v>0</v>
      </c>
    </row>
    <row r="10" spans="2:13" ht="14.1" customHeight="1" x14ac:dyDescent="0.2">
      <c r="B10" s="261">
        <v>5</v>
      </c>
      <c r="C10" s="32" t="s">
        <v>37</v>
      </c>
      <c r="D10" s="33">
        <v>3</v>
      </c>
      <c r="E10" s="274">
        <v>200602</v>
      </c>
      <c r="F10" s="78">
        <f t="shared" si="0"/>
        <v>1.495498549366407</v>
      </c>
      <c r="G10" s="33">
        <v>3</v>
      </c>
      <c r="H10" s="274">
        <v>189066</v>
      </c>
      <c r="I10" s="273">
        <f t="shared" si="1"/>
        <v>1.5867474850052363</v>
      </c>
    </row>
    <row r="11" spans="2:13" ht="14.1" customHeight="1" x14ac:dyDescent="0.2">
      <c r="B11" s="261">
        <v>6</v>
      </c>
      <c r="C11" s="32" t="s">
        <v>38</v>
      </c>
      <c r="D11" s="33">
        <v>2</v>
      </c>
      <c r="E11" s="274">
        <v>66954</v>
      </c>
      <c r="F11" s="78">
        <f t="shared" si="0"/>
        <v>2.9871254891417989</v>
      </c>
      <c r="G11" s="33">
        <v>2</v>
      </c>
      <c r="H11" s="274">
        <v>84638</v>
      </c>
      <c r="I11" s="273">
        <f t="shared" si="1"/>
        <v>2.3630047968997374</v>
      </c>
    </row>
    <row r="12" spans="2:13" ht="14.1" customHeight="1" x14ac:dyDescent="0.2">
      <c r="B12" s="261">
        <v>7</v>
      </c>
      <c r="C12" s="32" t="s">
        <v>39</v>
      </c>
      <c r="D12" s="33">
        <v>7</v>
      </c>
      <c r="E12" s="274">
        <v>299188</v>
      </c>
      <c r="F12" s="78">
        <f t="shared" si="0"/>
        <v>2.3396660293862057</v>
      </c>
      <c r="G12" s="33">
        <v>13</v>
      </c>
      <c r="H12" s="274">
        <v>342948</v>
      </c>
      <c r="I12" s="273">
        <f t="shared" si="1"/>
        <v>3.7906621411992485</v>
      </c>
    </row>
    <row r="13" spans="2:13" ht="14.1" customHeight="1" x14ac:dyDescent="0.2">
      <c r="B13" s="261">
        <v>8</v>
      </c>
      <c r="C13" s="32" t="s">
        <v>73</v>
      </c>
      <c r="D13" s="33">
        <v>0</v>
      </c>
      <c r="E13" s="274">
        <v>105994</v>
      </c>
      <c r="F13" s="78">
        <f t="shared" si="0"/>
        <v>0</v>
      </c>
      <c r="G13" s="33">
        <v>4</v>
      </c>
      <c r="H13" s="274">
        <v>110637</v>
      </c>
      <c r="I13" s="273">
        <f t="shared" si="1"/>
        <v>3.6154270271247411</v>
      </c>
    </row>
    <row r="14" spans="2:13" ht="14.1" customHeight="1" x14ac:dyDescent="0.2">
      <c r="B14" s="261">
        <v>9</v>
      </c>
      <c r="C14" s="32" t="s">
        <v>58</v>
      </c>
      <c r="D14" s="33">
        <v>2</v>
      </c>
      <c r="E14" s="274">
        <v>72130</v>
      </c>
      <c r="F14" s="78">
        <f t="shared" si="0"/>
        <v>2.7727713849993068</v>
      </c>
      <c r="G14" s="33">
        <v>1</v>
      </c>
      <c r="H14" s="274">
        <v>66398</v>
      </c>
      <c r="I14" s="273">
        <f t="shared" si="1"/>
        <v>1.5060694599234916</v>
      </c>
    </row>
    <row r="15" spans="2:13" ht="14.1" customHeight="1" x14ac:dyDescent="0.2">
      <c r="B15" s="261">
        <v>10</v>
      </c>
      <c r="C15" s="32" t="s">
        <v>40</v>
      </c>
      <c r="D15" s="33">
        <v>0</v>
      </c>
      <c r="E15" s="274">
        <v>237101</v>
      </c>
      <c r="F15" s="78">
        <f t="shared" si="0"/>
        <v>0</v>
      </c>
      <c r="G15" s="33">
        <v>4</v>
      </c>
      <c r="H15" s="274">
        <v>245756</v>
      </c>
      <c r="I15" s="273">
        <f t="shared" si="1"/>
        <v>1.6276306580510751</v>
      </c>
    </row>
    <row r="16" spans="2:13" ht="14.1" customHeight="1" x14ac:dyDescent="0.2">
      <c r="B16" s="261">
        <v>11</v>
      </c>
      <c r="C16" s="32" t="s">
        <v>34</v>
      </c>
      <c r="D16" s="33">
        <v>1</v>
      </c>
      <c r="E16" s="274">
        <v>90773</v>
      </c>
      <c r="F16" s="78">
        <f t="shared" si="0"/>
        <v>1.1016491688057022</v>
      </c>
      <c r="G16" s="33">
        <v>1</v>
      </c>
      <c r="H16" s="274">
        <v>92180</v>
      </c>
      <c r="I16" s="273">
        <f t="shared" si="1"/>
        <v>1.0848340203948796</v>
      </c>
    </row>
    <row r="17" spans="2:9" s="6" customFormat="1" ht="14.1" customHeight="1" x14ac:dyDescent="0.2">
      <c r="B17" s="261">
        <v>12</v>
      </c>
      <c r="C17" s="32" t="s">
        <v>41</v>
      </c>
      <c r="D17" s="33">
        <v>0</v>
      </c>
      <c r="E17" s="274">
        <v>55223</v>
      </c>
      <c r="F17" s="78">
        <f t="shared" si="0"/>
        <v>0</v>
      </c>
      <c r="G17" s="33">
        <v>0</v>
      </c>
      <c r="H17" s="274">
        <v>42823</v>
      </c>
      <c r="I17" s="273">
        <f t="shared" si="1"/>
        <v>0</v>
      </c>
    </row>
    <row r="18" spans="2:9" ht="14.1" customHeight="1" x14ac:dyDescent="0.2">
      <c r="B18" s="261">
        <v>13</v>
      </c>
      <c r="C18" s="32" t="s">
        <v>42</v>
      </c>
      <c r="D18" s="33">
        <v>18</v>
      </c>
      <c r="E18" s="274">
        <v>229428</v>
      </c>
      <c r="F18" s="78">
        <f t="shared" si="0"/>
        <v>7.8455986191746439</v>
      </c>
      <c r="G18" s="33">
        <v>18</v>
      </c>
      <c r="H18" s="274">
        <v>142942</v>
      </c>
      <c r="I18" s="273">
        <f t="shared" si="1"/>
        <v>12.592520043094403</v>
      </c>
    </row>
    <row r="19" spans="2:9" s="6" customFormat="1" ht="14.1" customHeight="1" x14ac:dyDescent="0.2">
      <c r="B19" s="261">
        <v>14</v>
      </c>
      <c r="C19" s="32" t="s">
        <v>43</v>
      </c>
      <c r="D19" s="33">
        <v>9</v>
      </c>
      <c r="E19" s="274">
        <v>246234</v>
      </c>
      <c r="F19" s="78">
        <f t="shared" si="0"/>
        <v>3.6550598211457395</v>
      </c>
      <c r="G19" s="33">
        <v>23</v>
      </c>
      <c r="H19" s="274">
        <v>254731</v>
      </c>
      <c r="I19" s="273">
        <f t="shared" si="1"/>
        <v>9.0291326929191982</v>
      </c>
    </row>
    <row r="20" spans="2:9" ht="14.1" customHeight="1" x14ac:dyDescent="0.2">
      <c r="B20" s="261">
        <v>15</v>
      </c>
      <c r="C20" s="32" t="s">
        <v>44</v>
      </c>
      <c r="D20" s="33">
        <v>9</v>
      </c>
      <c r="E20" s="274">
        <v>429563</v>
      </c>
      <c r="F20" s="78">
        <f t="shared" si="0"/>
        <v>2.0951525154633899</v>
      </c>
      <c r="G20" s="33">
        <v>17</v>
      </c>
      <c r="H20" s="274">
        <v>421771</v>
      </c>
      <c r="I20" s="273">
        <f t="shared" si="1"/>
        <v>4.0306232529026413</v>
      </c>
    </row>
    <row r="21" spans="2:9" ht="14.1" customHeight="1" x14ac:dyDescent="0.2">
      <c r="B21" s="261">
        <v>16</v>
      </c>
      <c r="C21" s="32" t="s">
        <v>45</v>
      </c>
      <c r="D21" s="33">
        <v>6</v>
      </c>
      <c r="E21" s="274">
        <v>141678</v>
      </c>
      <c r="F21" s="78">
        <f t="shared" si="0"/>
        <v>4.2349553212213609</v>
      </c>
      <c r="G21" s="33">
        <v>0</v>
      </c>
      <c r="H21" s="274">
        <v>153933</v>
      </c>
      <c r="I21" s="273">
        <f t="shared" si="1"/>
        <v>0</v>
      </c>
    </row>
    <row r="22" spans="2:9" s="6" customFormat="1" ht="14.1" customHeight="1" x14ac:dyDescent="0.2">
      <c r="B22" s="261">
        <v>17</v>
      </c>
      <c r="C22" s="32" t="s">
        <v>46</v>
      </c>
      <c r="D22" s="33">
        <v>10</v>
      </c>
      <c r="E22" s="274">
        <v>194505</v>
      </c>
      <c r="F22" s="78">
        <f t="shared" si="0"/>
        <v>5.1412560088429604</v>
      </c>
      <c r="G22" s="33">
        <v>5</v>
      </c>
      <c r="H22" s="274">
        <v>194091</v>
      </c>
      <c r="I22" s="273">
        <f t="shared" si="1"/>
        <v>2.5761112055685222</v>
      </c>
    </row>
    <row r="23" spans="2:9" ht="14.1" customHeight="1" x14ac:dyDescent="0.2">
      <c r="B23" s="261">
        <v>18</v>
      </c>
      <c r="C23" s="32" t="s">
        <v>331</v>
      </c>
      <c r="D23" s="33">
        <v>1</v>
      </c>
      <c r="E23" s="274">
        <v>120833</v>
      </c>
      <c r="F23" s="78">
        <f t="shared" si="0"/>
        <v>0.82758848989928246</v>
      </c>
      <c r="G23" s="33">
        <v>2</v>
      </c>
      <c r="H23" s="274">
        <v>108356</v>
      </c>
      <c r="I23" s="273">
        <f t="shared" si="1"/>
        <v>1.8457676547676178</v>
      </c>
    </row>
    <row r="24" spans="2:9" ht="14.1" customHeight="1" x14ac:dyDescent="0.2">
      <c r="B24" s="261">
        <v>19</v>
      </c>
      <c r="C24" s="32" t="s">
        <v>47</v>
      </c>
      <c r="D24" s="33">
        <v>3</v>
      </c>
      <c r="E24" s="274">
        <v>210365</v>
      </c>
      <c r="F24" s="78">
        <f t="shared" si="0"/>
        <v>1.4260927435647566</v>
      </c>
      <c r="G24" s="33">
        <v>3</v>
      </c>
      <c r="H24" s="274">
        <v>176581</v>
      </c>
      <c r="I24" s="273">
        <f t="shared" si="1"/>
        <v>1.6989370317304804</v>
      </c>
    </row>
    <row r="25" spans="2:9" s="6" customFormat="1" ht="14.1" customHeight="1" x14ac:dyDescent="0.2">
      <c r="B25" s="261">
        <v>20</v>
      </c>
      <c r="C25" s="32" t="s">
        <v>48</v>
      </c>
      <c r="D25" s="33">
        <v>1</v>
      </c>
      <c r="E25" s="274">
        <v>25478</v>
      </c>
      <c r="F25" s="78">
        <f t="shared" si="0"/>
        <v>3.9249548630190754</v>
      </c>
      <c r="G25" s="33">
        <v>1</v>
      </c>
      <c r="H25" s="274">
        <v>20689</v>
      </c>
      <c r="I25" s="273">
        <f t="shared" si="1"/>
        <v>4.8334863937358019</v>
      </c>
    </row>
    <row r="26" spans="2:9" ht="14.1" customHeight="1" x14ac:dyDescent="0.2">
      <c r="B26" s="261">
        <v>21</v>
      </c>
      <c r="C26" s="32" t="s">
        <v>49</v>
      </c>
      <c r="D26" s="33">
        <v>4</v>
      </c>
      <c r="E26" s="274">
        <v>202250</v>
      </c>
      <c r="F26" s="78">
        <f t="shared" si="0"/>
        <v>1.9777503090234858</v>
      </c>
      <c r="G26" s="33">
        <v>3</v>
      </c>
      <c r="H26" s="274">
        <v>164211</v>
      </c>
      <c r="I26" s="273">
        <f t="shared" si="1"/>
        <v>1.8269178069678644</v>
      </c>
    </row>
    <row r="27" spans="2:9" ht="14.1" customHeight="1" x14ac:dyDescent="0.2">
      <c r="B27" s="261">
        <v>22</v>
      </c>
      <c r="C27" s="32" t="s">
        <v>50</v>
      </c>
      <c r="D27" s="33">
        <v>1</v>
      </c>
      <c r="E27" s="274">
        <v>327510</v>
      </c>
      <c r="F27" s="78">
        <f t="shared" si="0"/>
        <v>0.3053341882690605</v>
      </c>
      <c r="G27" s="33">
        <v>7</v>
      </c>
      <c r="H27" s="274">
        <v>332958</v>
      </c>
      <c r="I27" s="273">
        <f t="shared" si="1"/>
        <v>2.1023672655409995</v>
      </c>
    </row>
    <row r="28" spans="2:9" ht="14.1" customHeight="1" x14ac:dyDescent="0.2">
      <c r="B28" s="261">
        <v>23</v>
      </c>
      <c r="C28" s="32" t="s">
        <v>51</v>
      </c>
      <c r="D28" s="33">
        <v>1</v>
      </c>
      <c r="E28" s="274">
        <v>103259</v>
      </c>
      <c r="F28" s="78">
        <f t="shared" si="0"/>
        <v>0.96843858646703918</v>
      </c>
      <c r="G28" s="33">
        <v>2</v>
      </c>
      <c r="H28" s="274">
        <v>108249</v>
      </c>
      <c r="I28" s="273">
        <f t="shared" si="1"/>
        <v>1.8475921255623606</v>
      </c>
    </row>
    <row r="29" spans="2:9" ht="14.1" customHeight="1" x14ac:dyDescent="0.2">
      <c r="B29" s="261">
        <v>24</v>
      </c>
      <c r="C29" s="32" t="s">
        <v>60</v>
      </c>
      <c r="D29" s="33">
        <v>0</v>
      </c>
      <c r="E29" s="274">
        <v>98820</v>
      </c>
      <c r="F29" s="78">
        <f t="shared" si="0"/>
        <v>0</v>
      </c>
      <c r="G29" s="33">
        <v>3</v>
      </c>
      <c r="H29" s="274">
        <v>86286</v>
      </c>
      <c r="I29" s="273">
        <f t="shared" si="1"/>
        <v>3.4768096794381478</v>
      </c>
    </row>
    <row r="30" spans="2:9" ht="14.1" customHeight="1" x14ac:dyDescent="0.2">
      <c r="B30" s="261">
        <v>25</v>
      </c>
      <c r="C30" s="32" t="s">
        <v>62</v>
      </c>
      <c r="D30" s="33">
        <v>16</v>
      </c>
      <c r="E30" s="274">
        <v>660009</v>
      </c>
      <c r="F30" s="78">
        <f t="shared" si="0"/>
        <v>2.4242093668419673</v>
      </c>
      <c r="G30" s="33">
        <v>26</v>
      </c>
      <c r="H30" s="274">
        <v>601593</v>
      </c>
      <c r="I30" s="273">
        <f t="shared" si="1"/>
        <v>4.3218587982240484</v>
      </c>
    </row>
    <row r="31" spans="2:9" ht="14.1" customHeight="1" x14ac:dyDescent="0.2">
      <c r="B31" s="261">
        <v>26</v>
      </c>
      <c r="C31" s="32" t="s">
        <v>52</v>
      </c>
      <c r="D31" s="33">
        <v>0</v>
      </c>
      <c r="E31" s="274">
        <v>69204</v>
      </c>
      <c r="F31" s="78">
        <f t="shared" si="0"/>
        <v>0</v>
      </c>
      <c r="G31" s="33">
        <v>0</v>
      </c>
      <c r="H31" s="274">
        <v>72756</v>
      </c>
      <c r="I31" s="273">
        <f t="shared" si="1"/>
        <v>0</v>
      </c>
    </row>
    <row r="32" spans="2:9" ht="14.1" customHeight="1" x14ac:dyDescent="0.2">
      <c r="B32" s="261">
        <v>27</v>
      </c>
      <c r="C32" s="32" t="s">
        <v>53</v>
      </c>
      <c r="D32" s="33">
        <v>8</v>
      </c>
      <c r="E32" s="274">
        <v>245377</v>
      </c>
      <c r="F32" s="78">
        <f t="shared" si="0"/>
        <v>3.2602892691654066</v>
      </c>
      <c r="G32" s="33">
        <v>5</v>
      </c>
      <c r="H32" s="274">
        <v>271132</v>
      </c>
      <c r="I32" s="273">
        <f t="shared" si="1"/>
        <v>1.8441202071315819</v>
      </c>
    </row>
    <row r="33" spans="2:9" s="6" customFormat="1" ht="14.1" customHeight="1" x14ac:dyDescent="0.2">
      <c r="B33" s="261">
        <v>28</v>
      </c>
      <c r="C33" s="32" t="s">
        <v>59</v>
      </c>
      <c r="D33" s="33">
        <v>3</v>
      </c>
      <c r="E33" s="274">
        <v>337108</v>
      </c>
      <c r="F33" s="78">
        <f t="shared" si="0"/>
        <v>0.88992251741281725</v>
      </c>
      <c r="G33" s="33">
        <v>12</v>
      </c>
      <c r="H33" s="274">
        <v>311878</v>
      </c>
      <c r="I33" s="273">
        <f t="shared" si="1"/>
        <v>3.8476583792380357</v>
      </c>
    </row>
    <row r="34" spans="2:9" ht="14.1" customHeight="1" x14ac:dyDescent="0.2">
      <c r="B34" s="261">
        <v>29</v>
      </c>
      <c r="C34" s="32" t="s">
        <v>54</v>
      </c>
      <c r="D34" s="33">
        <v>6</v>
      </c>
      <c r="E34" s="274">
        <v>156238</v>
      </c>
      <c r="F34" s="78">
        <f t="shared" si="0"/>
        <v>3.8402949346509812</v>
      </c>
      <c r="G34" s="33">
        <v>3</v>
      </c>
      <c r="H34" s="274">
        <v>218343</v>
      </c>
      <c r="I34" s="273">
        <f t="shared" si="1"/>
        <v>1.3739849686044434</v>
      </c>
    </row>
    <row r="35" spans="2:9" ht="14.1" customHeight="1" x14ac:dyDescent="0.2">
      <c r="B35" s="261">
        <v>30</v>
      </c>
      <c r="C35" s="32" t="s">
        <v>6</v>
      </c>
      <c r="D35" s="33">
        <v>29</v>
      </c>
      <c r="E35" s="274">
        <v>1046182</v>
      </c>
      <c r="F35" s="78">
        <f t="shared" si="0"/>
        <v>2.7719842245421926</v>
      </c>
      <c r="G35" s="33">
        <v>31</v>
      </c>
      <c r="H35" s="274">
        <v>966869</v>
      </c>
      <c r="I35" s="273">
        <f t="shared" si="1"/>
        <v>3.2062254555684384</v>
      </c>
    </row>
    <row r="36" spans="2:9" ht="14.1" customHeight="1" x14ac:dyDescent="0.2">
      <c r="B36" s="261">
        <v>31</v>
      </c>
      <c r="C36" s="32" t="s">
        <v>383</v>
      </c>
      <c r="D36" s="33">
        <v>2</v>
      </c>
      <c r="E36" s="274">
        <v>54865</v>
      </c>
      <c r="F36" s="78">
        <f t="shared" si="0"/>
        <v>3.6453112184452743</v>
      </c>
      <c r="G36" s="33">
        <v>0</v>
      </c>
      <c r="H36" s="274">
        <v>67645</v>
      </c>
      <c r="I36" s="273">
        <f t="shared" si="1"/>
        <v>0</v>
      </c>
    </row>
    <row r="37" spans="2:9" ht="14.1" customHeight="1" thickBot="1" x14ac:dyDescent="0.25">
      <c r="B37" s="264">
        <v>32</v>
      </c>
      <c r="C37" s="53" t="s">
        <v>55</v>
      </c>
      <c r="D37" s="49">
        <v>1</v>
      </c>
      <c r="E37" s="275">
        <v>190253</v>
      </c>
      <c r="F37" s="78">
        <f t="shared" si="0"/>
        <v>0.52561589041959922</v>
      </c>
      <c r="G37" s="49">
        <v>6</v>
      </c>
      <c r="H37" s="275">
        <v>187939</v>
      </c>
      <c r="I37" s="273">
        <f t="shared" si="1"/>
        <v>3.1925252342515389</v>
      </c>
    </row>
    <row r="38" spans="2:9" ht="14.1" customHeight="1" thickBot="1" x14ac:dyDescent="0.25">
      <c r="B38" s="737" t="s">
        <v>7</v>
      </c>
      <c r="C38" s="667"/>
      <c r="D38" s="148">
        <f>SUM(D6:D37)</f>
        <v>260</v>
      </c>
      <c r="E38" s="71">
        <f>SUM(E6:E37)</f>
        <v>9884371</v>
      </c>
      <c r="F38" s="72">
        <f>(100000/E38)*(D38/12)*12</f>
        <v>2.6304152282426472</v>
      </c>
      <c r="G38" s="148">
        <f>SUM(G6:G37)</f>
        <v>346</v>
      </c>
      <c r="H38" s="71">
        <f>SUM(H6:H37)</f>
        <v>9523209</v>
      </c>
      <c r="I38" s="72">
        <f>(100000/H38)*(G38/12)*12</f>
        <v>3.6332290932604749</v>
      </c>
    </row>
  </sheetData>
  <mergeCells count="3">
    <mergeCell ref="B38:C38"/>
    <mergeCell ref="B5:C5"/>
    <mergeCell ref="B3:I4"/>
  </mergeCells>
  <phoneticPr fontId="0" type="noConversion"/>
  <pageMargins left="0" right="0" top="0" bottom="0" header="0.39370078740157483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0"/>
  <sheetViews>
    <sheetView topLeftCell="A79" workbookViewId="0">
      <selection activeCell="T101" sqref="T101"/>
    </sheetView>
  </sheetViews>
  <sheetFormatPr baseColWidth="10" defaultRowHeight="12.75" x14ac:dyDescent="0.2"/>
  <cols>
    <col min="1" max="1" width="2.5703125" style="294" customWidth="1"/>
    <col min="2" max="2" width="21.85546875" style="294" customWidth="1"/>
    <col min="3" max="3" width="5.28515625" style="294" customWidth="1"/>
    <col min="4" max="4" width="5.28515625" style="295" customWidth="1"/>
    <col min="5" max="5" width="3.85546875" style="295" customWidth="1"/>
    <col min="6" max="7" width="5.28515625" style="295" customWidth="1"/>
    <col min="8" max="8" width="4.42578125" style="295" customWidth="1"/>
    <col min="9" max="9" width="4.140625" style="295" customWidth="1"/>
    <col min="10" max="10" width="3.5703125" style="295" customWidth="1"/>
    <col min="11" max="11" width="5.140625" style="295" customWidth="1"/>
    <col min="12" max="12" width="4.140625" style="295" customWidth="1"/>
    <col min="13" max="14" width="5.28515625" style="295" customWidth="1"/>
    <col min="15" max="15" width="7.85546875" style="294" customWidth="1"/>
    <col min="16" max="16" width="5.42578125" style="294" customWidth="1"/>
    <col min="17" max="16384" width="11.42578125" style="294"/>
  </cols>
  <sheetData>
    <row r="3" spans="1:15" ht="21" customHeight="1" x14ac:dyDescent="0.2"/>
    <row r="4" spans="1:15" ht="12.75" customHeight="1" x14ac:dyDescent="0.25">
      <c r="A4" s="749" t="s">
        <v>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</row>
    <row r="5" spans="1:15" ht="18.75" customHeight="1" x14ac:dyDescent="0.3">
      <c r="A5" s="750" t="s">
        <v>30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</row>
    <row r="6" spans="1:15" ht="12.75" customHeight="1" x14ac:dyDescent="0.25">
      <c r="A6" s="751" t="s">
        <v>135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</row>
    <row r="7" spans="1:15" ht="8.25" customHeight="1" x14ac:dyDescent="0.2"/>
    <row r="8" spans="1:15" ht="2.25" customHeight="1" x14ac:dyDescent="0.25">
      <c r="A8" s="752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</row>
    <row r="9" spans="1:15" ht="15" x14ac:dyDescent="0.2">
      <c r="A9" s="753" t="s">
        <v>92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</row>
    <row r="10" spans="1:15" ht="15" x14ac:dyDescent="0.2">
      <c r="A10" s="753" t="s">
        <v>17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</row>
    <row r="11" spans="1:15" ht="15" x14ac:dyDescent="0.2">
      <c r="A11" s="745" t="s">
        <v>426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</row>
    <row r="12" spans="1:15" ht="15" x14ac:dyDescent="0.3">
      <c r="A12" s="746" t="s">
        <v>27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</row>
    <row r="13" spans="1:15" ht="9" customHeight="1" thickBot="1" x14ac:dyDescent="0.35"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</row>
    <row r="14" spans="1:15" ht="62.25" customHeight="1" x14ac:dyDescent="0.3">
      <c r="B14" s="357" t="s">
        <v>61</v>
      </c>
      <c r="C14" s="358" t="s">
        <v>167</v>
      </c>
      <c r="D14" s="358" t="s">
        <v>165</v>
      </c>
      <c r="E14" s="358" t="s">
        <v>204</v>
      </c>
      <c r="F14" s="358" t="s">
        <v>229</v>
      </c>
      <c r="G14" s="358" t="s">
        <v>243</v>
      </c>
      <c r="H14" s="358" t="s">
        <v>288</v>
      </c>
      <c r="I14" s="358" t="s">
        <v>289</v>
      </c>
      <c r="J14" s="359" t="s">
        <v>290</v>
      </c>
      <c r="K14" s="359" t="s">
        <v>291</v>
      </c>
      <c r="L14" s="359" t="s">
        <v>292</v>
      </c>
      <c r="M14" s="359" t="s">
        <v>293</v>
      </c>
      <c r="N14" s="359" t="s">
        <v>294</v>
      </c>
      <c r="O14" s="360" t="s">
        <v>1</v>
      </c>
    </row>
    <row r="15" spans="1:15" ht="15" customHeight="1" x14ac:dyDescent="0.2">
      <c r="B15" s="315" t="s">
        <v>103</v>
      </c>
      <c r="C15" s="316">
        <v>1</v>
      </c>
      <c r="D15" s="316">
        <v>1</v>
      </c>
      <c r="E15" s="318"/>
      <c r="F15" s="318"/>
      <c r="G15" s="321">
        <v>1</v>
      </c>
      <c r="H15" s="320">
        <v>1</v>
      </c>
      <c r="I15" s="320"/>
      <c r="J15" s="341"/>
      <c r="K15" s="341"/>
      <c r="L15" s="341"/>
      <c r="M15" s="341"/>
      <c r="N15" s="341"/>
      <c r="O15" s="347">
        <f t="shared" ref="O15:O55" si="0">SUM(C15:N15)</f>
        <v>4</v>
      </c>
    </row>
    <row r="16" spans="1:15" ht="15" customHeight="1" x14ac:dyDescent="0.2">
      <c r="B16" s="315" t="s">
        <v>216</v>
      </c>
      <c r="C16" s="316"/>
      <c r="D16" s="317"/>
      <c r="E16" s="317">
        <v>1</v>
      </c>
      <c r="F16" s="318"/>
      <c r="G16" s="319"/>
      <c r="H16" s="320"/>
      <c r="I16" s="320">
        <v>1</v>
      </c>
      <c r="J16" s="341"/>
      <c r="K16" s="341"/>
      <c r="L16" s="341"/>
      <c r="M16" s="341">
        <v>1</v>
      </c>
      <c r="N16" s="341"/>
      <c r="O16" s="347">
        <f t="shared" si="0"/>
        <v>3</v>
      </c>
    </row>
    <row r="17" spans="2:15" ht="15" customHeight="1" x14ac:dyDescent="0.2">
      <c r="B17" s="315" t="s">
        <v>168</v>
      </c>
      <c r="C17" s="316"/>
      <c r="D17" s="317">
        <v>2</v>
      </c>
      <c r="E17" s="317"/>
      <c r="F17" s="318">
        <v>3</v>
      </c>
      <c r="G17" s="321">
        <v>2</v>
      </c>
      <c r="H17" s="320">
        <v>2</v>
      </c>
      <c r="I17" s="320">
        <v>4</v>
      </c>
      <c r="J17" s="341">
        <v>3</v>
      </c>
      <c r="K17" s="341">
        <v>1</v>
      </c>
      <c r="L17" s="341">
        <v>1</v>
      </c>
      <c r="M17" s="341"/>
      <c r="N17" s="341">
        <v>1</v>
      </c>
      <c r="O17" s="347">
        <f t="shared" si="0"/>
        <v>19</v>
      </c>
    </row>
    <row r="18" spans="2:15" ht="15" customHeight="1" x14ac:dyDescent="0.2">
      <c r="B18" s="315" t="s">
        <v>399</v>
      </c>
      <c r="C18" s="316"/>
      <c r="D18" s="317"/>
      <c r="E18" s="317"/>
      <c r="F18" s="318"/>
      <c r="G18" s="321"/>
      <c r="H18" s="320"/>
      <c r="I18" s="320"/>
      <c r="J18" s="341"/>
      <c r="K18" s="341"/>
      <c r="L18" s="341">
        <v>2</v>
      </c>
      <c r="M18" s="341"/>
      <c r="N18" s="341"/>
      <c r="O18" s="347">
        <f t="shared" si="0"/>
        <v>2</v>
      </c>
    </row>
    <row r="19" spans="2:15" ht="15" customHeight="1" x14ac:dyDescent="0.2">
      <c r="B19" s="315" t="s">
        <v>246</v>
      </c>
      <c r="C19" s="316"/>
      <c r="D19" s="317"/>
      <c r="E19" s="317"/>
      <c r="F19" s="318"/>
      <c r="G19" s="321">
        <v>1</v>
      </c>
      <c r="H19" s="320"/>
      <c r="I19" s="320"/>
      <c r="J19" s="341"/>
      <c r="K19" s="341"/>
      <c r="L19" s="341"/>
      <c r="M19" s="341"/>
      <c r="N19" s="341"/>
      <c r="O19" s="347">
        <f t="shared" si="0"/>
        <v>1</v>
      </c>
    </row>
    <row r="20" spans="2:15" ht="15" customHeight="1" x14ac:dyDescent="0.2">
      <c r="B20" s="315" t="s">
        <v>340</v>
      </c>
      <c r="C20" s="316"/>
      <c r="D20" s="317"/>
      <c r="E20" s="317"/>
      <c r="F20" s="318"/>
      <c r="G20" s="321"/>
      <c r="H20" s="320">
        <v>1</v>
      </c>
      <c r="I20" s="320"/>
      <c r="J20" s="341">
        <v>1</v>
      </c>
      <c r="K20" s="341"/>
      <c r="L20" s="341"/>
      <c r="M20" s="341"/>
      <c r="N20" s="341"/>
      <c r="O20" s="347">
        <f t="shared" si="0"/>
        <v>2</v>
      </c>
    </row>
    <row r="21" spans="2:15" ht="15" customHeight="1" x14ac:dyDescent="0.2">
      <c r="B21" s="315" t="s">
        <v>104</v>
      </c>
      <c r="C21" s="316">
        <v>2</v>
      </c>
      <c r="D21" s="317">
        <v>1</v>
      </c>
      <c r="E21" s="317">
        <v>5</v>
      </c>
      <c r="F21" s="318">
        <v>7</v>
      </c>
      <c r="G21" s="321">
        <v>2</v>
      </c>
      <c r="H21" s="320">
        <v>2</v>
      </c>
      <c r="I21" s="320">
        <v>3</v>
      </c>
      <c r="J21" s="341">
        <v>6</v>
      </c>
      <c r="K21" s="341"/>
      <c r="L21" s="341">
        <v>7</v>
      </c>
      <c r="M21" s="341">
        <v>3</v>
      </c>
      <c r="N21" s="341">
        <v>7</v>
      </c>
      <c r="O21" s="347">
        <f t="shared" si="0"/>
        <v>45</v>
      </c>
    </row>
    <row r="22" spans="2:15" ht="15" customHeight="1" x14ac:dyDescent="0.2">
      <c r="B22" s="315" t="s">
        <v>189</v>
      </c>
      <c r="C22" s="316">
        <v>1</v>
      </c>
      <c r="D22" s="317">
        <v>3</v>
      </c>
      <c r="E22" s="317">
        <v>1</v>
      </c>
      <c r="F22" s="318">
        <v>3</v>
      </c>
      <c r="G22" s="321">
        <v>3</v>
      </c>
      <c r="H22" s="320">
        <v>1</v>
      </c>
      <c r="I22" s="320">
        <v>1</v>
      </c>
      <c r="J22" s="341"/>
      <c r="K22" s="341">
        <v>2</v>
      </c>
      <c r="L22" s="341">
        <v>1</v>
      </c>
      <c r="M22" s="341">
        <v>1</v>
      </c>
      <c r="N22" s="341"/>
      <c r="O22" s="347">
        <f t="shared" si="0"/>
        <v>17</v>
      </c>
    </row>
    <row r="23" spans="2:15" ht="15" customHeight="1" x14ac:dyDescent="0.2">
      <c r="B23" s="315" t="s">
        <v>206</v>
      </c>
      <c r="C23" s="316"/>
      <c r="D23" s="317"/>
      <c r="E23" s="317">
        <v>1</v>
      </c>
      <c r="F23" s="318"/>
      <c r="G23" s="319"/>
      <c r="H23" s="320"/>
      <c r="I23" s="320"/>
      <c r="J23" s="341"/>
      <c r="K23" s="341"/>
      <c r="L23" s="341"/>
      <c r="M23" s="341">
        <v>1</v>
      </c>
      <c r="N23" s="341"/>
      <c r="O23" s="347">
        <f t="shared" si="0"/>
        <v>2</v>
      </c>
    </row>
    <row r="24" spans="2:15" ht="15" customHeight="1" x14ac:dyDescent="0.2">
      <c r="B24" s="315" t="s">
        <v>147</v>
      </c>
      <c r="C24" s="316">
        <v>1</v>
      </c>
      <c r="D24" s="317"/>
      <c r="E24" s="317"/>
      <c r="F24" s="318"/>
      <c r="G24" s="319"/>
      <c r="H24" s="320"/>
      <c r="I24" s="320"/>
      <c r="J24" s="341"/>
      <c r="K24" s="341"/>
      <c r="L24" s="341"/>
      <c r="M24" s="341"/>
      <c r="N24" s="341"/>
      <c r="O24" s="347">
        <f t="shared" si="0"/>
        <v>1</v>
      </c>
    </row>
    <row r="25" spans="2:15" ht="15" customHeight="1" x14ac:dyDescent="0.2">
      <c r="B25" s="315" t="s">
        <v>142</v>
      </c>
      <c r="C25" s="316">
        <v>2</v>
      </c>
      <c r="D25" s="317"/>
      <c r="E25" s="317"/>
      <c r="F25" s="318"/>
      <c r="G25" s="319"/>
      <c r="H25" s="320"/>
      <c r="I25" s="320"/>
      <c r="J25" s="341"/>
      <c r="K25" s="341"/>
      <c r="L25" s="341"/>
      <c r="M25" s="341"/>
      <c r="N25" s="341"/>
      <c r="O25" s="347">
        <f t="shared" si="0"/>
        <v>2</v>
      </c>
    </row>
    <row r="26" spans="2:15" ht="15" customHeight="1" x14ac:dyDescent="0.2">
      <c r="B26" s="315" t="s">
        <v>140</v>
      </c>
      <c r="C26" s="316">
        <v>1</v>
      </c>
      <c r="D26" s="317"/>
      <c r="E26" s="317"/>
      <c r="F26" s="318"/>
      <c r="G26" s="319"/>
      <c r="H26" s="320"/>
      <c r="I26" s="320"/>
      <c r="J26" s="341"/>
      <c r="K26" s="341"/>
      <c r="L26" s="341"/>
      <c r="M26" s="341"/>
      <c r="N26" s="341"/>
      <c r="O26" s="347">
        <f t="shared" si="0"/>
        <v>1</v>
      </c>
    </row>
    <row r="27" spans="2:15" ht="15" customHeight="1" x14ac:dyDescent="0.2">
      <c r="B27" s="315" t="s">
        <v>341</v>
      </c>
      <c r="C27" s="316"/>
      <c r="D27" s="317"/>
      <c r="E27" s="317"/>
      <c r="F27" s="318"/>
      <c r="G27" s="319"/>
      <c r="H27" s="320">
        <v>1</v>
      </c>
      <c r="I27" s="320"/>
      <c r="J27" s="341"/>
      <c r="K27" s="341"/>
      <c r="L27" s="341"/>
      <c r="M27" s="341"/>
      <c r="N27" s="341"/>
      <c r="O27" s="347">
        <f t="shared" si="0"/>
        <v>1</v>
      </c>
    </row>
    <row r="28" spans="2:15" ht="15" customHeight="1" x14ac:dyDescent="0.2">
      <c r="B28" s="315" t="s">
        <v>233</v>
      </c>
      <c r="C28" s="316"/>
      <c r="D28" s="317"/>
      <c r="E28" s="317"/>
      <c r="F28" s="318">
        <v>1</v>
      </c>
      <c r="G28" s="319"/>
      <c r="H28" s="320">
        <v>2</v>
      </c>
      <c r="I28" s="320"/>
      <c r="J28" s="341"/>
      <c r="K28" s="341"/>
      <c r="L28" s="341"/>
      <c r="M28" s="341">
        <v>2</v>
      </c>
      <c r="N28" s="341"/>
      <c r="O28" s="347">
        <f t="shared" si="0"/>
        <v>5</v>
      </c>
    </row>
    <row r="29" spans="2:15" ht="15" customHeight="1" x14ac:dyDescent="0.2">
      <c r="B29" s="322" t="s">
        <v>127</v>
      </c>
      <c r="C29" s="323">
        <v>1</v>
      </c>
      <c r="D29" s="324"/>
      <c r="E29" s="324"/>
      <c r="F29" s="325"/>
      <c r="G29" s="326"/>
      <c r="H29" s="340"/>
      <c r="I29" s="327"/>
      <c r="J29" s="355">
        <v>1</v>
      </c>
      <c r="K29" s="355"/>
      <c r="L29" s="355"/>
      <c r="M29" s="355"/>
      <c r="N29" s="355">
        <v>1</v>
      </c>
      <c r="O29" s="356">
        <f t="shared" si="0"/>
        <v>3</v>
      </c>
    </row>
    <row r="30" spans="2:15" ht="15" customHeight="1" x14ac:dyDescent="0.2">
      <c r="B30" s="315" t="s">
        <v>101</v>
      </c>
      <c r="C30" s="316">
        <v>2</v>
      </c>
      <c r="D30" s="317"/>
      <c r="E30" s="317"/>
      <c r="F30" s="318"/>
      <c r="G30" s="319"/>
      <c r="H30" s="320"/>
      <c r="I30" s="320"/>
      <c r="J30" s="341"/>
      <c r="K30" s="341"/>
      <c r="L30" s="341"/>
      <c r="M30" s="341"/>
      <c r="N30" s="341"/>
      <c r="O30" s="347">
        <f t="shared" si="0"/>
        <v>2</v>
      </c>
    </row>
    <row r="31" spans="2:15" ht="15" customHeight="1" x14ac:dyDescent="0.2">
      <c r="B31" s="315" t="s">
        <v>148</v>
      </c>
      <c r="C31" s="316"/>
      <c r="D31" s="317"/>
      <c r="E31" s="317">
        <v>1</v>
      </c>
      <c r="F31" s="318"/>
      <c r="G31" s="319"/>
      <c r="H31" s="320">
        <v>1</v>
      </c>
      <c r="I31" s="320"/>
      <c r="J31" s="341">
        <v>3</v>
      </c>
      <c r="K31" s="341">
        <v>1</v>
      </c>
      <c r="L31" s="341">
        <v>1</v>
      </c>
      <c r="M31" s="341">
        <v>5</v>
      </c>
      <c r="N31" s="341">
        <v>3</v>
      </c>
      <c r="O31" s="347">
        <f t="shared" si="0"/>
        <v>15</v>
      </c>
    </row>
    <row r="32" spans="2:15" ht="15" customHeight="1" x14ac:dyDescent="0.2">
      <c r="B32" s="315" t="s">
        <v>105</v>
      </c>
      <c r="C32" s="316">
        <v>1</v>
      </c>
      <c r="D32" s="317"/>
      <c r="E32" s="317"/>
      <c r="F32" s="318"/>
      <c r="G32" s="321">
        <v>1</v>
      </c>
      <c r="H32" s="320"/>
      <c r="I32" s="320"/>
      <c r="J32" s="341">
        <v>2</v>
      </c>
      <c r="K32" s="341"/>
      <c r="L32" s="341">
        <v>1</v>
      </c>
      <c r="M32" s="341">
        <v>1</v>
      </c>
      <c r="N32" s="341"/>
      <c r="O32" s="347">
        <f t="shared" si="0"/>
        <v>6</v>
      </c>
    </row>
    <row r="33" spans="2:15" ht="15" customHeight="1" x14ac:dyDescent="0.2">
      <c r="B33" s="315" t="s">
        <v>247</v>
      </c>
      <c r="C33" s="316"/>
      <c r="D33" s="317"/>
      <c r="E33" s="317"/>
      <c r="F33" s="318"/>
      <c r="G33" s="321">
        <v>2</v>
      </c>
      <c r="H33" s="320"/>
      <c r="I33" s="320">
        <v>1</v>
      </c>
      <c r="J33" s="341">
        <v>1</v>
      </c>
      <c r="K33" s="341"/>
      <c r="L33" s="341">
        <v>1</v>
      </c>
      <c r="M33" s="341">
        <v>2</v>
      </c>
      <c r="N33" s="341">
        <v>1</v>
      </c>
      <c r="O33" s="347">
        <f t="shared" si="0"/>
        <v>8</v>
      </c>
    </row>
    <row r="34" spans="2:15" ht="15" customHeight="1" x14ac:dyDescent="0.2">
      <c r="B34" s="315" t="s">
        <v>234</v>
      </c>
      <c r="C34" s="316"/>
      <c r="D34" s="317"/>
      <c r="E34" s="317"/>
      <c r="F34" s="318">
        <v>1</v>
      </c>
      <c r="G34" s="319"/>
      <c r="H34" s="320"/>
      <c r="I34" s="320"/>
      <c r="J34" s="341"/>
      <c r="K34" s="341"/>
      <c r="L34" s="341"/>
      <c r="M34" s="341">
        <v>1</v>
      </c>
      <c r="N34" s="341"/>
      <c r="O34" s="347">
        <f t="shared" si="0"/>
        <v>2</v>
      </c>
    </row>
    <row r="35" spans="2:15" ht="15" customHeight="1" x14ac:dyDescent="0.2">
      <c r="B35" s="315" t="s">
        <v>130</v>
      </c>
      <c r="C35" s="316">
        <v>1</v>
      </c>
      <c r="D35" s="317"/>
      <c r="E35" s="317"/>
      <c r="F35" s="318"/>
      <c r="G35" s="319"/>
      <c r="H35" s="320"/>
      <c r="I35" s="320"/>
      <c r="J35" s="341"/>
      <c r="K35" s="341"/>
      <c r="L35" s="341"/>
      <c r="M35" s="341"/>
      <c r="N35" s="341"/>
      <c r="O35" s="347">
        <f t="shared" si="0"/>
        <v>1</v>
      </c>
    </row>
    <row r="36" spans="2:15" ht="15" customHeight="1" x14ac:dyDescent="0.2">
      <c r="B36" s="315" t="s">
        <v>173</v>
      </c>
      <c r="C36" s="316"/>
      <c r="D36" s="317">
        <v>2</v>
      </c>
      <c r="E36" s="317"/>
      <c r="F36" s="318"/>
      <c r="G36" s="319"/>
      <c r="H36" s="320"/>
      <c r="I36" s="320"/>
      <c r="J36" s="341"/>
      <c r="K36" s="341"/>
      <c r="L36" s="341"/>
      <c r="M36" s="341"/>
      <c r="N36" s="341"/>
      <c r="O36" s="347">
        <f t="shared" si="0"/>
        <v>2</v>
      </c>
    </row>
    <row r="37" spans="2:15" ht="15" customHeight="1" x14ac:dyDescent="0.2">
      <c r="B37" s="315" t="s">
        <v>436</v>
      </c>
      <c r="C37" s="316"/>
      <c r="D37" s="317"/>
      <c r="E37" s="317"/>
      <c r="F37" s="318"/>
      <c r="G37" s="319"/>
      <c r="H37" s="320"/>
      <c r="I37" s="320"/>
      <c r="J37" s="341"/>
      <c r="K37" s="341"/>
      <c r="L37" s="341"/>
      <c r="M37" s="341"/>
      <c r="N37" s="341">
        <v>1</v>
      </c>
      <c r="O37" s="347">
        <f t="shared" si="0"/>
        <v>1</v>
      </c>
    </row>
    <row r="38" spans="2:15" ht="15" customHeight="1" x14ac:dyDescent="0.2">
      <c r="B38" s="315" t="s">
        <v>397</v>
      </c>
      <c r="C38" s="316"/>
      <c r="D38" s="317"/>
      <c r="E38" s="317"/>
      <c r="F38" s="318"/>
      <c r="G38" s="319"/>
      <c r="H38" s="320"/>
      <c r="I38" s="320"/>
      <c r="J38" s="341"/>
      <c r="K38" s="341"/>
      <c r="L38" s="341">
        <v>1</v>
      </c>
      <c r="M38" s="341"/>
      <c r="N38" s="341"/>
      <c r="O38" s="347">
        <f t="shared" si="0"/>
        <v>1</v>
      </c>
    </row>
    <row r="39" spans="2:15" ht="15" customHeight="1" x14ac:dyDescent="0.2">
      <c r="B39" s="315" t="s">
        <v>174</v>
      </c>
      <c r="C39" s="316"/>
      <c r="D39" s="317">
        <v>1</v>
      </c>
      <c r="E39" s="317">
        <v>1</v>
      </c>
      <c r="F39" s="318"/>
      <c r="G39" s="319"/>
      <c r="H39" s="320"/>
      <c r="I39" s="320">
        <v>1</v>
      </c>
      <c r="J39" s="341">
        <v>1</v>
      </c>
      <c r="K39" s="341"/>
      <c r="L39" s="341"/>
      <c r="M39" s="341">
        <v>2</v>
      </c>
      <c r="N39" s="341"/>
      <c r="O39" s="347">
        <f t="shared" si="0"/>
        <v>6</v>
      </c>
    </row>
    <row r="40" spans="2:15" ht="15" customHeight="1" x14ac:dyDescent="0.2">
      <c r="B40" s="315" t="s">
        <v>136</v>
      </c>
      <c r="C40" s="316">
        <v>1</v>
      </c>
      <c r="D40" s="317"/>
      <c r="E40" s="317"/>
      <c r="F40" s="318">
        <v>1</v>
      </c>
      <c r="G40" s="319"/>
      <c r="H40" s="320"/>
      <c r="I40" s="320"/>
      <c r="J40" s="341">
        <v>4</v>
      </c>
      <c r="K40" s="341"/>
      <c r="L40" s="341">
        <v>1</v>
      </c>
      <c r="M40" s="341"/>
      <c r="N40" s="341"/>
      <c r="O40" s="347">
        <f t="shared" si="0"/>
        <v>7</v>
      </c>
    </row>
    <row r="41" spans="2:15" ht="15" customHeight="1" x14ac:dyDescent="0.2">
      <c r="B41" s="322" t="s">
        <v>106</v>
      </c>
      <c r="C41" s="323">
        <v>2</v>
      </c>
      <c r="D41" s="324"/>
      <c r="E41" s="324"/>
      <c r="F41" s="325"/>
      <c r="G41" s="326"/>
      <c r="H41" s="327"/>
      <c r="I41" s="327"/>
      <c r="J41" s="342"/>
      <c r="K41" s="342"/>
      <c r="L41" s="342"/>
      <c r="M41" s="342"/>
      <c r="N41" s="342"/>
      <c r="O41" s="356">
        <f t="shared" si="0"/>
        <v>2</v>
      </c>
    </row>
    <row r="42" spans="2:15" ht="15" customHeight="1" x14ac:dyDescent="0.2">
      <c r="B42" s="315" t="s">
        <v>235</v>
      </c>
      <c r="C42" s="316"/>
      <c r="D42" s="317"/>
      <c r="E42" s="317"/>
      <c r="F42" s="318">
        <v>1</v>
      </c>
      <c r="G42" s="319"/>
      <c r="H42" s="320">
        <v>1</v>
      </c>
      <c r="I42" s="320"/>
      <c r="J42" s="341">
        <v>2</v>
      </c>
      <c r="K42" s="341">
        <v>2</v>
      </c>
      <c r="L42" s="341"/>
      <c r="M42" s="341">
        <v>1</v>
      </c>
      <c r="N42" s="341">
        <v>1</v>
      </c>
      <c r="O42" s="347">
        <f t="shared" si="0"/>
        <v>8</v>
      </c>
    </row>
    <row r="43" spans="2:15" ht="15" customHeight="1" x14ac:dyDescent="0.2">
      <c r="B43" s="322" t="s">
        <v>138</v>
      </c>
      <c r="C43" s="323">
        <v>1</v>
      </c>
      <c r="D43" s="324"/>
      <c r="E43" s="324"/>
      <c r="F43" s="325"/>
      <c r="G43" s="328">
        <v>1</v>
      </c>
      <c r="H43" s="327"/>
      <c r="I43" s="327"/>
      <c r="J43" s="342"/>
      <c r="K43" s="342"/>
      <c r="L43" s="342"/>
      <c r="M43" s="342"/>
      <c r="N43" s="342">
        <v>2</v>
      </c>
      <c r="O43" s="356">
        <f t="shared" si="0"/>
        <v>4</v>
      </c>
    </row>
    <row r="44" spans="2:15" ht="15" customHeight="1" x14ac:dyDescent="0.2">
      <c r="B44" s="315" t="s">
        <v>230</v>
      </c>
      <c r="C44" s="316"/>
      <c r="D44" s="317"/>
      <c r="E44" s="317"/>
      <c r="F44" s="318">
        <v>1</v>
      </c>
      <c r="G44" s="319"/>
      <c r="H44" s="320"/>
      <c r="I44" s="320"/>
      <c r="J44" s="341">
        <v>1</v>
      </c>
      <c r="K44" s="341"/>
      <c r="L44" s="341"/>
      <c r="M44" s="341"/>
      <c r="N44" s="341"/>
      <c r="O44" s="347">
        <f t="shared" si="0"/>
        <v>2</v>
      </c>
    </row>
    <row r="45" spans="2:15" ht="15" customHeight="1" x14ac:dyDescent="0.2">
      <c r="B45" s="315" t="s">
        <v>107</v>
      </c>
      <c r="C45" s="316">
        <v>1</v>
      </c>
      <c r="D45" s="317">
        <v>1</v>
      </c>
      <c r="E45" s="317"/>
      <c r="F45" s="318"/>
      <c r="G45" s="319"/>
      <c r="H45" s="320">
        <v>1</v>
      </c>
      <c r="I45" s="320">
        <v>1</v>
      </c>
      <c r="J45" s="341"/>
      <c r="K45" s="341"/>
      <c r="L45" s="341"/>
      <c r="M45" s="341"/>
      <c r="N45" s="341"/>
      <c r="O45" s="347">
        <f t="shared" si="0"/>
        <v>4</v>
      </c>
    </row>
    <row r="46" spans="2:15" ht="15" customHeight="1" x14ac:dyDescent="0.2">
      <c r="B46" s="315" t="s">
        <v>412</v>
      </c>
      <c r="C46" s="316"/>
      <c r="D46" s="317"/>
      <c r="E46" s="317"/>
      <c r="F46" s="318"/>
      <c r="G46" s="319"/>
      <c r="H46" s="320"/>
      <c r="I46" s="320"/>
      <c r="J46" s="341"/>
      <c r="K46" s="341"/>
      <c r="L46" s="341"/>
      <c r="M46" s="341">
        <v>1</v>
      </c>
      <c r="N46" s="341"/>
      <c r="O46" s="347">
        <f t="shared" si="0"/>
        <v>1</v>
      </c>
    </row>
    <row r="47" spans="2:15" ht="15" customHeight="1" x14ac:dyDescent="0.2">
      <c r="B47" s="315" t="s">
        <v>248</v>
      </c>
      <c r="C47" s="316"/>
      <c r="D47" s="317"/>
      <c r="E47" s="317"/>
      <c r="F47" s="318"/>
      <c r="G47" s="321">
        <v>2</v>
      </c>
      <c r="H47" s="320">
        <v>2</v>
      </c>
      <c r="I47" s="320"/>
      <c r="J47" s="341"/>
      <c r="K47" s="341">
        <v>2</v>
      </c>
      <c r="L47" s="341">
        <v>3</v>
      </c>
      <c r="M47" s="341"/>
      <c r="N47" s="341">
        <v>3</v>
      </c>
      <c r="O47" s="347">
        <f t="shared" si="0"/>
        <v>12</v>
      </c>
    </row>
    <row r="48" spans="2:15" ht="15" customHeight="1" x14ac:dyDescent="0.2">
      <c r="B48" s="315" t="s">
        <v>169</v>
      </c>
      <c r="C48" s="316"/>
      <c r="D48" s="317">
        <v>1</v>
      </c>
      <c r="E48" s="317"/>
      <c r="F48" s="318">
        <v>1</v>
      </c>
      <c r="G48" s="319"/>
      <c r="H48" s="320"/>
      <c r="I48" s="320"/>
      <c r="J48" s="341">
        <v>1</v>
      </c>
      <c r="K48" s="341">
        <v>1</v>
      </c>
      <c r="L48" s="341">
        <v>1</v>
      </c>
      <c r="M48" s="341"/>
      <c r="N48" s="341">
        <v>2</v>
      </c>
      <c r="O48" s="347">
        <f t="shared" si="0"/>
        <v>7</v>
      </c>
    </row>
    <row r="49" spans="2:15" ht="15" customHeight="1" x14ac:dyDescent="0.2">
      <c r="B49" s="315" t="s">
        <v>172</v>
      </c>
      <c r="C49" s="316"/>
      <c r="D49" s="317">
        <v>1</v>
      </c>
      <c r="E49" s="317">
        <v>2</v>
      </c>
      <c r="F49" s="318"/>
      <c r="G49" s="321">
        <v>2</v>
      </c>
      <c r="H49" s="320">
        <v>1</v>
      </c>
      <c r="I49" s="320"/>
      <c r="J49" s="341"/>
      <c r="K49" s="341"/>
      <c r="L49" s="341"/>
      <c r="M49" s="341"/>
      <c r="N49" s="341"/>
      <c r="O49" s="347">
        <f t="shared" si="0"/>
        <v>6</v>
      </c>
    </row>
    <row r="50" spans="2:15" ht="15" customHeight="1" x14ac:dyDescent="0.2">
      <c r="B50" s="315" t="s">
        <v>170</v>
      </c>
      <c r="C50" s="316"/>
      <c r="D50" s="317">
        <v>1</v>
      </c>
      <c r="E50" s="317">
        <v>1</v>
      </c>
      <c r="F50" s="318">
        <v>1</v>
      </c>
      <c r="G50" s="319"/>
      <c r="H50" s="320">
        <v>1</v>
      </c>
      <c r="I50" s="320"/>
      <c r="J50" s="341">
        <v>1</v>
      </c>
      <c r="K50" s="341">
        <v>1</v>
      </c>
      <c r="L50" s="341">
        <v>1</v>
      </c>
      <c r="M50" s="341"/>
      <c r="N50" s="341">
        <v>1</v>
      </c>
      <c r="O50" s="347">
        <f t="shared" si="0"/>
        <v>8</v>
      </c>
    </row>
    <row r="51" spans="2:15" ht="15" customHeight="1" thickBot="1" x14ac:dyDescent="0.25">
      <c r="B51" s="349" t="s">
        <v>177</v>
      </c>
      <c r="C51" s="350"/>
      <c r="D51" s="351">
        <v>1</v>
      </c>
      <c r="E51" s="351"/>
      <c r="F51" s="352">
        <v>2</v>
      </c>
      <c r="G51" s="598"/>
      <c r="H51" s="353"/>
      <c r="I51" s="353"/>
      <c r="J51" s="354"/>
      <c r="K51" s="354">
        <v>1</v>
      </c>
      <c r="L51" s="354"/>
      <c r="M51" s="354"/>
      <c r="N51" s="354"/>
      <c r="O51" s="525">
        <f t="shared" si="0"/>
        <v>4</v>
      </c>
    </row>
    <row r="52" spans="2:15" ht="15" customHeight="1" x14ac:dyDescent="0.2">
      <c r="B52" s="600"/>
      <c r="C52" s="601"/>
      <c r="D52" s="602"/>
      <c r="E52" s="602"/>
      <c r="F52" s="603"/>
      <c r="G52" s="604"/>
      <c r="H52" s="605"/>
      <c r="I52" s="605"/>
      <c r="J52" s="605"/>
      <c r="K52" s="605"/>
      <c r="L52" s="605"/>
      <c r="M52" s="605"/>
      <c r="N52" s="605"/>
      <c r="O52" s="606"/>
    </row>
    <row r="53" spans="2:15" ht="15" customHeight="1" thickBot="1" x14ac:dyDescent="0.25">
      <c r="B53" s="607"/>
      <c r="C53" s="608"/>
      <c r="D53" s="609"/>
      <c r="E53" s="609"/>
      <c r="F53" s="610"/>
      <c r="G53" s="611"/>
      <c r="H53" s="612"/>
      <c r="I53" s="612"/>
      <c r="J53" s="612"/>
      <c r="K53" s="612"/>
      <c r="L53" s="612"/>
      <c r="M53" s="612"/>
      <c r="N53" s="612"/>
      <c r="O53" s="613"/>
    </row>
    <row r="54" spans="2:15" ht="15" customHeight="1" x14ac:dyDescent="0.2">
      <c r="B54" s="558" t="s">
        <v>392</v>
      </c>
      <c r="C54" s="559"/>
      <c r="D54" s="560"/>
      <c r="E54" s="560"/>
      <c r="F54" s="561"/>
      <c r="G54" s="599"/>
      <c r="H54" s="563"/>
      <c r="I54" s="563">
        <v>3</v>
      </c>
      <c r="J54" s="564"/>
      <c r="K54" s="564">
        <v>1</v>
      </c>
      <c r="L54" s="564"/>
      <c r="M54" s="564"/>
      <c r="N54" s="564"/>
      <c r="O54" s="526">
        <f t="shared" si="0"/>
        <v>4</v>
      </c>
    </row>
    <row r="55" spans="2:15" ht="15" customHeight="1" x14ac:dyDescent="0.2">
      <c r="B55" s="622" t="s">
        <v>108</v>
      </c>
      <c r="C55" s="623">
        <v>2</v>
      </c>
      <c r="D55" s="624"/>
      <c r="E55" s="624"/>
      <c r="F55" s="625">
        <v>1</v>
      </c>
      <c r="G55" s="626">
        <v>1</v>
      </c>
      <c r="H55" s="627"/>
      <c r="I55" s="627"/>
      <c r="J55" s="628">
        <v>1</v>
      </c>
      <c r="K55" s="628">
        <v>2</v>
      </c>
      <c r="L55" s="628">
        <v>1</v>
      </c>
      <c r="M55" s="628"/>
      <c r="N55" s="628">
        <v>1</v>
      </c>
      <c r="O55" s="629">
        <f t="shared" si="0"/>
        <v>9</v>
      </c>
    </row>
    <row r="56" spans="2:15" ht="15" customHeight="1" x14ac:dyDescent="0.2">
      <c r="B56" s="614" t="s">
        <v>245</v>
      </c>
      <c r="C56" s="615"/>
      <c r="D56" s="616"/>
      <c r="E56" s="616"/>
      <c r="F56" s="617"/>
      <c r="G56" s="618">
        <v>1</v>
      </c>
      <c r="H56" s="619"/>
      <c r="I56" s="619"/>
      <c r="J56" s="620"/>
      <c r="K56" s="620"/>
      <c r="L56" s="620"/>
      <c r="M56" s="620"/>
      <c r="N56" s="620"/>
      <c r="O56" s="621">
        <f t="shared" ref="O56:O103" si="1">SUM(C56:N56)</f>
        <v>1</v>
      </c>
    </row>
    <row r="57" spans="2:15" ht="15" customHeight="1" x14ac:dyDescent="0.2">
      <c r="B57" s="586" t="s">
        <v>109</v>
      </c>
      <c r="C57" s="587">
        <v>1</v>
      </c>
      <c r="D57" s="588"/>
      <c r="E57" s="588"/>
      <c r="F57" s="589">
        <v>1</v>
      </c>
      <c r="G57" s="590"/>
      <c r="H57" s="591"/>
      <c r="I57" s="591"/>
      <c r="J57" s="592">
        <v>1</v>
      </c>
      <c r="K57" s="592"/>
      <c r="L57" s="592"/>
      <c r="M57" s="592"/>
      <c r="N57" s="592"/>
      <c r="O57" s="593">
        <f t="shared" si="1"/>
        <v>3</v>
      </c>
    </row>
    <row r="58" spans="2:15" ht="15" customHeight="1" x14ac:dyDescent="0.2">
      <c r="B58" s="558" t="s">
        <v>244</v>
      </c>
      <c r="C58" s="559"/>
      <c r="D58" s="560"/>
      <c r="E58" s="560"/>
      <c r="F58" s="561"/>
      <c r="G58" s="562">
        <v>1</v>
      </c>
      <c r="H58" s="563"/>
      <c r="I58" s="563"/>
      <c r="J58" s="563"/>
      <c r="K58" s="563"/>
      <c r="L58" s="563"/>
      <c r="M58" s="564"/>
      <c r="N58" s="564">
        <v>1</v>
      </c>
      <c r="O58" s="526">
        <f t="shared" si="1"/>
        <v>2</v>
      </c>
    </row>
    <row r="59" spans="2:15" ht="15" customHeight="1" x14ac:dyDescent="0.2">
      <c r="B59" s="315" t="s">
        <v>385</v>
      </c>
      <c r="C59" s="316"/>
      <c r="D59" s="317"/>
      <c r="E59" s="317"/>
      <c r="F59" s="318"/>
      <c r="G59" s="321"/>
      <c r="H59" s="320"/>
      <c r="I59" s="320"/>
      <c r="J59" s="320"/>
      <c r="K59" s="320">
        <v>3</v>
      </c>
      <c r="L59" s="320">
        <v>2</v>
      </c>
      <c r="M59" s="341">
        <v>2</v>
      </c>
      <c r="N59" s="341">
        <v>2</v>
      </c>
      <c r="O59" s="526">
        <f t="shared" si="1"/>
        <v>9</v>
      </c>
    </row>
    <row r="60" spans="2:15" ht="15" customHeight="1" x14ac:dyDescent="0.2">
      <c r="B60" s="315" t="s">
        <v>398</v>
      </c>
      <c r="C60" s="316"/>
      <c r="D60" s="317"/>
      <c r="E60" s="317"/>
      <c r="F60" s="318"/>
      <c r="G60" s="321"/>
      <c r="H60" s="320"/>
      <c r="I60" s="320"/>
      <c r="J60" s="320"/>
      <c r="K60" s="320"/>
      <c r="L60" s="320">
        <v>1</v>
      </c>
      <c r="M60" s="341"/>
      <c r="N60" s="341"/>
      <c r="O60" s="526">
        <f t="shared" si="1"/>
        <v>1</v>
      </c>
    </row>
    <row r="61" spans="2:15" ht="15" customHeight="1" x14ac:dyDescent="0.2">
      <c r="B61" s="315" t="s">
        <v>354</v>
      </c>
      <c r="C61" s="316"/>
      <c r="D61" s="332"/>
      <c r="E61" s="332"/>
      <c r="F61" s="333"/>
      <c r="G61" s="321"/>
      <c r="H61" s="320"/>
      <c r="I61" s="320">
        <v>1</v>
      </c>
      <c r="J61" s="320"/>
      <c r="K61" s="320"/>
      <c r="L61" s="320"/>
      <c r="M61" s="341"/>
      <c r="N61" s="341"/>
      <c r="O61" s="526">
        <f t="shared" si="1"/>
        <v>1</v>
      </c>
    </row>
    <row r="62" spans="2:15" ht="15" customHeight="1" x14ac:dyDescent="0.2">
      <c r="B62" s="315" t="s">
        <v>355</v>
      </c>
      <c r="C62" s="316"/>
      <c r="D62" s="332"/>
      <c r="E62" s="332"/>
      <c r="F62" s="333"/>
      <c r="G62" s="321"/>
      <c r="H62" s="320"/>
      <c r="I62" s="320">
        <v>1</v>
      </c>
      <c r="J62" s="320"/>
      <c r="K62" s="320"/>
      <c r="L62" s="320"/>
      <c r="M62" s="341"/>
      <c r="N62" s="341"/>
      <c r="O62" s="526">
        <f t="shared" si="1"/>
        <v>1</v>
      </c>
    </row>
    <row r="63" spans="2:15" ht="15" customHeight="1" x14ac:dyDescent="0.2">
      <c r="B63" s="322" t="s">
        <v>110</v>
      </c>
      <c r="C63" s="323">
        <v>3</v>
      </c>
      <c r="D63" s="324">
        <v>1</v>
      </c>
      <c r="E63" s="324">
        <v>2</v>
      </c>
      <c r="F63" s="325"/>
      <c r="G63" s="328">
        <v>1</v>
      </c>
      <c r="H63" s="327">
        <v>1</v>
      </c>
      <c r="I63" s="327">
        <v>1</v>
      </c>
      <c r="J63" s="327"/>
      <c r="K63" s="327">
        <v>1</v>
      </c>
      <c r="L63" s="327"/>
      <c r="M63" s="342">
        <v>1</v>
      </c>
      <c r="N63" s="342">
        <v>2</v>
      </c>
      <c r="O63" s="356">
        <f t="shared" si="1"/>
        <v>13</v>
      </c>
    </row>
    <row r="64" spans="2:15" ht="15" customHeight="1" x14ac:dyDescent="0.2">
      <c r="B64" s="315" t="s">
        <v>133</v>
      </c>
      <c r="C64" s="316">
        <v>1</v>
      </c>
      <c r="D64" s="317"/>
      <c r="E64" s="317"/>
      <c r="F64" s="318"/>
      <c r="G64" s="319"/>
      <c r="H64" s="320">
        <v>2</v>
      </c>
      <c r="I64" s="320"/>
      <c r="J64" s="320">
        <v>1</v>
      </c>
      <c r="K64" s="320">
        <v>1</v>
      </c>
      <c r="L64" s="320">
        <v>2</v>
      </c>
      <c r="M64" s="341"/>
      <c r="N64" s="341"/>
      <c r="O64" s="347">
        <f t="shared" si="1"/>
        <v>7</v>
      </c>
    </row>
    <row r="65" spans="2:15" ht="15" customHeight="1" x14ac:dyDescent="0.2">
      <c r="B65" s="315" t="s">
        <v>111</v>
      </c>
      <c r="C65" s="316">
        <v>2</v>
      </c>
      <c r="D65" s="317"/>
      <c r="E65" s="317">
        <v>2</v>
      </c>
      <c r="F65" s="318">
        <v>1</v>
      </c>
      <c r="G65" s="319"/>
      <c r="H65" s="320"/>
      <c r="I65" s="320"/>
      <c r="J65" s="320"/>
      <c r="K65" s="320">
        <v>3</v>
      </c>
      <c r="L65" s="320"/>
      <c r="M65" s="341"/>
      <c r="N65" s="341">
        <v>1</v>
      </c>
      <c r="O65" s="347">
        <f t="shared" si="1"/>
        <v>9</v>
      </c>
    </row>
    <row r="66" spans="2:15" ht="15" customHeight="1" x14ac:dyDescent="0.2">
      <c r="B66" s="315" t="s">
        <v>139</v>
      </c>
      <c r="C66" s="316">
        <v>1</v>
      </c>
      <c r="D66" s="317"/>
      <c r="E66" s="317"/>
      <c r="F66" s="318"/>
      <c r="G66" s="319"/>
      <c r="H66" s="320"/>
      <c r="I66" s="320"/>
      <c r="J66" s="320"/>
      <c r="K66" s="320"/>
      <c r="L66" s="320"/>
      <c r="M66" s="341"/>
      <c r="N66" s="341"/>
      <c r="O66" s="347">
        <f t="shared" si="1"/>
        <v>1</v>
      </c>
    </row>
    <row r="67" spans="2:15" ht="15" customHeight="1" x14ac:dyDescent="0.2">
      <c r="B67" s="315" t="s">
        <v>137</v>
      </c>
      <c r="C67" s="316">
        <v>1</v>
      </c>
      <c r="D67" s="317"/>
      <c r="E67" s="317"/>
      <c r="F67" s="318"/>
      <c r="G67" s="319"/>
      <c r="H67" s="320"/>
      <c r="I67" s="320"/>
      <c r="J67" s="320"/>
      <c r="K67" s="320"/>
      <c r="L67" s="320">
        <v>1</v>
      </c>
      <c r="M67" s="341"/>
      <c r="N67" s="341"/>
      <c r="O67" s="347">
        <f t="shared" si="1"/>
        <v>2</v>
      </c>
    </row>
    <row r="68" spans="2:15" ht="15" customHeight="1" x14ac:dyDescent="0.2">
      <c r="B68" s="315" t="s">
        <v>356</v>
      </c>
      <c r="C68" s="316"/>
      <c r="D68" s="317"/>
      <c r="E68" s="317"/>
      <c r="F68" s="318"/>
      <c r="G68" s="319"/>
      <c r="H68" s="320"/>
      <c r="I68" s="320">
        <v>1</v>
      </c>
      <c r="J68" s="320"/>
      <c r="K68" s="320"/>
      <c r="L68" s="320"/>
      <c r="M68" s="341"/>
      <c r="N68" s="341"/>
      <c r="O68" s="347">
        <f t="shared" si="1"/>
        <v>1</v>
      </c>
    </row>
    <row r="69" spans="2:15" ht="15" customHeight="1" x14ac:dyDescent="0.2">
      <c r="B69" s="315" t="s">
        <v>10</v>
      </c>
      <c r="C69" s="316">
        <v>3</v>
      </c>
      <c r="D69" s="317">
        <v>1</v>
      </c>
      <c r="E69" s="317">
        <v>8</v>
      </c>
      <c r="F69" s="318">
        <v>7</v>
      </c>
      <c r="G69" s="321">
        <v>1</v>
      </c>
      <c r="H69" s="320">
        <v>4</v>
      </c>
      <c r="I69" s="320">
        <v>2</v>
      </c>
      <c r="J69" s="320"/>
      <c r="K69" s="320">
        <v>9</v>
      </c>
      <c r="L69" s="320">
        <v>6</v>
      </c>
      <c r="M69" s="341">
        <v>9</v>
      </c>
      <c r="N69" s="341">
        <v>3</v>
      </c>
      <c r="O69" s="347">
        <f t="shared" si="1"/>
        <v>53</v>
      </c>
    </row>
    <row r="70" spans="2:15" ht="15" customHeight="1" x14ac:dyDescent="0.2">
      <c r="B70" s="322" t="s">
        <v>178</v>
      </c>
      <c r="C70" s="323"/>
      <c r="D70" s="324">
        <v>1</v>
      </c>
      <c r="E70" s="324">
        <v>3</v>
      </c>
      <c r="F70" s="325"/>
      <c r="G70" s="326"/>
      <c r="H70" s="327">
        <v>1</v>
      </c>
      <c r="I70" s="327"/>
      <c r="J70" s="327"/>
      <c r="K70" s="327">
        <v>1</v>
      </c>
      <c r="L70" s="327"/>
      <c r="M70" s="342">
        <v>1</v>
      </c>
      <c r="N70" s="342"/>
      <c r="O70" s="356">
        <f t="shared" si="1"/>
        <v>7</v>
      </c>
    </row>
    <row r="71" spans="2:15" ht="15" customHeight="1" x14ac:dyDescent="0.2">
      <c r="B71" s="322" t="s">
        <v>396</v>
      </c>
      <c r="C71" s="323"/>
      <c r="D71" s="324"/>
      <c r="E71" s="324"/>
      <c r="F71" s="325"/>
      <c r="G71" s="326"/>
      <c r="H71" s="327"/>
      <c r="I71" s="327"/>
      <c r="J71" s="327"/>
      <c r="K71" s="327"/>
      <c r="L71" s="327">
        <v>2</v>
      </c>
      <c r="M71" s="342"/>
      <c r="N71" s="342">
        <v>2</v>
      </c>
      <c r="O71" s="356">
        <f t="shared" si="1"/>
        <v>4</v>
      </c>
    </row>
    <row r="72" spans="2:15" ht="15" customHeight="1" x14ac:dyDescent="0.2">
      <c r="B72" s="315" t="s">
        <v>179</v>
      </c>
      <c r="C72" s="316"/>
      <c r="D72" s="317">
        <v>2</v>
      </c>
      <c r="E72" s="317">
        <v>5</v>
      </c>
      <c r="F72" s="318">
        <v>2</v>
      </c>
      <c r="G72" s="321">
        <v>1</v>
      </c>
      <c r="H72" s="320"/>
      <c r="I72" s="320">
        <v>4</v>
      </c>
      <c r="J72" s="320">
        <v>5</v>
      </c>
      <c r="K72" s="320">
        <v>6</v>
      </c>
      <c r="L72" s="320">
        <v>2</v>
      </c>
      <c r="M72" s="341">
        <v>1</v>
      </c>
      <c r="N72" s="341">
        <v>3</v>
      </c>
      <c r="O72" s="347">
        <f t="shared" si="1"/>
        <v>31</v>
      </c>
    </row>
    <row r="73" spans="2:15" ht="15" customHeight="1" x14ac:dyDescent="0.2">
      <c r="B73" s="322" t="s">
        <v>181</v>
      </c>
      <c r="C73" s="323"/>
      <c r="D73" s="324">
        <v>1</v>
      </c>
      <c r="E73" s="324"/>
      <c r="F73" s="325"/>
      <c r="G73" s="328">
        <v>1</v>
      </c>
      <c r="H73" s="327"/>
      <c r="I73" s="327"/>
      <c r="J73" s="327"/>
      <c r="K73" s="327">
        <v>1</v>
      </c>
      <c r="L73" s="327">
        <v>1</v>
      </c>
      <c r="M73" s="342"/>
      <c r="N73" s="342">
        <v>1</v>
      </c>
      <c r="O73" s="356">
        <f t="shared" si="1"/>
        <v>5</v>
      </c>
    </row>
    <row r="74" spans="2:15" s="298" customFormat="1" ht="15" customHeight="1" x14ac:dyDescent="0.2">
      <c r="B74" s="322" t="s">
        <v>80</v>
      </c>
      <c r="C74" s="323">
        <v>5</v>
      </c>
      <c r="D74" s="324">
        <v>2</v>
      </c>
      <c r="E74" s="324">
        <v>1</v>
      </c>
      <c r="F74" s="325">
        <v>2</v>
      </c>
      <c r="G74" s="328">
        <v>3</v>
      </c>
      <c r="H74" s="327">
        <v>1</v>
      </c>
      <c r="I74" s="327"/>
      <c r="J74" s="327">
        <v>2</v>
      </c>
      <c r="K74" s="327">
        <v>3</v>
      </c>
      <c r="L74" s="327">
        <v>2</v>
      </c>
      <c r="M74" s="342">
        <v>3</v>
      </c>
      <c r="N74" s="342">
        <v>3</v>
      </c>
      <c r="O74" s="356">
        <f t="shared" si="1"/>
        <v>27</v>
      </c>
    </row>
    <row r="75" spans="2:15" s="298" customFormat="1" ht="15" customHeight="1" x14ac:dyDescent="0.2">
      <c r="B75" s="322" t="s">
        <v>83</v>
      </c>
      <c r="C75" s="323">
        <v>2</v>
      </c>
      <c r="D75" s="324"/>
      <c r="E75" s="324">
        <v>2</v>
      </c>
      <c r="F75" s="325">
        <v>1</v>
      </c>
      <c r="G75" s="328">
        <v>2</v>
      </c>
      <c r="H75" s="327"/>
      <c r="I75" s="327"/>
      <c r="J75" s="327">
        <v>1</v>
      </c>
      <c r="K75" s="327">
        <v>1</v>
      </c>
      <c r="L75" s="327">
        <v>2</v>
      </c>
      <c r="M75" s="342"/>
      <c r="N75" s="342"/>
      <c r="O75" s="356">
        <f t="shared" si="1"/>
        <v>11</v>
      </c>
    </row>
    <row r="76" spans="2:15" s="298" customFormat="1" ht="15" customHeight="1" x14ac:dyDescent="0.2">
      <c r="B76" s="315" t="s">
        <v>217</v>
      </c>
      <c r="C76" s="316"/>
      <c r="D76" s="317"/>
      <c r="E76" s="317">
        <v>1</v>
      </c>
      <c r="F76" s="318"/>
      <c r="G76" s="321">
        <v>2</v>
      </c>
      <c r="H76" s="320"/>
      <c r="I76" s="320">
        <v>2</v>
      </c>
      <c r="J76" s="320"/>
      <c r="K76" s="320"/>
      <c r="L76" s="320"/>
      <c r="M76" s="341"/>
      <c r="N76" s="341">
        <v>2</v>
      </c>
      <c r="O76" s="347">
        <f t="shared" si="1"/>
        <v>7</v>
      </c>
    </row>
    <row r="77" spans="2:15" s="298" customFormat="1" ht="15" customHeight="1" x14ac:dyDescent="0.2">
      <c r="B77" s="329" t="s">
        <v>182</v>
      </c>
      <c r="C77" s="330"/>
      <c r="D77" s="331">
        <v>1</v>
      </c>
      <c r="E77" s="331">
        <v>1</v>
      </c>
      <c r="F77" s="318">
        <v>1</v>
      </c>
      <c r="G77" s="321">
        <v>1</v>
      </c>
      <c r="H77" s="320">
        <v>1</v>
      </c>
      <c r="I77" s="320"/>
      <c r="J77" s="320">
        <v>1</v>
      </c>
      <c r="K77" s="320"/>
      <c r="L77" s="320"/>
      <c r="M77" s="341"/>
      <c r="N77" s="341"/>
      <c r="O77" s="347">
        <f t="shared" si="1"/>
        <v>6</v>
      </c>
    </row>
    <row r="78" spans="2:15" s="298" customFormat="1" ht="15" customHeight="1" x14ac:dyDescent="0.2">
      <c r="B78" s="329" t="s">
        <v>131</v>
      </c>
      <c r="C78" s="330">
        <v>1</v>
      </c>
      <c r="D78" s="331">
        <v>1</v>
      </c>
      <c r="E78" s="331">
        <v>2</v>
      </c>
      <c r="F78" s="318">
        <v>2</v>
      </c>
      <c r="G78" s="321">
        <v>2</v>
      </c>
      <c r="H78" s="320">
        <v>1</v>
      </c>
      <c r="I78" s="320"/>
      <c r="J78" s="320"/>
      <c r="K78" s="320"/>
      <c r="L78" s="320">
        <v>1</v>
      </c>
      <c r="M78" s="341"/>
      <c r="N78" s="341">
        <v>1</v>
      </c>
      <c r="O78" s="347">
        <f t="shared" si="1"/>
        <v>11</v>
      </c>
    </row>
    <row r="79" spans="2:15" s="298" customFormat="1" ht="15" customHeight="1" x14ac:dyDescent="0.2">
      <c r="B79" s="329" t="s">
        <v>370</v>
      </c>
      <c r="C79" s="330"/>
      <c r="D79" s="331"/>
      <c r="E79" s="331"/>
      <c r="F79" s="318"/>
      <c r="G79" s="321"/>
      <c r="H79" s="320"/>
      <c r="I79" s="320"/>
      <c r="J79" s="320">
        <v>1</v>
      </c>
      <c r="K79" s="320"/>
      <c r="L79" s="320"/>
      <c r="M79" s="341"/>
      <c r="N79" s="341"/>
      <c r="O79" s="347">
        <f t="shared" si="1"/>
        <v>1</v>
      </c>
    </row>
    <row r="80" spans="2:15" s="298" customFormat="1" ht="15" customHeight="1" x14ac:dyDescent="0.2">
      <c r="B80" s="329" t="s">
        <v>183</v>
      </c>
      <c r="C80" s="330"/>
      <c r="D80" s="331">
        <v>1</v>
      </c>
      <c r="E80" s="331">
        <v>4</v>
      </c>
      <c r="F80" s="318">
        <v>2</v>
      </c>
      <c r="G80" s="319"/>
      <c r="H80" s="320"/>
      <c r="I80" s="320"/>
      <c r="J80" s="320"/>
      <c r="K80" s="320"/>
      <c r="L80" s="320">
        <v>3</v>
      </c>
      <c r="M80" s="341">
        <v>2</v>
      </c>
      <c r="N80" s="341"/>
      <c r="O80" s="347">
        <f t="shared" si="1"/>
        <v>12</v>
      </c>
    </row>
    <row r="81" spans="2:15" s="298" customFormat="1" ht="15" customHeight="1" x14ac:dyDescent="0.2">
      <c r="B81" s="322" t="s">
        <v>93</v>
      </c>
      <c r="C81" s="323">
        <v>1</v>
      </c>
      <c r="D81" s="324"/>
      <c r="E81" s="324">
        <v>3</v>
      </c>
      <c r="F81" s="325">
        <v>1</v>
      </c>
      <c r="G81" s="326"/>
      <c r="H81" s="327">
        <v>1</v>
      </c>
      <c r="I81" s="327"/>
      <c r="J81" s="327">
        <v>3</v>
      </c>
      <c r="K81" s="327"/>
      <c r="L81" s="327">
        <v>1</v>
      </c>
      <c r="M81" s="342"/>
      <c r="N81" s="342"/>
      <c r="O81" s="356">
        <f t="shared" si="1"/>
        <v>10</v>
      </c>
    </row>
    <row r="82" spans="2:15" s="298" customFormat="1" ht="15" customHeight="1" x14ac:dyDescent="0.2">
      <c r="B82" s="582" t="s">
        <v>435</v>
      </c>
      <c r="C82" s="581"/>
      <c r="D82" s="580"/>
      <c r="E82" s="580"/>
      <c r="F82" s="579"/>
      <c r="G82" s="578"/>
      <c r="H82" s="577"/>
      <c r="I82" s="577"/>
      <c r="J82" s="577"/>
      <c r="K82" s="577"/>
      <c r="L82" s="577"/>
      <c r="M82" s="576"/>
      <c r="N82" s="576">
        <v>1</v>
      </c>
      <c r="O82" s="575">
        <f t="shared" si="1"/>
        <v>1</v>
      </c>
    </row>
    <row r="83" spans="2:15" s="298" customFormat="1" ht="15" customHeight="1" x14ac:dyDescent="0.2">
      <c r="B83" s="329" t="s">
        <v>132</v>
      </c>
      <c r="C83" s="330">
        <v>2</v>
      </c>
      <c r="D83" s="331"/>
      <c r="E83" s="331"/>
      <c r="F83" s="318"/>
      <c r="G83" s="319"/>
      <c r="H83" s="320"/>
      <c r="I83" s="320"/>
      <c r="J83" s="320"/>
      <c r="K83" s="320"/>
      <c r="L83" s="320"/>
      <c r="M83" s="341"/>
      <c r="N83" s="341"/>
      <c r="O83" s="347">
        <f t="shared" si="1"/>
        <v>2</v>
      </c>
    </row>
    <row r="84" spans="2:15" s="298" customFormat="1" ht="15" customHeight="1" x14ac:dyDescent="0.2">
      <c r="B84" s="329" t="s">
        <v>357</v>
      </c>
      <c r="C84" s="330"/>
      <c r="D84" s="331"/>
      <c r="E84" s="331"/>
      <c r="F84" s="318"/>
      <c r="G84" s="319"/>
      <c r="H84" s="320"/>
      <c r="I84" s="320">
        <v>1</v>
      </c>
      <c r="J84" s="320"/>
      <c r="K84" s="320"/>
      <c r="L84" s="320"/>
      <c r="M84" s="341"/>
      <c r="N84" s="341"/>
      <c r="O84" s="347">
        <f t="shared" si="1"/>
        <v>1</v>
      </c>
    </row>
    <row r="85" spans="2:15" s="298" customFormat="1" ht="15" customHeight="1" x14ac:dyDescent="0.2">
      <c r="B85" s="329" t="s">
        <v>237</v>
      </c>
      <c r="C85" s="330"/>
      <c r="D85" s="331"/>
      <c r="E85" s="331"/>
      <c r="F85" s="318"/>
      <c r="G85" s="319"/>
      <c r="H85" s="320"/>
      <c r="I85" s="320">
        <v>1</v>
      </c>
      <c r="J85" s="320"/>
      <c r="K85" s="320"/>
      <c r="L85" s="320"/>
      <c r="M85" s="341"/>
      <c r="N85" s="341"/>
      <c r="O85" s="347">
        <f t="shared" si="1"/>
        <v>1</v>
      </c>
    </row>
    <row r="86" spans="2:15" s="298" customFormat="1" ht="15" customHeight="1" x14ac:dyDescent="0.2">
      <c r="B86" s="329" t="s">
        <v>184</v>
      </c>
      <c r="C86" s="330"/>
      <c r="D86" s="331">
        <v>1</v>
      </c>
      <c r="E86" s="331"/>
      <c r="F86" s="318"/>
      <c r="G86" s="321">
        <v>1</v>
      </c>
      <c r="H86" s="320"/>
      <c r="I86" s="320"/>
      <c r="J86" s="320">
        <v>1</v>
      </c>
      <c r="K86" s="320">
        <v>1</v>
      </c>
      <c r="L86" s="320"/>
      <c r="M86" s="341">
        <v>1</v>
      </c>
      <c r="N86" s="341">
        <v>2</v>
      </c>
      <c r="O86" s="347">
        <f t="shared" si="1"/>
        <v>7</v>
      </c>
    </row>
    <row r="87" spans="2:15" s="298" customFormat="1" ht="15" customHeight="1" x14ac:dyDescent="0.2">
      <c r="B87" s="329" t="s">
        <v>434</v>
      </c>
      <c r="C87" s="330"/>
      <c r="D87" s="331"/>
      <c r="E87" s="331"/>
      <c r="F87" s="318"/>
      <c r="G87" s="321"/>
      <c r="H87" s="320"/>
      <c r="I87" s="320"/>
      <c r="J87" s="320"/>
      <c r="K87" s="320"/>
      <c r="L87" s="320"/>
      <c r="M87" s="341"/>
      <c r="N87" s="341">
        <v>1</v>
      </c>
      <c r="O87" s="347">
        <f t="shared" si="1"/>
        <v>1</v>
      </c>
    </row>
    <row r="88" spans="2:15" s="298" customFormat="1" ht="15" customHeight="1" x14ac:dyDescent="0.2">
      <c r="B88" s="329" t="s">
        <v>395</v>
      </c>
      <c r="C88" s="330"/>
      <c r="D88" s="331"/>
      <c r="E88" s="331"/>
      <c r="F88" s="318"/>
      <c r="G88" s="321"/>
      <c r="H88" s="320"/>
      <c r="I88" s="320"/>
      <c r="J88" s="320"/>
      <c r="K88" s="320"/>
      <c r="L88" s="320">
        <v>1</v>
      </c>
      <c r="M88" s="341"/>
      <c r="N88" s="341">
        <v>1</v>
      </c>
      <c r="O88" s="347">
        <f t="shared" si="1"/>
        <v>2</v>
      </c>
    </row>
    <row r="89" spans="2:15" s="298" customFormat="1" ht="15" customHeight="1" x14ac:dyDescent="0.2">
      <c r="B89" s="329" t="s">
        <v>371</v>
      </c>
      <c r="C89" s="330"/>
      <c r="D89" s="331"/>
      <c r="E89" s="331"/>
      <c r="F89" s="318"/>
      <c r="G89" s="319"/>
      <c r="H89" s="320"/>
      <c r="I89" s="320"/>
      <c r="J89" s="320">
        <v>1</v>
      </c>
      <c r="K89" s="320"/>
      <c r="L89" s="320"/>
      <c r="M89" s="341"/>
      <c r="N89" s="341"/>
      <c r="O89" s="347">
        <f t="shared" si="1"/>
        <v>1</v>
      </c>
    </row>
    <row r="90" spans="2:15" s="298" customFormat="1" ht="15" customHeight="1" x14ac:dyDescent="0.2">
      <c r="B90" s="329" t="s">
        <v>218</v>
      </c>
      <c r="C90" s="330">
        <v>1</v>
      </c>
      <c r="D90" s="331"/>
      <c r="E90" s="331"/>
      <c r="F90" s="318"/>
      <c r="G90" s="319"/>
      <c r="H90" s="320"/>
      <c r="I90" s="320"/>
      <c r="J90" s="320"/>
      <c r="K90" s="320"/>
      <c r="L90" s="320"/>
      <c r="M90" s="341"/>
      <c r="N90" s="341"/>
      <c r="O90" s="347">
        <f t="shared" si="1"/>
        <v>1</v>
      </c>
    </row>
    <row r="91" spans="2:15" s="298" customFormat="1" ht="15" customHeight="1" x14ac:dyDescent="0.2">
      <c r="B91" s="329" t="s">
        <v>11</v>
      </c>
      <c r="C91" s="330">
        <v>3</v>
      </c>
      <c r="D91" s="331">
        <v>4</v>
      </c>
      <c r="E91" s="331">
        <v>4</v>
      </c>
      <c r="F91" s="318">
        <v>5</v>
      </c>
      <c r="G91" s="321">
        <v>3</v>
      </c>
      <c r="H91" s="320">
        <v>3</v>
      </c>
      <c r="I91" s="320">
        <v>4</v>
      </c>
      <c r="J91" s="320">
        <v>3</v>
      </c>
      <c r="K91" s="320">
        <v>4</v>
      </c>
      <c r="L91" s="320">
        <v>3</v>
      </c>
      <c r="M91" s="341">
        <v>1</v>
      </c>
      <c r="N91" s="341">
        <v>4</v>
      </c>
      <c r="O91" s="347">
        <f t="shared" si="1"/>
        <v>41</v>
      </c>
    </row>
    <row r="92" spans="2:15" s="298" customFormat="1" ht="15" customHeight="1" x14ac:dyDescent="0.2">
      <c r="B92" s="329" t="s">
        <v>185</v>
      </c>
      <c r="C92" s="330"/>
      <c r="D92" s="331">
        <v>4</v>
      </c>
      <c r="E92" s="331">
        <v>2</v>
      </c>
      <c r="F92" s="318">
        <v>1</v>
      </c>
      <c r="G92" s="321">
        <v>4</v>
      </c>
      <c r="H92" s="320"/>
      <c r="I92" s="320"/>
      <c r="J92" s="320">
        <v>2</v>
      </c>
      <c r="K92" s="320">
        <v>1</v>
      </c>
      <c r="L92" s="320"/>
      <c r="M92" s="341">
        <v>3</v>
      </c>
      <c r="N92" s="341"/>
      <c r="O92" s="347">
        <f t="shared" si="1"/>
        <v>17</v>
      </c>
    </row>
    <row r="93" spans="2:15" s="298" customFormat="1" ht="15" customHeight="1" x14ac:dyDescent="0.2">
      <c r="B93" s="322" t="s">
        <v>219</v>
      </c>
      <c r="C93" s="323">
        <v>2</v>
      </c>
      <c r="D93" s="324"/>
      <c r="E93" s="324">
        <v>1</v>
      </c>
      <c r="F93" s="325">
        <v>1</v>
      </c>
      <c r="G93" s="328">
        <v>1</v>
      </c>
      <c r="H93" s="327"/>
      <c r="I93" s="327">
        <v>1</v>
      </c>
      <c r="J93" s="327"/>
      <c r="K93" s="327">
        <v>1</v>
      </c>
      <c r="L93" s="327"/>
      <c r="M93" s="342">
        <v>1</v>
      </c>
      <c r="N93" s="342">
        <v>1</v>
      </c>
      <c r="O93" s="356">
        <f t="shared" si="1"/>
        <v>9</v>
      </c>
    </row>
    <row r="94" spans="2:15" s="298" customFormat="1" ht="15" customHeight="1" x14ac:dyDescent="0.2">
      <c r="B94" s="315" t="s">
        <v>342</v>
      </c>
      <c r="C94" s="316"/>
      <c r="D94" s="332"/>
      <c r="E94" s="332"/>
      <c r="F94" s="333"/>
      <c r="G94" s="321"/>
      <c r="H94" s="320">
        <v>1</v>
      </c>
      <c r="I94" s="320"/>
      <c r="J94" s="320">
        <v>1</v>
      </c>
      <c r="K94" s="320"/>
      <c r="L94" s="320"/>
      <c r="M94" s="341"/>
      <c r="N94" s="341"/>
      <c r="O94" s="347">
        <f t="shared" si="1"/>
        <v>2</v>
      </c>
    </row>
    <row r="95" spans="2:15" s="298" customFormat="1" ht="15" customHeight="1" x14ac:dyDescent="0.2">
      <c r="B95" s="315" t="s">
        <v>358</v>
      </c>
      <c r="C95" s="316"/>
      <c r="D95" s="332"/>
      <c r="E95" s="332"/>
      <c r="F95" s="333"/>
      <c r="G95" s="321"/>
      <c r="H95" s="320"/>
      <c r="I95" s="320">
        <v>1</v>
      </c>
      <c r="J95" s="320"/>
      <c r="K95" s="320"/>
      <c r="L95" s="320"/>
      <c r="M95" s="341"/>
      <c r="N95" s="341"/>
      <c r="O95" s="347">
        <f t="shared" si="1"/>
        <v>1</v>
      </c>
    </row>
    <row r="96" spans="2:15" s="298" customFormat="1" ht="15" customHeight="1" x14ac:dyDescent="0.2">
      <c r="B96" s="315" t="s">
        <v>394</v>
      </c>
      <c r="C96" s="316"/>
      <c r="D96" s="332"/>
      <c r="E96" s="332"/>
      <c r="F96" s="333"/>
      <c r="G96" s="321"/>
      <c r="H96" s="320"/>
      <c r="I96" s="320"/>
      <c r="J96" s="320"/>
      <c r="K96" s="320"/>
      <c r="L96" s="320">
        <v>2</v>
      </c>
      <c r="M96" s="341">
        <v>1</v>
      </c>
      <c r="N96" s="341"/>
      <c r="O96" s="347">
        <f t="shared" si="1"/>
        <v>3</v>
      </c>
    </row>
    <row r="97" spans="1:15" s="298" customFormat="1" ht="15" customHeight="1" x14ac:dyDescent="0.2">
      <c r="B97" s="329" t="s">
        <v>232</v>
      </c>
      <c r="C97" s="330"/>
      <c r="D97" s="331"/>
      <c r="E97" s="331"/>
      <c r="F97" s="318">
        <v>2</v>
      </c>
      <c r="G97" s="319"/>
      <c r="H97" s="320"/>
      <c r="I97" s="320"/>
      <c r="J97" s="320"/>
      <c r="K97" s="320"/>
      <c r="L97" s="320"/>
      <c r="M97" s="341"/>
      <c r="N97" s="341"/>
      <c r="O97" s="347">
        <f t="shared" si="1"/>
        <v>2</v>
      </c>
    </row>
    <row r="98" spans="1:15" s="298" customFormat="1" ht="15" customHeight="1" x14ac:dyDescent="0.2">
      <c r="B98" s="322" t="s">
        <v>186</v>
      </c>
      <c r="C98" s="323"/>
      <c r="D98" s="324">
        <v>1</v>
      </c>
      <c r="E98" s="324">
        <v>1</v>
      </c>
      <c r="F98" s="325"/>
      <c r="G98" s="328">
        <v>2</v>
      </c>
      <c r="H98" s="327">
        <v>1</v>
      </c>
      <c r="I98" s="327">
        <v>1</v>
      </c>
      <c r="J98" s="327">
        <v>1</v>
      </c>
      <c r="K98" s="327">
        <v>2</v>
      </c>
      <c r="L98" s="327">
        <v>1</v>
      </c>
      <c r="M98" s="342">
        <v>1</v>
      </c>
      <c r="N98" s="342">
        <v>1</v>
      </c>
      <c r="O98" s="356">
        <f t="shared" si="1"/>
        <v>12</v>
      </c>
    </row>
    <row r="99" spans="1:15" ht="15" x14ac:dyDescent="0.2">
      <c r="B99" s="322" t="s">
        <v>89</v>
      </c>
      <c r="C99" s="323">
        <v>1</v>
      </c>
      <c r="D99" s="324"/>
      <c r="E99" s="324"/>
      <c r="F99" s="325">
        <v>2</v>
      </c>
      <c r="G99" s="328">
        <v>1</v>
      </c>
      <c r="H99" s="327">
        <v>1</v>
      </c>
      <c r="I99" s="327">
        <v>1</v>
      </c>
      <c r="J99" s="327">
        <v>1</v>
      </c>
      <c r="K99" s="327"/>
      <c r="L99" s="327">
        <v>1</v>
      </c>
      <c r="M99" s="342">
        <v>1</v>
      </c>
      <c r="N99" s="342"/>
      <c r="O99" s="356">
        <f t="shared" si="1"/>
        <v>9</v>
      </c>
    </row>
    <row r="100" spans="1:15" ht="15" x14ac:dyDescent="0.2">
      <c r="B100" s="315" t="s">
        <v>231</v>
      </c>
      <c r="C100" s="316"/>
      <c r="D100" s="317"/>
      <c r="E100" s="317"/>
      <c r="F100" s="318">
        <v>1</v>
      </c>
      <c r="G100" s="319"/>
      <c r="H100" s="320">
        <v>2</v>
      </c>
      <c r="I100" s="320"/>
      <c r="J100" s="320"/>
      <c r="K100" s="320">
        <v>1</v>
      </c>
      <c r="L100" s="320">
        <v>1</v>
      </c>
      <c r="M100" s="341"/>
      <c r="N100" s="341"/>
      <c r="O100" s="347">
        <f t="shared" si="1"/>
        <v>5</v>
      </c>
    </row>
    <row r="101" spans="1:15" ht="15" customHeight="1" x14ac:dyDescent="0.2">
      <c r="B101" s="315" t="s">
        <v>86</v>
      </c>
      <c r="C101" s="316">
        <v>7</v>
      </c>
      <c r="D101" s="317">
        <v>7</v>
      </c>
      <c r="E101" s="317">
        <v>7</v>
      </c>
      <c r="F101" s="318">
        <v>4</v>
      </c>
      <c r="G101" s="321">
        <v>4</v>
      </c>
      <c r="H101" s="320">
        <v>2</v>
      </c>
      <c r="I101" s="320">
        <v>8</v>
      </c>
      <c r="J101" s="320">
        <v>3</v>
      </c>
      <c r="K101" s="320">
        <v>5</v>
      </c>
      <c r="L101" s="320">
        <v>4</v>
      </c>
      <c r="M101" s="341">
        <v>3</v>
      </c>
      <c r="N101" s="341">
        <v>4</v>
      </c>
      <c r="O101" s="347">
        <f t="shared" si="1"/>
        <v>58</v>
      </c>
    </row>
    <row r="102" spans="1:15" ht="15" customHeight="1" x14ac:dyDescent="0.2">
      <c r="B102" s="315" t="s">
        <v>112</v>
      </c>
      <c r="C102" s="316">
        <v>1</v>
      </c>
      <c r="D102" s="317"/>
      <c r="E102" s="317"/>
      <c r="F102" s="318">
        <v>1</v>
      </c>
      <c r="G102" s="321">
        <v>1</v>
      </c>
      <c r="H102" s="320">
        <v>1</v>
      </c>
      <c r="I102" s="320">
        <v>1</v>
      </c>
      <c r="J102" s="320"/>
      <c r="K102" s="320"/>
      <c r="L102" s="320">
        <v>1</v>
      </c>
      <c r="M102" s="341">
        <v>3</v>
      </c>
      <c r="N102" s="341"/>
      <c r="O102" s="347">
        <f t="shared" si="1"/>
        <v>9</v>
      </c>
    </row>
    <row r="103" spans="1:15" ht="15" customHeight="1" thickBot="1" x14ac:dyDescent="0.25">
      <c r="B103" s="334" t="s">
        <v>187</v>
      </c>
      <c r="C103" s="335"/>
      <c r="D103" s="336">
        <v>1</v>
      </c>
      <c r="E103" s="336"/>
      <c r="F103" s="337">
        <v>1</v>
      </c>
      <c r="G103" s="338"/>
      <c r="H103" s="339"/>
      <c r="I103" s="339"/>
      <c r="J103" s="339"/>
      <c r="K103" s="339"/>
      <c r="L103" s="339"/>
      <c r="M103" s="495"/>
      <c r="N103" s="354"/>
      <c r="O103" s="347">
        <f t="shared" si="1"/>
        <v>2</v>
      </c>
    </row>
    <row r="104" spans="1:15" ht="15" customHeight="1" thickBot="1" x14ac:dyDescent="0.25">
      <c r="B104" s="299" t="s">
        <v>1</v>
      </c>
      <c r="C104" s="348">
        <f>SUM(C15:C103)</f>
        <v>58</v>
      </c>
      <c r="D104" s="348">
        <f t="shared" ref="D104:O104" si="2">SUM(D15:D103)</f>
        <v>44</v>
      </c>
      <c r="E104" s="348">
        <f t="shared" si="2"/>
        <v>62</v>
      </c>
      <c r="F104" s="348">
        <f t="shared" si="2"/>
        <v>61</v>
      </c>
      <c r="G104" s="348">
        <f t="shared" si="2"/>
        <v>51</v>
      </c>
      <c r="H104" s="348">
        <f t="shared" si="2"/>
        <v>40</v>
      </c>
      <c r="I104" s="348">
        <f t="shared" si="2"/>
        <v>46</v>
      </c>
      <c r="J104" s="348">
        <f t="shared" si="2"/>
        <v>56</v>
      </c>
      <c r="K104" s="348">
        <f t="shared" si="2"/>
        <v>58</v>
      </c>
      <c r="L104" s="348">
        <f t="shared" si="2"/>
        <v>62</v>
      </c>
      <c r="M104" s="348">
        <f t="shared" si="2"/>
        <v>55</v>
      </c>
      <c r="N104" s="348">
        <f t="shared" si="2"/>
        <v>60</v>
      </c>
      <c r="O104" s="348">
        <f t="shared" si="2"/>
        <v>653</v>
      </c>
    </row>
    <row r="105" spans="1:15" ht="18" customHeight="1" x14ac:dyDescent="0.2">
      <c r="B105" s="296"/>
      <c r="C105" s="296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296"/>
    </row>
    <row r="106" spans="1:15" ht="18" customHeight="1" x14ac:dyDescent="0.2">
      <c r="B106" s="301"/>
      <c r="C106" s="302"/>
      <c r="D106" s="747" t="s">
        <v>63</v>
      </c>
      <c r="E106" s="748"/>
      <c r="F106" s="748"/>
      <c r="G106" s="748"/>
      <c r="H106" s="748"/>
      <c r="I106" s="748"/>
      <c r="J106" s="748"/>
      <c r="K106" s="748"/>
      <c r="L106" s="748"/>
      <c r="M106" s="748"/>
      <c r="N106" s="748"/>
      <c r="O106" s="748"/>
    </row>
    <row r="110" spans="1:15" ht="13.5" x14ac:dyDescent="0.2">
      <c r="A110" s="303"/>
    </row>
  </sheetData>
  <mergeCells count="9">
    <mergeCell ref="A11:O11"/>
    <mergeCell ref="A12:O12"/>
    <mergeCell ref="D106:O106"/>
    <mergeCell ref="A4:O4"/>
    <mergeCell ref="A5:O5"/>
    <mergeCell ref="A6:O6"/>
    <mergeCell ref="A8:O8"/>
    <mergeCell ref="A9:O9"/>
    <mergeCell ref="A10:O10"/>
  </mergeCells>
  <pageMargins left="0.59055118110236227" right="0.39370078740157483" top="0.31496062992125984" bottom="0.39370078740157483" header="0.39370078740157483" footer="0.39370078740157483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2"/>
  <sheetViews>
    <sheetView topLeftCell="A4" zoomScale="115" zoomScaleNormal="115" workbookViewId="0">
      <selection activeCell="R83" sqref="R83"/>
    </sheetView>
  </sheetViews>
  <sheetFormatPr baseColWidth="10" defaultRowHeight="12.75" x14ac:dyDescent="0.2"/>
  <cols>
    <col min="1" max="1" width="2.7109375" style="294" customWidth="1"/>
    <col min="2" max="2" width="5.7109375" style="294" hidden="1" customWidth="1"/>
    <col min="3" max="3" width="21.5703125" style="294" customWidth="1"/>
    <col min="4" max="4" width="4" style="294" customWidth="1"/>
    <col min="5" max="5" width="4.5703125" style="294" customWidth="1"/>
    <col min="6" max="6" width="4.7109375" style="294" customWidth="1"/>
    <col min="7" max="7" width="4.28515625" style="295" customWidth="1"/>
    <col min="8" max="15" width="5.28515625" style="295" customWidth="1"/>
    <col min="16" max="16" width="7.85546875" style="294" customWidth="1"/>
    <col min="17" max="17" width="1.7109375" style="294" customWidth="1"/>
    <col min="18" max="16384" width="11.42578125" style="294"/>
  </cols>
  <sheetData>
    <row r="3" spans="1:17" ht="19.5" customHeight="1" x14ac:dyDescent="0.2"/>
    <row r="4" spans="1:17" ht="12.75" customHeight="1" x14ac:dyDescent="0.25">
      <c r="A4" s="749" t="s">
        <v>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</row>
    <row r="5" spans="1:17" ht="15.75" customHeight="1" x14ac:dyDescent="0.3">
      <c r="A5" s="750" t="s">
        <v>30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</row>
    <row r="6" spans="1:17" ht="12.75" customHeight="1" x14ac:dyDescent="0.25">
      <c r="A6" s="751" t="s">
        <v>135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</row>
    <row r="8" spans="1:17" ht="7.5" customHeight="1" x14ac:dyDescent="0.25">
      <c r="A8" s="752"/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</row>
    <row r="9" spans="1:17" ht="15" x14ac:dyDescent="0.2">
      <c r="A9" s="753" t="s">
        <v>92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</row>
    <row r="10" spans="1:17" ht="15" x14ac:dyDescent="0.2">
      <c r="A10" s="753" t="s">
        <v>17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</row>
    <row r="11" spans="1:17" ht="15" x14ac:dyDescent="0.2">
      <c r="A11" s="745" t="s">
        <v>426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</row>
    <row r="12" spans="1:17" ht="15" x14ac:dyDescent="0.3">
      <c r="A12" s="746" t="s">
        <v>56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</row>
    <row r="13" spans="1:17" ht="7.5" customHeight="1" thickBot="1" x14ac:dyDescent="0.35">
      <c r="C13" s="571"/>
      <c r="D13" s="304"/>
    </row>
    <row r="14" spans="1:17" ht="63" customHeight="1" thickBot="1" x14ac:dyDescent="0.35">
      <c r="C14" s="305" t="s">
        <v>61</v>
      </c>
      <c r="D14" s="361" t="s">
        <v>167</v>
      </c>
      <c r="E14" s="361" t="s">
        <v>165</v>
      </c>
      <c r="F14" s="361" t="s">
        <v>204</v>
      </c>
      <c r="G14" s="361" t="s">
        <v>229</v>
      </c>
      <c r="H14" s="361" t="s">
        <v>243</v>
      </c>
      <c r="I14" s="361" t="s">
        <v>288</v>
      </c>
      <c r="J14" s="361" t="s">
        <v>289</v>
      </c>
      <c r="K14" s="361" t="s">
        <v>290</v>
      </c>
      <c r="L14" s="361" t="s">
        <v>291</v>
      </c>
      <c r="M14" s="361" t="s">
        <v>292</v>
      </c>
      <c r="N14" s="361" t="s">
        <v>293</v>
      </c>
      <c r="O14" s="361" t="s">
        <v>294</v>
      </c>
      <c r="P14" s="305" t="s">
        <v>1</v>
      </c>
      <c r="Q14" s="297"/>
    </row>
    <row r="15" spans="1:17" s="306" customFormat="1" ht="18" customHeight="1" x14ac:dyDescent="0.3">
      <c r="C15" s="430" t="s">
        <v>207</v>
      </c>
      <c r="D15" s="431"/>
      <c r="E15" s="432"/>
      <c r="F15" s="432">
        <v>1</v>
      </c>
      <c r="G15" s="433">
        <v>5</v>
      </c>
      <c r="H15" s="433">
        <v>1</v>
      </c>
      <c r="I15" s="434"/>
      <c r="J15" s="434">
        <v>1</v>
      </c>
      <c r="K15" s="434"/>
      <c r="L15" s="434"/>
      <c r="M15" s="434">
        <v>2</v>
      </c>
      <c r="N15" s="496">
        <v>2</v>
      </c>
      <c r="O15" s="496">
        <v>1</v>
      </c>
      <c r="P15" s="435">
        <f t="shared" ref="P15:P43" si="0">SUM(D15:O15)</f>
        <v>13</v>
      </c>
    </row>
    <row r="16" spans="1:17" s="306" customFormat="1" ht="18" customHeight="1" x14ac:dyDescent="0.3">
      <c r="C16" s="418" t="s">
        <v>375</v>
      </c>
      <c r="D16" s="419"/>
      <c r="E16" s="420"/>
      <c r="F16" s="420"/>
      <c r="G16" s="421"/>
      <c r="H16" s="421"/>
      <c r="I16" s="422"/>
      <c r="J16" s="422"/>
      <c r="K16" s="422">
        <v>1</v>
      </c>
      <c r="L16" s="422">
        <v>1</v>
      </c>
      <c r="M16" s="422">
        <v>3</v>
      </c>
      <c r="N16" s="497"/>
      <c r="O16" s="497"/>
      <c r="P16" s="423">
        <f t="shared" si="0"/>
        <v>5</v>
      </c>
    </row>
    <row r="17" spans="3:16" s="306" customFormat="1" ht="18" customHeight="1" x14ac:dyDescent="0.3">
      <c r="C17" s="418" t="s">
        <v>122</v>
      </c>
      <c r="D17" s="419">
        <v>1</v>
      </c>
      <c r="E17" s="420"/>
      <c r="F17" s="420"/>
      <c r="G17" s="421"/>
      <c r="H17" s="421"/>
      <c r="I17" s="422"/>
      <c r="J17" s="422"/>
      <c r="K17" s="422"/>
      <c r="L17" s="422"/>
      <c r="M17" s="422">
        <v>1</v>
      </c>
      <c r="N17" s="497"/>
      <c r="O17" s="497"/>
      <c r="P17" s="423">
        <f t="shared" si="0"/>
        <v>2</v>
      </c>
    </row>
    <row r="18" spans="3:16" s="306" customFormat="1" ht="18" customHeight="1" x14ac:dyDescent="0.3">
      <c r="C18" s="418" t="s">
        <v>439</v>
      </c>
      <c r="D18" s="419"/>
      <c r="E18" s="420"/>
      <c r="F18" s="420"/>
      <c r="G18" s="421"/>
      <c r="H18" s="421"/>
      <c r="I18" s="422"/>
      <c r="J18" s="422"/>
      <c r="K18" s="422"/>
      <c r="L18" s="422"/>
      <c r="M18" s="422"/>
      <c r="N18" s="497"/>
      <c r="O18" s="497">
        <v>1</v>
      </c>
      <c r="P18" s="423">
        <f t="shared" si="0"/>
        <v>1</v>
      </c>
    </row>
    <row r="19" spans="3:16" s="306" customFormat="1" ht="18" customHeight="1" x14ac:dyDescent="0.3">
      <c r="C19" s="418" t="s">
        <v>386</v>
      </c>
      <c r="D19" s="419"/>
      <c r="E19" s="420"/>
      <c r="F19" s="420"/>
      <c r="G19" s="421"/>
      <c r="H19" s="421"/>
      <c r="I19" s="422"/>
      <c r="J19" s="422"/>
      <c r="K19" s="422"/>
      <c r="L19" s="422">
        <v>1</v>
      </c>
      <c r="M19" s="422"/>
      <c r="N19" s="497"/>
      <c r="O19" s="497"/>
      <c r="P19" s="423">
        <f t="shared" si="0"/>
        <v>1</v>
      </c>
    </row>
    <row r="20" spans="3:16" s="306" customFormat="1" ht="18" customHeight="1" x14ac:dyDescent="0.3">
      <c r="C20" s="418" t="s">
        <v>387</v>
      </c>
      <c r="D20" s="419"/>
      <c r="E20" s="420"/>
      <c r="F20" s="420"/>
      <c r="G20" s="421"/>
      <c r="H20" s="421"/>
      <c r="I20" s="422"/>
      <c r="J20" s="422"/>
      <c r="K20" s="422"/>
      <c r="L20" s="422">
        <v>1</v>
      </c>
      <c r="M20" s="422"/>
      <c r="N20" s="497"/>
      <c r="O20" s="497"/>
      <c r="P20" s="423">
        <f t="shared" si="0"/>
        <v>1</v>
      </c>
    </row>
    <row r="21" spans="3:16" s="306" customFormat="1" ht="18" customHeight="1" x14ac:dyDescent="0.3">
      <c r="C21" s="424" t="s">
        <v>208</v>
      </c>
      <c r="D21" s="425"/>
      <c r="E21" s="426"/>
      <c r="F21" s="426">
        <v>1</v>
      </c>
      <c r="G21" s="427"/>
      <c r="H21" s="427"/>
      <c r="I21" s="428"/>
      <c r="J21" s="428"/>
      <c r="K21" s="428"/>
      <c r="L21" s="428"/>
      <c r="M21" s="428"/>
      <c r="N21" s="498"/>
      <c r="O21" s="498"/>
      <c r="P21" s="423">
        <f t="shared" si="0"/>
        <v>1</v>
      </c>
    </row>
    <row r="22" spans="3:16" s="306" customFormat="1" ht="18" customHeight="1" x14ac:dyDescent="0.3">
      <c r="C22" s="418" t="s">
        <v>345</v>
      </c>
      <c r="D22" s="419"/>
      <c r="E22" s="420"/>
      <c r="F22" s="420"/>
      <c r="G22" s="421"/>
      <c r="H22" s="421"/>
      <c r="I22" s="422">
        <v>1</v>
      </c>
      <c r="J22" s="422"/>
      <c r="K22" s="422"/>
      <c r="L22" s="422"/>
      <c r="M22" s="422"/>
      <c r="N22" s="497">
        <v>1</v>
      </c>
      <c r="O22" s="497">
        <v>1</v>
      </c>
      <c r="P22" s="423">
        <f t="shared" si="0"/>
        <v>3</v>
      </c>
    </row>
    <row r="23" spans="3:16" s="306" customFormat="1" ht="18" customHeight="1" x14ac:dyDescent="0.3">
      <c r="C23" s="412" t="s">
        <v>249</v>
      </c>
      <c r="D23" s="413"/>
      <c r="E23" s="414"/>
      <c r="F23" s="414"/>
      <c r="G23" s="415"/>
      <c r="H23" s="415">
        <v>1</v>
      </c>
      <c r="I23" s="416">
        <v>2</v>
      </c>
      <c r="J23" s="416">
        <v>1</v>
      </c>
      <c r="K23" s="416"/>
      <c r="L23" s="436"/>
      <c r="M23" s="436">
        <v>2</v>
      </c>
      <c r="N23" s="499">
        <v>2</v>
      </c>
      <c r="O23" s="499">
        <v>3</v>
      </c>
      <c r="P23" s="417">
        <f t="shared" si="0"/>
        <v>11</v>
      </c>
    </row>
    <row r="24" spans="3:16" s="306" customFormat="1" ht="18" customHeight="1" x14ac:dyDescent="0.3">
      <c r="C24" s="412" t="s">
        <v>359</v>
      </c>
      <c r="D24" s="413"/>
      <c r="E24" s="414"/>
      <c r="F24" s="414"/>
      <c r="G24" s="415"/>
      <c r="H24" s="415"/>
      <c r="I24" s="416"/>
      <c r="J24" s="416">
        <v>1</v>
      </c>
      <c r="K24" s="416"/>
      <c r="L24" s="416"/>
      <c r="M24" s="416"/>
      <c r="N24" s="500"/>
      <c r="O24" s="500"/>
      <c r="P24" s="417">
        <f t="shared" si="0"/>
        <v>1</v>
      </c>
    </row>
    <row r="25" spans="3:16" s="298" customFormat="1" ht="18" customHeight="1" x14ac:dyDescent="0.3">
      <c r="C25" s="418" t="s">
        <v>212</v>
      </c>
      <c r="D25" s="419"/>
      <c r="E25" s="420"/>
      <c r="F25" s="420"/>
      <c r="G25" s="421"/>
      <c r="H25" s="421"/>
      <c r="I25" s="422"/>
      <c r="J25" s="422"/>
      <c r="K25" s="422"/>
      <c r="L25" s="422"/>
      <c r="M25" s="422">
        <v>1</v>
      </c>
      <c r="N25" s="497"/>
      <c r="O25" s="497"/>
      <c r="P25" s="423">
        <f t="shared" si="0"/>
        <v>1</v>
      </c>
    </row>
    <row r="26" spans="3:16" s="298" customFormat="1" ht="18" customHeight="1" x14ac:dyDescent="0.3">
      <c r="C26" s="412" t="s">
        <v>31</v>
      </c>
      <c r="D26" s="413">
        <v>3</v>
      </c>
      <c r="E26" s="414"/>
      <c r="F26" s="414">
        <v>2</v>
      </c>
      <c r="G26" s="415">
        <v>2</v>
      </c>
      <c r="H26" s="415"/>
      <c r="I26" s="416"/>
      <c r="J26" s="416"/>
      <c r="K26" s="416"/>
      <c r="L26" s="416"/>
      <c r="M26" s="416">
        <v>1</v>
      </c>
      <c r="N26" s="500"/>
      <c r="O26" s="500"/>
      <c r="P26" s="417">
        <f t="shared" si="0"/>
        <v>8</v>
      </c>
    </row>
    <row r="27" spans="3:16" s="298" customFormat="1" ht="18" customHeight="1" x14ac:dyDescent="0.3">
      <c r="C27" s="424" t="s">
        <v>346</v>
      </c>
      <c r="D27" s="425"/>
      <c r="E27" s="426"/>
      <c r="F27" s="426"/>
      <c r="G27" s="427"/>
      <c r="H27" s="427"/>
      <c r="I27" s="428">
        <v>1</v>
      </c>
      <c r="J27" s="428"/>
      <c r="K27" s="428"/>
      <c r="L27" s="428"/>
      <c r="M27" s="428"/>
      <c r="N27" s="498"/>
      <c r="O27" s="498"/>
      <c r="P27" s="423">
        <f t="shared" si="0"/>
        <v>1</v>
      </c>
    </row>
    <row r="28" spans="3:16" s="298" customFormat="1" ht="18" customHeight="1" x14ac:dyDescent="0.3">
      <c r="C28" s="424" t="s">
        <v>148</v>
      </c>
      <c r="D28" s="425"/>
      <c r="E28" s="426"/>
      <c r="F28" s="426"/>
      <c r="G28" s="427"/>
      <c r="H28" s="427"/>
      <c r="I28" s="428"/>
      <c r="J28" s="428"/>
      <c r="K28" s="428">
        <v>1</v>
      </c>
      <c r="L28" s="428"/>
      <c r="M28" s="428"/>
      <c r="N28" s="498">
        <v>5</v>
      </c>
      <c r="O28" s="498">
        <v>2</v>
      </c>
      <c r="P28" s="423">
        <f t="shared" si="0"/>
        <v>8</v>
      </c>
    </row>
    <row r="29" spans="3:16" s="298" customFormat="1" ht="18" customHeight="1" x14ac:dyDescent="0.3">
      <c r="C29" s="424" t="s">
        <v>171</v>
      </c>
      <c r="D29" s="425"/>
      <c r="E29" s="426">
        <v>1</v>
      </c>
      <c r="F29" s="426"/>
      <c r="G29" s="427"/>
      <c r="H29" s="427"/>
      <c r="I29" s="428"/>
      <c r="J29" s="428"/>
      <c r="K29" s="428"/>
      <c r="L29" s="428"/>
      <c r="M29" s="428"/>
      <c r="N29" s="498"/>
      <c r="O29" s="498"/>
      <c r="P29" s="423">
        <f t="shared" si="0"/>
        <v>1</v>
      </c>
    </row>
    <row r="30" spans="3:16" s="298" customFormat="1" ht="18" customHeight="1" x14ac:dyDescent="0.3">
      <c r="C30" s="424" t="s">
        <v>223</v>
      </c>
      <c r="D30" s="425"/>
      <c r="E30" s="426"/>
      <c r="F30" s="426">
        <v>1</v>
      </c>
      <c r="G30" s="427"/>
      <c r="H30" s="427"/>
      <c r="I30" s="428"/>
      <c r="J30" s="428"/>
      <c r="K30" s="428"/>
      <c r="L30" s="428"/>
      <c r="M30" s="428"/>
      <c r="N30" s="498"/>
      <c r="O30" s="498"/>
      <c r="P30" s="423">
        <f t="shared" si="0"/>
        <v>1</v>
      </c>
    </row>
    <row r="31" spans="3:16" s="298" customFormat="1" ht="18" customHeight="1" x14ac:dyDescent="0.3">
      <c r="C31" s="412" t="s">
        <v>12</v>
      </c>
      <c r="D31" s="413">
        <v>1</v>
      </c>
      <c r="E31" s="414">
        <v>3</v>
      </c>
      <c r="F31" s="414">
        <v>4</v>
      </c>
      <c r="G31" s="415">
        <v>3</v>
      </c>
      <c r="H31" s="415">
        <v>1</v>
      </c>
      <c r="I31" s="416">
        <v>2</v>
      </c>
      <c r="J31" s="416">
        <v>2</v>
      </c>
      <c r="K31" s="416">
        <v>3</v>
      </c>
      <c r="L31" s="416">
        <v>3</v>
      </c>
      <c r="M31" s="416">
        <v>5</v>
      </c>
      <c r="N31" s="500">
        <v>8</v>
      </c>
      <c r="O31" s="500">
        <v>2</v>
      </c>
      <c r="P31" s="417">
        <f t="shared" si="0"/>
        <v>37</v>
      </c>
    </row>
    <row r="32" spans="3:16" s="306" customFormat="1" ht="18" customHeight="1" x14ac:dyDescent="0.3">
      <c r="C32" s="418" t="s">
        <v>209</v>
      </c>
      <c r="D32" s="419"/>
      <c r="E32" s="420"/>
      <c r="F32" s="420">
        <v>1</v>
      </c>
      <c r="G32" s="421"/>
      <c r="H32" s="421"/>
      <c r="I32" s="422"/>
      <c r="J32" s="422"/>
      <c r="K32" s="422"/>
      <c r="L32" s="422"/>
      <c r="M32" s="422"/>
      <c r="N32" s="497"/>
      <c r="O32" s="497"/>
      <c r="P32" s="423">
        <f t="shared" si="0"/>
        <v>1</v>
      </c>
    </row>
    <row r="33" spans="3:16" s="306" customFormat="1" ht="18" customHeight="1" x14ac:dyDescent="0.3">
      <c r="C33" s="418" t="s">
        <v>141</v>
      </c>
      <c r="D33" s="419">
        <v>1</v>
      </c>
      <c r="E33" s="420">
        <v>1</v>
      </c>
      <c r="F33" s="420">
        <v>2</v>
      </c>
      <c r="G33" s="421">
        <v>1</v>
      </c>
      <c r="H33" s="421"/>
      <c r="I33" s="422"/>
      <c r="J33" s="422">
        <v>5</v>
      </c>
      <c r="K33" s="422"/>
      <c r="L33" s="422">
        <v>1</v>
      </c>
      <c r="M33" s="422">
        <v>1</v>
      </c>
      <c r="N33" s="497"/>
      <c r="O33" s="497">
        <v>1</v>
      </c>
      <c r="P33" s="423">
        <f t="shared" si="0"/>
        <v>13</v>
      </c>
    </row>
    <row r="34" spans="3:16" s="306" customFormat="1" ht="18" customHeight="1" x14ac:dyDescent="0.3">
      <c r="C34" s="412" t="s">
        <v>210</v>
      </c>
      <c r="D34" s="413"/>
      <c r="E34" s="414"/>
      <c r="F34" s="414">
        <v>3</v>
      </c>
      <c r="G34" s="415"/>
      <c r="H34" s="415">
        <v>2</v>
      </c>
      <c r="I34" s="416"/>
      <c r="J34" s="416"/>
      <c r="K34" s="416"/>
      <c r="L34" s="416">
        <v>1</v>
      </c>
      <c r="M34" s="416"/>
      <c r="N34" s="500">
        <v>1</v>
      </c>
      <c r="O34" s="500"/>
      <c r="P34" s="417">
        <f t="shared" si="0"/>
        <v>7</v>
      </c>
    </row>
    <row r="35" spans="3:16" s="306" customFormat="1" ht="18" customHeight="1" x14ac:dyDescent="0.3">
      <c r="C35" s="412" t="s">
        <v>221</v>
      </c>
      <c r="D35" s="413"/>
      <c r="E35" s="414"/>
      <c r="F35" s="414">
        <v>1</v>
      </c>
      <c r="G35" s="415"/>
      <c r="H35" s="415">
        <v>1</v>
      </c>
      <c r="I35" s="416">
        <v>1</v>
      </c>
      <c r="J35" s="416"/>
      <c r="K35" s="416"/>
      <c r="L35" s="416"/>
      <c r="M35" s="416"/>
      <c r="N35" s="500"/>
      <c r="O35" s="500"/>
      <c r="P35" s="417">
        <f t="shared" si="0"/>
        <v>3</v>
      </c>
    </row>
    <row r="36" spans="3:16" s="306" customFormat="1" ht="18" customHeight="1" x14ac:dyDescent="0.3">
      <c r="C36" s="418" t="s">
        <v>344</v>
      </c>
      <c r="D36" s="419"/>
      <c r="E36" s="420"/>
      <c r="F36" s="420"/>
      <c r="G36" s="421"/>
      <c r="H36" s="421"/>
      <c r="I36" s="422">
        <v>2</v>
      </c>
      <c r="J36" s="422"/>
      <c r="K36" s="422">
        <v>3</v>
      </c>
      <c r="L36" s="422">
        <v>2</v>
      </c>
      <c r="M36" s="422">
        <v>1</v>
      </c>
      <c r="N36" s="497">
        <v>1</v>
      </c>
      <c r="O36" s="497">
        <v>1</v>
      </c>
      <c r="P36" s="423">
        <f t="shared" si="0"/>
        <v>10</v>
      </c>
    </row>
    <row r="37" spans="3:16" s="306" customFormat="1" ht="18" customHeight="1" x14ac:dyDescent="0.3">
      <c r="C37" s="412" t="s">
        <v>190</v>
      </c>
      <c r="D37" s="413"/>
      <c r="E37" s="414">
        <v>1</v>
      </c>
      <c r="F37" s="414">
        <v>3</v>
      </c>
      <c r="G37" s="415">
        <v>2</v>
      </c>
      <c r="H37" s="415">
        <v>2</v>
      </c>
      <c r="I37" s="416">
        <v>1</v>
      </c>
      <c r="J37" s="416">
        <v>2</v>
      </c>
      <c r="K37" s="416"/>
      <c r="L37" s="416">
        <v>2</v>
      </c>
      <c r="M37" s="416">
        <v>1</v>
      </c>
      <c r="N37" s="500">
        <v>1</v>
      </c>
      <c r="O37" s="500">
        <v>1</v>
      </c>
      <c r="P37" s="417">
        <f t="shared" si="0"/>
        <v>16</v>
      </c>
    </row>
    <row r="38" spans="3:16" s="306" customFormat="1" ht="18" customHeight="1" x14ac:dyDescent="0.3">
      <c r="C38" s="418" t="s">
        <v>126</v>
      </c>
      <c r="D38" s="419">
        <v>2</v>
      </c>
      <c r="E38" s="420"/>
      <c r="F38" s="420"/>
      <c r="G38" s="421"/>
      <c r="H38" s="421"/>
      <c r="I38" s="422"/>
      <c r="J38" s="422"/>
      <c r="K38" s="422"/>
      <c r="L38" s="422"/>
      <c r="M38" s="422">
        <v>2</v>
      </c>
      <c r="N38" s="497"/>
      <c r="O38" s="497"/>
      <c r="P38" s="423">
        <f t="shared" si="0"/>
        <v>4</v>
      </c>
    </row>
    <row r="39" spans="3:16" s="306" customFormat="1" ht="18" customHeight="1" x14ac:dyDescent="0.3">
      <c r="C39" s="424" t="s">
        <v>224</v>
      </c>
      <c r="D39" s="425"/>
      <c r="E39" s="426"/>
      <c r="F39" s="426">
        <v>1</v>
      </c>
      <c r="G39" s="427"/>
      <c r="H39" s="427">
        <v>3</v>
      </c>
      <c r="I39" s="428"/>
      <c r="J39" s="428">
        <v>1</v>
      </c>
      <c r="K39" s="428"/>
      <c r="L39" s="428"/>
      <c r="M39" s="428"/>
      <c r="N39" s="498"/>
      <c r="O39" s="498">
        <v>1</v>
      </c>
      <c r="P39" s="423">
        <f t="shared" si="0"/>
        <v>6</v>
      </c>
    </row>
    <row r="40" spans="3:16" s="306" customFormat="1" ht="18" customHeight="1" x14ac:dyDescent="0.3">
      <c r="C40" s="418" t="s">
        <v>404</v>
      </c>
      <c r="D40" s="419"/>
      <c r="E40" s="420"/>
      <c r="F40" s="420"/>
      <c r="G40" s="421"/>
      <c r="H40" s="421"/>
      <c r="I40" s="422"/>
      <c r="J40" s="422"/>
      <c r="K40" s="422"/>
      <c r="L40" s="422"/>
      <c r="M40" s="422">
        <v>1</v>
      </c>
      <c r="N40" s="497"/>
      <c r="O40" s="497"/>
      <c r="P40" s="423">
        <f t="shared" si="0"/>
        <v>1</v>
      </c>
    </row>
    <row r="41" spans="3:16" s="306" customFormat="1" ht="18" customHeight="1" x14ac:dyDescent="0.3">
      <c r="C41" s="418" t="s">
        <v>250</v>
      </c>
      <c r="D41" s="419"/>
      <c r="E41" s="420"/>
      <c r="F41" s="420"/>
      <c r="G41" s="421"/>
      <c r="H41" s="421">
        <v>1</v>
      </c>
      <c r="I41" s="422"/>
      <c r="J41" s="422"/>
      <c r="K41" s="422"/>
      <c r="L41" s="422"/>
      <c r="M41" s="422"/>
      <c r="N41" s="497"/>
      <c r="O41" s="497"/>
      <c r="P41" s="423">
        <f t="shared" si="0"/>
        <v>1</v>
      </c>
    </row>
    <row r="42" spans="3:16" s="306" customFormat="1" ht="18" customHeight="1" x14ac:dyDescent="0.3">
      <c r="C42" s="418" t="s">
        <v>360</v>
      </c>
      <c r="D42" s="419"/>
      <c r="E42" s="420"/>
      <c r="F42" s="420"/>
      <c r="G42" s="421"/>
      <c r="H42" s="421"/>
      <c r="I42" s="422"/>
      <c r="J42" s="422">
        <v>1</v>
      </c>
      <c r="K42" s="422">
        <v>3</v>
      </c>
      <c r="L42" s="422"/>
      <c r="M42" s="422">
        <v>1</v>
      </c>
      <c r="N42" s="497"/>
      <c r="O42" s="497"/>
      <c r="P42" s="423">
        <f t="shared" si="0"/>
        <v>5</v>
      </c>
    </row>
    <row r="43" spans="3:16" s="306" customFormat="1" ht="18" customHeight="1" x14ac:dyDescent="0.3">
      <c r="C43" s="648" t="s">
        <v>222</v>
      </c>
      <c r="D43" s="649"/>
      <c r="E43" s="650"/>
      <c r="F43" s="650">
        <v>1</v>
      </c>
      <c r="G43" s="651"/>
      <c r="H43" s="651">
        <v>2</v>
      </c>
      <c r="I43" s="652">
        <v>2</v>
      </c>
      <c r="J43" s="652">
        <v>1</v>
      </c>
      <c r="K43" s="652"/>
      <c r="L43" s="652">
        <v>3</v>
      </c>
      <c r="M43" s="652">
        <v>3</v>
      </c>
      <c r="N43" s="653">
        <v>1</v>
      </c>
      <c r="O43" s="653">
        <v>3</v>
      </c>
      <c r="P43" s="654">
        <f t="shared" si="0"/>
        <v>16</v>
      </c>
    </row>
    <row r="44" spans="3:16" s="306" customFormat="1" ht="18" customHeight="1" thickBot="1" x14ac:dyDescent="0.35">
      <c r="C44" s="641" t="s">
        <v>175</v>
      </c>
      <c r="D44" s="642"/>
      <c r="E44" s="643">
        <v>1</v>
      </c>
      <c r="F44" s="643">
        <v>1</v>
      </c>
      <c r="G44" s="644">
        <v>4</v>
      </c>
      <c r="H44" s="644">
        <v>3</v>
      </c>
      <c r="I44" s="645">
        <v>1</v>
      </c>
      <c r="J44" s="645">
        <v>1</v>
      </c>
      <c r="K44" s="645"/>
      <c r="L44" s="645"/>
      <c r="M44" s="645"/>
      <c r="N44" s="646">
        <v>1</v>
      </c>
      <c r="O44" s="646">
        <v>1</v>
      </c>
      <c r="P44" s="647">
        <f t="shared" ref="P44:P82" si="1">SUM(D44:O44)</f>
        <v>13</v>
      </c>
    </row>
    <row r="45" spans="3:16" s="306" customFormat="1" ht="18" customHeight="1" x14ac:dyDescent="0.3">
      <c r="C45" s="630"/>
      <c r="D45" s="631"/>
      <c r="E45" s="632"/>
      <c r="F45" s="632"/>
      <c r="G45" s="633"/>
      <c r="H45" s="633"/>
      <c r="I45" s="634"/>
      <c r="J45" s="634"/>
      <c r="K45" s="634"/>
      <c r="L45" s="634"/>
      <c r="M45" s="634"/>
      <c r="N45" s="634"/>
      <c r="O45" s="634"/>
      <c r="P45" s="635"/>
    </row>
    <row r="46" spans="3:16" s="306" customFormat="1" ht="18" customHeight="1" thickBot="1" x14ac:dyDescent="0.35">
      <c r="C46" s="411"/>
      <c r="D46" s="636"/>
      <c r="E46" s="637"/>
      <c r="F46" s="637"/>
      <c r="G46" s="638"/>
      <c r="H46" s="638"/>
      <c r="I46" s="639"/>
      <c r="J46" s="639"/>
      <c r="K46" s="639"/>
      <c r="L46" s="639"/>
      <c r="M46" s="639"/>
      <c r="N46" s="639"/>
      <c r="O46" s="639"/>
      <c r="P46" s="640"/>
    </row>
    <row r="47" spans="3:16" s="306" customFormat="1" ht="18" customHeight="1" x14ac:dyDescent="0.3">
      <c r="C47" s="527" t="s">
        <v>268</v>
      </c>
      <c r="D47" s="528"/>
      <c r="E47" s="529"/>
      <c r="F47" s="529"/>
      <c r="G47" s="530"/>
      <c r="H47" s="530"/>
      <c r="I47" s="531"/>
      <c r="J47" s="531">
        <v>1</v>
      </c>
      <c r="K47" s="531"/>
      <c r="L47" s="531"/>
      <c r="M47" s="531">
        <v>3</v>
      </c>
      <c r="N47" s="532"/>
      <c r="O47" s="532"/>
      <c r="P47" s="533">
        <f t="shared" si="1"/>
        <v>4</v>
      </c>
    </row>
    <row r="48" spans="3:16" s="306" customFormat="1" ht="18" customHeight="1" x14ac:dyDescent="0.3">
      <c r="C48" s="412" t="s">
        <v>102</v>
      </c>
      <c r="D48" s="413">
        <v>1</v>
      </c>
      <c r="E48" s="414"/>
      <c r="F48" s="414"/>
      <c r="G48" s="415"/>
      <c r="H48" s="415"/>
      <c r="I48" s="416"/>
      <c r="J48" s="416"/>
      <c r="K48" s="416"/>
      <c r="L48" s="416"/>
      <c r="M48" s="416"/>
      <c r="N48" s="500"/>
      <c r="O48" s="500">
        <v>2</v>
      </c>
      <c r="P48" s="417">
        <f t="shared" si="1"/>
        <v>3</v>
      </c>
    </row>
    <row r="49" spans="3:16" s="306" customFormat="1" ht="18" customHeight="1" x14ac:dyDescent="0.3">
      <c r="C49" s="412" t="s">
        <v>438</v>
      </c>
      <c r="D49" s="413"/>
      <c r="E49" s="414"/>
      <c r="F49" s="414"/>
      <c r="G49" s="415"/>
      <c r="H49" s="415"/>
      <c r="I49" s="416"/>
      <c r="J49" s="416"/>
      <c r="K49" s="416"/>
      <c r="L49" s="416"/>
      <c r="M49" s="416"/>
      <c r="N49" s="500"/>
      <c r="O49" s="500">
        <v>1</v>
      </c>
      <c r="P49" s="417">
        <f t="shared" si="1"/>
        <v>1</v>
      </c>
    </row>
    <row r="50" spans="3:16" s="306" customFormat="1" ht="18" customHeight="1" x14ac:dyDescent="0.3">
      <c r="C50" s="418" t="s">
        <v>347</v>
      </c>
      <c r="D50" s="419"/>
      <c r="E50" s="420"/>
      <c r="F50" s="420"/>
      <c r="G50" s="421"/>
      <c r="H50" s="421"/>
      <c r="I50" s="422">
        <v>1</v>
      </c>
      <c r="J50" s="422"/>
      <c r="K50" s="422"/>
      <c r="L50" s="422"/>
      <c r="M50" s="422"/>
      <c r="N50" s="497"/>
      <c r="O50" s="497"/>
      <c r="P50" s="423">
        <f t="shared" si="1"/>
        <v>1</v>
      </c>
    </row>
    <row r="51" spans="3:16" s="306" customFormat="1" ht="18" customHeight="1" x14ac:dyDescent="0.3">
      <c r="C51" s="418" t="s">
        <v>401</v>
      </c>
      <c r="D51" s="419"/>
      <c r="E51" s="420"/>
      <c r="F51" s="420"/>
      <c r="G51" s="421"/>
      <c r="H51" s="421"/>
      <c r="I51" s="422"/>
      <c r="J51" s="422"/>
      <c r="K51" s="422"/>
      <c r="L51" s="422"/>
      <c r="M51" s="422">
        <v>1</v>
      </c>
      <c r="N51" s="497"/>
      <c r="O51" s="497"/>
      <c r="P51" s="423">
        <f t="shared" si="1"/>
        <v>1</v>
      </c>
    </row>
    <row r="52" spans="3:16" s="306" customFormat="1" ht="18" customHeight="1" x14ac:dyDescent="0.3">
      <c r="C52" s="418" t="s">
        <v>373</v>
      </c>
      <c r="D52" s="419"/>
      <c r="E52" s="420"/>
      <c r="F52" s="420"/>
      <c r="G52" s="421"/>
      <c r="H52" s="421"/>
      <c r="I52" s="422"/>
      <c r="J52" s="422"/>
      <c r="K52" s="422">
        <v>1</v>
      </c>
      <c r="L52" s="422"/>
      <c r="M52" s="422"/>
      <c r="N52" s="497"/>
      <c r="O52" s="497"/>
      <c r="P52" s="423">
        <f t="shared" si="1"/>
        <v>1</v>
      </c>
    </row>
    <row r="53" spans="3:16" s="306" customFormat="1" ht="18" customHeight="1" x14ac:dyDescent="0.3">
      <c r="C53" s="412" t="s">
        <v>388</v>
      </c>
      <c r="D53" s="413"/>
      <c r="E53" s="414"/>
      <c r="F53" s="414"/>
      <c r="G53" s="415"/>
      <c r="H53" s="415"/>
      <c r="I53" s="416"/>
      <c r="J53" s="416"/>
      <c r="K53" s="416"/>
      <c r="L53" s="416">
        <v>1</v>
      </c>
      <c r="M53" s="416"/>
      <c r="N53" s="500"/>
      <c r="O53" s="500"/>
      <c r="P53" s="417">
        <f t="shared" si="1"/>
        <v>1</v>
      </c>
    </row>
    <row r="54" spans="3:16" s="306" customFormat="1" ht="18" customHeight="1" x14ac:dyDescent="0.3">
      <c r="C54" s="412" t="s">
        <v>176</v>
      </c>
      <c r="D54" s="413"/>
      <c r="E54" s="414">
        <v>1</v>
      </c>
      <c r="F54" s="414">
        <v>2</v>
      </c>
      <c r="G54" s="415">
        <v>3</v>
      </c>
      <c r="H54" s="415">
        <v>2</v>
      </c>
      <c r="I54" s="416">
        <v>1</v>
      </c>
      <c r="J54" s="416"/>
      <c r="K54" s="416"/>
      <c r="L54" s="416">
        <v>2</v>
      </c>
      <c r="M54" s="416"/>
      <c r="N54" s="500"/>
      <c r="O54" s="500">
        <v>2</v>
      </c>
      <c r="P54" s="417">
        <f t="shared" si="1"/>
        <v>13</v>
      </c>
    </row>
    <row r="55" spans="3:16" s="306" customFormat="1" ht="18" customHeight="1" x14ac:dyDescent="0.3">
      <c r="C55" s="412" t="s">
        <v>113</v>
      </c>
      <c r="D55" s="413">
        <v>2</v>
      </c>
      <c r="E55" s="414">
        <v>2</v>
      </c>
      <c r="F55" s="414"/>
      <c r="G55" s="415"/>
      <c r="H55" s="415">
        <v>2</v>
      </c>
      <c r="I55" s="416"/>
      <c r="J55" s="416"/>
      <c r="K55" s="416"/>
      <c r="L55" s="416"/>
      <c r="M55" s="416"/>
      <c r="N55" s="500"/>
      <c r="O55" s="500">
        <v>2</v>
      </c>
      <c r="P55" s="417">
        <f t="shared" si="1"/>
        <v>8</v>
      </c>
    </row>
    <row r="56" spans="3:16" s="306" customFormat="1" ht="18" customHeight="1" x14ac:dyDescent="0.3">
      <c r="C56" s="511" t="s">
        <v>437</v>
      </c>
      <c r="D56" s="585"/>
      <c r="E56" s="584"/>
      <c r="F56" s="584"/>
      <c r="G56" s="524"/>
      <c r="H56" s="524"/>
      <c r="I56" s="516"/>
      <c r="J56" s="516"/>
      <c r="K56" s="516"/>
      <c r="L56" s="516"/>
      <c r="M56" s="516"/>
      <c r="N56" s="517"/>
      <c r="O56" s="517">
        <v>1</v>
      </c>
      <c r="P56" s="583">
        <f t="shared" si="1"/>
        <v>1</v>
      </c>
    </row>
    <row r="57" spans="3:16" s="306" customFormat="1" ht="18" customHeight="1" x14ac:dyDescent="0.3">
      <c r="C57" s="418" t="s">
        <v>374</v>
      </c>
      <c r="D57" s="419"/>
      <c r="E57" s="420"/>
      <c r="F57" s="420"/>
      <c r="G57" s="421"/>
      <c r="H57" s="421"/>
      <c r="I57" s="422"/>
      <c r="J57" s="422"/>
      <c r="K57" s="422">
        <v>1</v>
      </c>
      <c r="L57" s="422">
        <v>1</v>
      </c>
      <c r="M57" s="422"/>
      <c r="N57" s="497"/>
      <c r="O57" s="497">
        <v>1</v>
      </c>
      <c r="P57" s="423">
        <f t="shared" si="1"/>
        <v>3</v>
      </c>
    </row>
    <row r="58" spans="3:16" s="306" customFormat="1" ht="18" customHeight="1" x14ac:dyDescent="0.3">
      <c r="C58" s="418" t="s">
        <v>143</v>
      </c>
      <c r="D58" s="419">
        <v>1</v>
      </c>
      <c r="E58" s="420"/>
      <c r="F58" s="420"/>
      <c r="G58" s="421"/>
      <c r="H58" s="421"/>
      <c r="I58" s="422"/>
      <c r="J58" s="422"/>
      <c r="K58" s="422"/>
      <c r="L58" s="422"/>
      <c r="M58" s="422"/>
      <c r="N58" s="497"/>
      <c r="O58" s="497"/>
      <c r="P58" s="423">
        <f t="shared" si="1"/>
        <v>1</v>
      </c>
    </row>
    <row r="59" spans="3:16" s="306" customFormat="1" ht="18" customHeight="1" x14ac:dyDescent="0.3">
      <c r="C59" s="412" t="s">
        <v>114</v>
      </c>
      <c r="D59" s="413">
        <v>1</v>
      </c>
      <c r="E59" s="414"/>
      <c r="F59" s="414"/>
      <c r="G59" s="415"/>
      <c r="H59" s="415"/>
      <c r="I59" s="416"/>
      <c r="J59" s="416"/>
      <c r="K59" s="416"/>
      <c r="L59" s="416">
        <v>3</v>
      </c>
      <c r="M59" s="416"/>
      <c r="N59" s="500"/>
      <c r="O59" s="500"/>
      <c r="P59" s="417">
        <f t="shared" si="1"/>
        <v>4</v>
      </c>
    </row>
    <row r="60" spans="3:16" s="306" customFormat="1" ht="18" customHeight="1" x14ac:dyDescent="0.3">
      <c r="C60" s="412" t="s">
        <v>82</v>
      </c>
      <c r="D60" s="413">
        <v>4</v>
      </c>
      <c r="E60" s="414">
        <v>1</v>
      </c>
      <c r="F60" s="414"/>
      <c r="G60" s="415">
        <v>1</v>
      </c>
      <c r="H60" s="415"/>
      <c r="I60" s="416">
        <v>2</v>
      </c>
      <c r="J60" s="416">
        <v>1</v>
      </c>
      <c r="K60" s="416">
        <v>2</v>
      </c>
      <c r="L60" s="416"/>
      <c r="M60" s="416"/>
      <c r="N60" s="500"/>
      <c r="O60" s="500">
        <v>2</v>
      </c>
      <c r="P60" s="417">
        <f t="shared" si="1"/>
        <v>13</v>
      </c>
    </row>
    <row r="61" spans="3:16" s="306" customFormat="1" ht="18" customHeight="1" x14ac:dyDescent="0.3">
      <c r="C61" s="418" t="s">
        <v>180</v>
      </c>
      <c r="D61" s="419"/>
      <c r="E61" s="420">
        <v>2</v>
      </c>
      <c r="F61" s="420"/>
      <c r="G61" s="421"/>
      <c r="H61" s="421"/>
      <c r="I61" s="422"/>
      <c r="J61" s="422"/>
      <c r="K61" s="422">
        <v>1</v>
      </c>
      <c r="L61" s="422"/>
      <c r="M61" s="422"/>
      <c r="N61" s="497"/>
      <c r="O61" s="497"/>
      <c r="P61" s="423">
        <f t="shared" si="1"/>
        <v>3</v>
      </c>
    </row>
    <row r="62" spans="3:16" s="306" customFormat="1" ht="18" customHeight="1" x14ac:dyDescent="0.3">
      <c r="C62" s="418" t="s">
        <v>236</v>
      </c>
      <c r="D62" s="419"/>
      <c r="E62" s="420"/>
      <c r="F62" s="420"/>
      <c r="G62" s="421">
        <v>1</v>
      </c>
      <c r="H62" s="421"/>
      <c r="I62" s="422"/>
      <c r="J62" s="422"/>
      <c r="K62" s="422"/>
      <c r="L62" s="422"/>
      <c r="M62" s="422"/>
      <c r="N62" s="497"/>
      <c r="O62" s="497"/>
      <c r="P62" s="423">
        <f t="shared" si="1"/>
        <v>1</v>
      </c>
    </row>
    <row r="63" spans="3:16" s="306" customFormat="1" ht="18" customHeight="1" x14ac:dyDescent="0.3">
      <c r="C63" s="418" t="s">
        <v>211</v>
      </c>
      <c r="D63" s="419"/>
      <c r="E63" s="420"/>
      <c r="F63" s="420">
        <v>2</v>
      </c>
      <c r="G63" s="421"/>
      <c r="H63" s="421">
        <v>1</v>
      </c>
      <c r="I63" s="422">
        <v>1</v>
      </c>
      <c r="J63" s="422">
        <v>1</v>
      </c>
      <c r="K63" s="422">
        <v>4</v>
      </c>
      <c r="L63" s="422"/>
      <c r="M63" s="422"/>
      <c r="N63" s="497">
        <v>1</v>
      </c>
      <c r="O63" s="497"/>
      <c r="P63" s="423">
        <f t="shared" si="1"/>
        <v>10</v>
      </c>
    </row>
    <row r="64" spans="3:16" s="306" customFormat="1" ht="18" customHeight="1" x14ac:dyDescent="0.3">
      <c r="C64" s="418" t="s">
        <v>343</v>
      </c>
      <c r="D64" s="419"/>
      <c r="E64" s="420"/>
      <c r="F64" s="420"/>
      <c r="G64" s="421"/>
      <c r="H64" s="421"/>
      <c r="I64" s="422">
        <v>1</v>
      </c>
      <c r="J64" s="422">
        <v>1</v>
      </c>
      <c r="K64" s="422"/>
      <c r="L64" s="422">
        <v>1</v>
      </c>
      <c r="M64" s="422"/>
      <c r="N64" s="497">
        <v>1</v>
      </c>
      <c r="O64" s="497"/>
      <c r="P64" s="423">
        <f t="shared" si="1"/>
        <v>4</v>
      </c>
    </row>
    <row r="65" spans="3:16" s="298" customFormat="1" ht="18" customHeight="1" x14ac:dyDescent="0.3">
      <c r="C65" s="418" t="s">
        <v>220</v>
      </c>
      <c r="D65" s="419"/>
      <c r="E65" s="420"/>
      <c r="F65" s="420">
        <v>1</v>
      </c>
      <c r="G65" s="421">
        <v>1</v>
      </c>
      <c r="H65" s="421">
        <v>1</v>
      </c>
      <c r="I65" s="422">
        <v>1</v>
      </c>
      <c r="J65" s="422">
        <v>1</v>
      </c>
      <c r="K65" s="422"/>
      <c r="L65" s="422"/>
      <c r="M65" s="422">
        <v>1</v>
      </c>
      <c r="N65" s="497">
        <v>2</v>
      </c>
      <c r="O65" s="497">
        <v>1</v>
      </c>
      <c r="P65" s="423">
        <f t="shared" si="1"/>
        <v>9</v>
      </c>
    </row>
    <row r="66" spans="3:16" s="298" customFormat="1" ht="18" customHeight="1" x14ac:dyDescent="0.3">
      <c r="C66" s="424" t="s">
        <v>115</v>
      </c>
      <c r="D66" s="425">
        <v>1</v>
      </c>
      <c r="E66" s="426"/>
      <c r="F66" s="426"/>
      <c r="G66" s="427">
        <v>1</v>
      </c>
      <c r="H66" s="427"/>
      <c r="I66" s="428"/>
      <c r="J66" s="428"/>
      <c r="K66" s="428"/>
      <c r="L66" s="428"/>
      <c r="M66" s="428"/>
      <c r="N66" s="498"/>
      <c r="O66" s="498"/>
      <c r="P66" s="423">
        <f t="shared" si="1"/>
        <v>2</v>
      </c>
    </row>
    <row r="67" spans="3:16" s="306" customFormat="1" ht="18" customHeight="1" x14ac:dyDescent="0.3">
      <c r="C67" s="424" t="s">
        <v>372</v>
      </c>
      <c r="D67" s="425"/>
      <c r="E67" s="426"/>
      <c r="F67" s="426"/>
      <c r="G67" s="427"/>
      <c r="H67" s="427"/>
      <c r="I67" s="428"/>
      <c r="J67" s="428"/>
      <c r="K67" s="428">
        <v>2</v>
      </c>
      <c r="L67" s="428"/>
      <c r="M67" s="428"/>
      <c r="N67" s="498"/>
      <c r="O67" s="498"/>
      <c r="P67" s="423">
        <f t="shared" si="1"/>
        <v>2</v>
      </c>
    </row>
    <row r="68" spans="3:16" s="306" customFormat="1" ht="18" customHeight="1" x14ac:dyDescent="0.3">
      <c r="C68" s="418" t="s">
        <v>403</v>
      </c>
      <c r="D68" s="419">
        <v>1</v>
      </c>
      <c r="E68" s="420"/>
      <c r="F68" s="420"/>
      <c r="G68" s="421"/>
      <c r="H68" s="421"/>
      <c r="I68" s="422"/>
      <c r="J68" s="422"/>
      <c r="K68" s="422"/>
      <c r="L68" s="422"/>
      <c r="M68" s="422"/>
      <c r="N68" s="497"/>
      <c r="O68" s="497"/>
      <c r="P68" s="423">
        <f t="shared" si="1"/>
        <v>1</v>
      </c>
    </row>
    <row r="69" spans="3:16" s="306" customFormat="1" ht="18" customHeight="1" x14ac:dyDescent="0.3">
      <c r="C69" s="412" t="s">
        <v>116</v>
      </c>
      <c r="D69" s="413">
        <v>2</v>
      </c>
      <c r="E69" s="414">
        <v>1</v>
      </c>
      <c r="F69" s="414"/>
      <c r="G69" s="415"/>
      <c r="H69" s="415">
        <v>1</v>
      </c>
      <c r="I69" s="416"/>
      <c r="J69" s="416">
        <v>2</v>
      </c>
      <c r="K69" s="416">
        <v>1</v>
      </c>
      <c r="L69" s="416"/>
      <c r="M69" s="416"/>
      <c r="N69" s="500">
        <v>1</v>
      </c>
      <c r="O69" s="500">
        <v>1</v>
      </c>
      <c r="P69" s="417">
        <f t="shared" si="1"/>
        <v>9</v>
      </c>
    </row>
    <row r="70" spans="3:16" s="306" customFormat="1" ht="18" customHeight="1" x14ac:dyDescent="0.3">
      <c r="C70" s="418" t="s">
        <v>125</v>
      </c>
      <c r="D70" s="419">
        <v>2</v>
      </c>
      <c r="E70" s="420"/>
      <c r="F70" s="420">
        <v>2</v>
      </c>
      <c r="G70" s="421"/>
      <c r="H70" s="421"/>
      <c r="I70" s="422"/>
      <c r="J70" s="422"/>
      <c r="K70" s="422"/>
      <c r="L70" s="422"/>
      <c r="M70" s="422"/>
      <c r="N70" s="497"/>
      <c r="O70" s="497"/>
      <c r="P70" s="423">
        <f t="shared" si="1"/>
        <v>4</v>
      </c>
    </row>
    <row r="71" spans="3:16" s="306" customFormat="1" ht="18" customHeight="1" x14ac:dyDescent="0.3">
      <c r="C71" s="418" t="s">
        <v>400</v>
      </c>
      <c r="D71" s="419"/>
      <c r="E71" s="420"/>
      <c r="F71" s="420"/>
      <c r="G71" s="421"/>
      <c r="H71" s="421"/>
      <c r="I71" s="422"/>
      <c r="J71" s="422"/>
      <c r="K71" s="422"/>
      <c r="L71" s="422"/>
      <c r="M71" s="422">
        <v>1</v>
      </c>
      <c r="N71" s="497"/>
      <c r="O71" s="497"/>
      <c r="P71" s="423">
        <f t="shared" si="1"/>
        <v>1</v>
      </c>
    </row>
    <row r="72" spans="3:16" s="306" customFormat="1" ht="18" customHeight="1" x14ac:dyDescent="0.3">
      <c r="C72" s="412" t="s">
        <v>361</v>
      </c>
      <c r="D72" s="413"/>
      <c r="E72" s="414"/>
      <c r="F72" s="414"/>
      <c r="G72" s="415"/>
      <c r="H72" s="415"/>
      <c r="I72" s="416"/>
      <c r="J72" s="416">
        <v>1</v>
      </c>
      <c r="K72" s="416"/>
      <c r="L72" s="416"/>
      <c r="M72" s="416"/>
      <c r="N72" s="500"/>
      <c r="O72" s="500"/>
      <c r="P72" s="417">
        <f t="shared" si="1"/>
        <v>1</v>
      </c>
    </row>
    <row r="73" spans="3:16" s="306" customFormat="1" ht="18" customHeight="1" x14ac:dyDescent="0.3">
      <c r="C73" s="418" t="s">
        <v>251</v>
      </c>
      <c r="D73" s="419"/>
      <c r="E73" s="420"/>
      <c r="F73" s="420"/>
      <c r="G73" s="421"/>
      <c r="H73" s="421">
        <v>1</v>
      </c>
      <c r="I73" s="422"/>
      <c r="J73" s="422"/>
      <c r="K73" s="422">
        <v>1</v>
      </c>
      <c r="L73" s="422"/>
      <c r="M73" s="422"/>
      <c r="N73" s="497"/>
      <c r="O73" s="497"/>
      <c r="P73" s="423">
        <f t="shared" si="1"/>
        <v>2</v>
      </c>
    </row>
    <row r="74" spans="3:16" s="306" customFormat="1" ht="18" customHeight="1" x14ac:dyDescent="0.3">
      <c r="C74" s="412" t="s">
        <v>144</v>
      </c>
      <c r="D74" s="413">
        <v>1</v>
      </c>
      <c r="E74" s="414">
        <v>1</v>
      </c>
      <c r="F74" s="414"/>
      <c r="G74" s="415">
        <v>2</v>
      </c>
      <c r="H74" s="415"/>
      <c r="I74" s="416"/>
      <c r="J74" s="416"/>
      <c r="K74" s="416"/>
      <c r="L74" s="416">
        <v>2</v>
      </c>
      <c r="M74" s="416"/>
      <c r="N74" s="500"/>
      <c r="O74" s="500">
        <v>2</v>
      </c>
      <c r="P74" s="417">
        <f t="shared" si="1"/>
        <v>8</v>
      </c>
    </row>
    <row r="75" spans="3:16" s="306" customFormat="1" ht="18" customHeight="1" x14ac:dyDescent="0.3">
      <c r="C75" s="418" t="s">
        <v>402</v>
      </c>
      <c r="D75" s="419"/>
      <c r="E75" s="420">
        <v>1</v>
      </c>
      <c r="F75" s="420"/>
      <c r="G75" s="421"/>
      <c r="H75" s="421"/>
      <c r="I75" s="422"/>
      <c r="J75" s="422"/>
      <c r="K75" s="422"/>
      <c r="L75" s="422"/>
      <c r="M75" s="422"/>
      <c r="N75" s="497"/>
      <c r="O75" s="497"/>
      <c r="P75" s="423">
        <f t="shared" si="1"/>
        <v>1</v>
      </c>
    </row>
    <row r="76" spans="3:16" s="306" customFormat="1" ht="18" customHeight="1" x14ac:dyDescent="0.3">
      <c r="C76" s="412" t="s">
        <v>134</v>
      </c>
      <c r="D76" s="413">
        <v>1</v>
      </c>
      <c r="E76" s="414">
        <v>4</v>
      </c>
      <c r="F76" s="414">
        <v>2</v>
      </c>
      <c r="G76" s="415">
        <v>2</v>
      </c>
      <c r="H76" s="415">
        <v>1</v>
      </c>
      <c r="I76" s="416">
        <v>7</v>
      </c>
      <c r="J76" s="416">
        <v>2</v>
      </c>
      <c r="K76" s="416">
        <v>3</v>
      </c>
      <c r="L76" s="416">
        <v>4</v>
      </c>
      <c r="M76" s="416">
        <v>3</v>
      </c>
      <c r="N76" s="500">
        <v>2</v>
      </c>
      <c r="O76" s="500"/>
      <c r="P76" s="417">
        <f t="shared" si="1"/>
        <v>31</v>
      </c>
    </row>
    <row r="77" spans="3:16" s="306" customFormat="1" ht="18" customHeight="1" x14ac:dyDescent="0.3">
      <c r="C77" s="412" t="s">
        <v>74</v>
      </c>
      <c r="D77" s="413">
        <v>2</v>
      </c>
      <c r="E77" s="414"/>
      <c r="F77" s="414">
        <v>1</v>
      </c>
      <c r="G77" s="415">
        <v>2</v>
      </c>
      <c r="H77" s="415">
        <v>4</v>
      </c>
      <c r="I77" s="416"/>
      <c r="J77" s="416"/>
      <c r="K77" s="416"/>
      <c r="L77" s="416">
        <v>2</v>
      </c>
      <c r="M77" s="416">
        <v>3</v>
      </c>
      <c r="N77" s="500">
        <v>1</v>
      </c>
      <c r="O77" s="500">
        <v>1</v>
      </c>
      <c r="P77" s="417">
        <f t="shared" si="1"/>
        <v>16</v>
      </c>
    </row>
    <row r="78" spans="3:16" s="306" customFormat="1" ht="18" customHeight="1" x14ac:dyDescent="0.3">
      <c r="C78" s="412" t="s">
        <v>117</v>
      </c>
      <c r="D78" s="413">
        <v>1</v>
      </c>
      <c r="E78" s="414">
        <v>2</v>
      </c>
      <c r="F78" s="414">
        <v>1</v>
      </c>
      <c r="G78" s="415"/>
      <c r="H78" s="415"/>
      <c r="I78" s="416"/>
      <c r="J78" s="416">
        <v>1</v>
      </c>
      <c r="K78" s="416">
        <v>1</v>
      </c>
      <c r="L78" s="416">
        <v>1</v>
      </c>
      <c r="M78" s="416"/>
      <c r="N78" s="500">
        <v>3</v>
      </c>
      <c r="O78" s="500">
        <v>1</v>
      </c>
      <c r="P78" s="417">
        <f t="shared" si="1"/>
        <v>11</v>
      </c>
    </row>
    <row r="79" spans="3:16" s="306" customFormat="1" ht="18" customHeight="1" x14ac:dyDescent="0.3">
      <c r="C79" s="412" t="s">
        <v>146</v>
      </c>
      <c r="D79" s="413">
        <v>3</v>
      </c>
      <c r="E79" s="414">
        <v>1</v>
      </c>
      <c r="F79" s="414"/>
      <c r="G79" s="415"/>
      <c r="H79" s="415">
        <v>2</v>
      </c>
      <c r="I79" s="416">
        <v>2</v>
      </c>
      <c r="J79" s="416">
        <v>1</v>
      </c>
      <c r="K79" s="416">
        <v>1</v>
      </c>
      <c r="L79" s="436">
        <v>3</v>
      </c>
      <c r="M79" s="416"/>
      <c r="N79" s="500"/>
      <c r="O79" s="500">
        <v>4</v>
      </c>
      <c r="P79" s="417">
        <f t="shared" si="1"/>
        <v>17</v>
      </c>
    </row>
    <row r="80" spans="3:16" s="306" customFormat="1" ht="18" customHeight="1" x14ac:dyDescent="0.3">
      <c r="C80" s="412" t="s">
        <v>145</v>
      </c>
      <c r="D80" s="413">
        <v>2</v>
      </c>
      <c r="E80" s="414">
        <v>1</v>
      </c>
      <c r="F80" s="414">
        <v>2</v>
      </c>
      <c r="G80" s="415">
        <v>1</v>
      </c>
      <c r="H80" s="415"/>
      <c r="I80" s="416">
        <v>1</v>
      </c>
      <c r="J80" s="416">
        <v>1</v>
      </c>
      <c r="K80" s="416"/>
      <c r="L80" s="416">
        <v>2</v>
      </c>
      <c r="M80" s="416"/>
      <c r="N80" s="500"/>
      <c r="O80" s="500"/>
      <c r="P80" s="417">
        <f t="shared" si="1"/>
        <v>10</v>
      </c>
    </row>
    <row r="81" spans="1:17" s="306" customFormat="1" ht="18" customHeight="1" x14ac:dyDescent="0.3">
      <c r="C81" s="412" t="s">
        <v>362</v>
      </c>
      <c r="D81" s="413"/>
      <c r="E81" s="414"/>
      <c r="F81" s="414"/>
      <c r="G81" s="415"/>
      <c r="H81" s="415"/>
      <c r="I81" s="416"/>
      <c r="J81" s="416">
        <v>1</v>
      </c>
      <c r="K81" s="416">
        <v>1</v>
      </c>
      <c r="L81" s="416"/>
      <c r="M81" s="416">
        <v>1</v>
      </c>
      <c r="N81" s="500">
        <v>1</v>
      </c>
      <c r="O81" s="500"/>
      <c r="P81" s="417">
        <f t="shared" si="1"/>
        <v>4</v>
      </c>
    </row>
    <row r="82" spans="1:17" s="306" customFormat="1" ht="18" customHeight="1" x14ac:dyDescent="0.3">
      <c r="C82" s="418" t="s">
        <v>188</v>
      </c>
      <c r="D82" s="419"/>
      <c r="E82" s="420">
        <v>1</v>
      </c>
      <c r="F82" s="420"/>
      <c r="G82" s="421"/>
      <c r="H82" s="421"/>
      <c r="I82" s="422"/>
      <c r="J82" s="422"/>
      <c r="K82" s="422"/>
      <c r="L82" s="422">
        <v>1</v>
      </c>
      <c r="M82" s="422"/>
      <c r="N82" s="497"/>
      <c r="O82" s="497">
        <v>1</v>
      </c>
      <c r="P82" s="423">
        <f t="shared" si="1"/>
        <v>3</v>
      </c>
    </row>
    <row r="83" spans="1:17" ht="18" customHeight="1" thickBot="1" x14ac:dyDescent="0.25">
      <c r="C83" s="491" t="s">
        <v>1</v>
      </c>
      <c r="D83" s="492">
        <f t="shared" ref="D83:P83" si="2">SUM(D15:D82)</f>
        <v>33</v>
      </c>
      <c r="E83" s="492">
        <f t="shared" si="2"/>
        <v>25</v>
      </c>
      <c r="F83" s="492">
        <f t="shared" si="2"/>
        <v>35</v>
      </c>
      <c r="G83" s="492">
        <f t="shared" si="2"/>
        <v>31</v>
      </c>
      <c r="H83" s="492">
        <f t="shared" si="2"/>
        <v>32</v>
      </c>
      <c r="I83" s="492">
        <f t="shared" si="2"/>
        <v>30</v>
      </c>
      <c r="J83" s="492">
        <f t="shared" si="2"/>
        <v>30</v>
      </c>
      <c r="K83" s="492">
        <f t="shared" si="2"/>
        <v>30</v>
      </c>
      <c r="L83" s="492">
        <f t="shared" si="2"/>
        <v>38</v>
      </c>
      <c r="M83" s="492">
        <f t="shared" si="2"/>
        <v>38</v>
      </c>
      <c r="N83" s="501">
        <f t="shared" si="2"/>
        <v>35</v>
      </c>
      <c r="O83" s="501">
        <f t="shared" si="2"/>
        <v>40</v>
      </c>
      <c r="P83" s="493">
        <f t="shared" si="2"/>
        <v>397</v>
      </c>
      <c r="Q83" s="297"/>
    </row>
    <row r="84" spans="1:17" x14ac:dyDescent="0.2">
      <c r="C84" s="308"/>
      <c r="P84" s="308"/>
    </row>
    <row r="85" spans="1:17" x14ac:dyDescent="0.2">
      <c r="C85" s="301"/>
      <c r="D85" s="754" t="s">
        <v>63</v>
      </c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</row>
    <row r="92" spans="1:17" ht="13.5" x14ac:dyDescent="0.2">
      <c r="A92" s="303"/>
    </row>
  </sheetData>
  <mergeCells count="9">
    <mergeCell ref="A11:Q11"/>
    <mergeCell ref="A12:Q12"/>
    <mergeCell ref="D85:P85"/>
    <mergeCell ref="A4:Q4"/>
    <mergeCell ref="A5:Q5"/>
    <mergeCell ref="A6:Q6"/>
    <mergeCell ref="A8:Q8"/>
    <mergeCell ref="A9:Q9"/>
    <mergeCell ref="A10:Q10"/>
  </mergeCells>
  <pageMargins left="0.59055118110236227" right="0.39370078740157483" top="0.39370078740157483" bottom="0.39370078740157483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topLeftCell="A13" workbookViewId="0">
      <selection activeCell="H8" sqref="H8"/>
    </sheetView>
  </sheetViews>
  <sheetFormatPr baseColWidth="10" defaultRowHeight="12.75" x14ac:dyDescent="0.2"/>
  <cols>
    <col min="2" max="2" width="9.28515625" customWidth="1"/>
    <col min="3" max="3" width="14.42578125" customWidth="1"/>
    <col min="4" max="4" width="20.28515625" customWidth="1"/>
    <col min="5" max="5" width="17.42578125" customWidth="1"/>
    <col min="7" max="7" width="5.5703125" customWidth="1"/>
    <col min="8" max="8" width="6.140625" customWidth="1"/>
  </cols>
  <sheetData>
    <row r="5" spans="1:7" ht="15" customHeight="1" x14ac:dyDescent="0.25">
      <c r="A5" s="658" t="s">
        <v>25</v>
      </c>
      <c r="B5" s="658"/>
      <c r="C5" s="658"/>
      <c r="D5" s="658"/>
      <c r="E5" s="658"/>
      <c r="F5" s="658"/>
      <c r="G5" s="658"/>
    </row>
    <row r="6" spans="1:7" ht="15" customHeight="1" x14ac:dyDescent="0.3">
      <c r="A6" s="659" t="s">
        <v>30</v>
      </c>
      <c r="B6" s="659"/>
      <c r="C6" s="659"/>
      <c r="D6" s="659"/>
      <c r="E6" s="659"/>
      <c r="F6" s="659"/>
      <c r="G6" s="659"/>
    </row>
    <row r="7" spans="1:7" ht="15" customHeight="1" x14ac:dyDescent="0.25">
      <c r="A7" s="660" t="s">
        <v>135</v>
      </c>
      <c r="B7" s="660"/>
      <c r="C7" s="660"/>
      <c r="D7" s="660"/>
      <c r="E7" s="660"/>
      <c r="F7" s="660"/>
      <c r="G7" s="660"/>
    </row>
    <row r="8" spans="1:7" ht="15.75" x14ac:dyDescent="0.25">
      <c r="D8" s="1"/>
    </row>
    <row r="9" spans="1:7" ht="15" x14ac:dyDescent="0.25">
      <c r="C9" s="664"/>
      <c r="D9" s="664"/>
      <c r="E9" s="664"/>
    </row>
    <row r="10" spans="1:7" ht="15" x14ac:dyDescent="0.3">
      <c r="C10" s="96"/>
      <c r="D10" s="85" t="s">
        <v>92</v>
      </c>
      <c r="E10" s="97"/>
    </row>
    <row r="11" spans="1:7" ht="15" x14ac:dyDescent="0.3">
      <c r="C11" s="98"/>
      <c r="D11" s="86" t="s">
        <v>269</v>
      </c>
      <c r="E11" s="97"/>
    </row>
    <row r="12" spans="1:7" ht="15" x14ac:dyDescent="0.3">
      <c r="C12" s="99"/>
      <c r="D12" s="569" t="s">
        <v>421</v>
      </c>
      <c r="E12" s="99"/>
    </row>
    <row r="13" spans="1:7" ht="15" x14ac:dyDescent="0.2">
      <c r="C13" s="657" t="s">
        <v>270</v>
      </c>
      <c r="D13" s="657"/>
      <c r="E13" s="657"/>
    </row>
    <row r="14" spans="1:7" ht="15" x14ac:dyDescent="0.3">
      <c r="C14" s="661" t="s">
        <v>25</v>
      </c>
      <c r="D14" s="661"/>
      <c r="E14" s="661"/>
      <c r="F14" s="2"/>
    </row>
    <row r="15" spans="1:7" ht="15.75" thickBot="1" x14ac:dyDescent="0.35">
      <c r="C15" s="20"/>
      <c r="D15" s="20"/>
      <c r="E15" s="20"/>
      <c r="F15" s="2"/>
    </row>
    <row r="16" spans="1:7" ht="17.100000000000001" customHeight="1" thickBot="1" x14ac:dyDescent="0.25">
      <c r="C16" s="674" t="s">
        <v>21</v>
      </c>
      <c r="D16" s="674" t="s">
        <v>271</v>
      </c>
      <c r="E16" s="674"/>
    </row>
    <row r="17" spans="1:13" ht="17.100000000000001" customHeight="1" thickBot="1" x14ac:dyDescent="0.35">
      <c r="C17" s="674"/>
      <c r="D17" s="100">
        <v>2009</v>
      </c>
      <c r="E17" s="101">
        <v>2010</v>
      </c>
      <c r="F17" s="10"/>
      <c r="G17" s="343"/>
      <c r="H17" s="343"/>
      <c r="I17" s="344"/>
      <c r="J17" s="344"/>
      <c r="K17" s="39"/>
      <c r="L17" s="13"/>
      <c r="M17" s="13"/>
    </row>
    <row r="18" spans="1:13" ht="17.100000000000001" customHeight="1" x14ac:dyDescent="0.2">
      <c r="C18" s="102" t="s">
        <v>13</v>
      </c>
      <c r="D18" s="54">
        <v>2176</v>
      </c>
      <c r="E18" s="103">
        <v>2271</v>
      </c>
      <c r="F18" s="10"/>
      <c r="I18" s="10"/>
      <c r="J18" s="104"/>
      <c r="K18" s="39"/>
    </row>
    <row r="19" spans="1:13" ht="17.100000000000001" customHeight="1" thickBot="1" x14ac:dyDescent="0.35">
      <c r="C19" s="105" t="s">
        <v>14</v>
      </c>
      <c r="D19" s="64">
        <v>199</v>
      </c>
      <c r="E19" s="106">
        <v>201</v>
      </c>
      <c r="F19" s="10"/>
      <c r="I19" s="10"/>
      <c r="J19" s="104"/>
    </row>
    <row r="20" spans="1:13" ht="17.100000000000001" customHeight="1" thickBot="1" x14ac:dyDescent="0.35">
      <c r="C20" s="107" t="s">
        <v>15</v>
      </c>
      <c r="D20" s="100">
        <f>SUM(D18:D19)</f>
        <v>2375</v>
      </c>
      <c r="E20" s="100">
        <f>SUM(E18:E19)</f>
        <v>2472</v>
      </c>
      <c r="F20" s="10"/>
      <c r="I20" s="10"/>
    </row>
    <row r="24" spans="1:13" x14ac:dyDescent="0.2">
      <c r="A24" s="7"/>
    </row>
    <row r="30" spans="1:13" x14ac:dyDescent="0.2">
      <c r="A30" s="7"/>
    </row>
    <row r="31" spans="1:13" x14ac:dyDescent="0.2">
      <c r="A31" s="8"/>
    </row>
    <row r="32" spans="1:13" x14ac:dyDescent="0.2">
      <c r="A32" s="8"/>
    </row>
    <row r="57" spans="1:1" ht="14.25" x14ac:dyDescent="0.3">
      <c r="A57" s="22"/>
    </row>
  </sheetData>
  <mergeCells count="8">
    <mergeCell ref="A6:G6"/>
    <mergeCell ref="A5:G5"/>
    <mergeCell ref="A7:G7"/>
    <mergeCell ref="D16:E16"/>
    <mergeCell ref="C16:C17"/>
    <mergeCell ref="C9:E9"/>
    <mergeCell ref="C14:E14"/>
    <mergeCell ref="C13:E13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ignoredErrors>
    <ignoredError sqref="D20:E20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0"/>
  <sheetViews>
    <sheetView topLeftCell="A88" workbookViewId="0">
      <selection activeCell="V92" sqref="V92"/>
    </sheetView>
  </sheetViews>
  <sheetFormatPr baseColWidth="10" defaultRowHeight="12.75" x14ac:dyDescent="0.2"/>
  <cols>
    <col min="1" max="1" width="3.140625" style="294" customWidth="1"/>
    <col min="2" max="2" width="3.140625" style="294" hidden="1" customWidth="1"/>
    <col min="3" max="3" width="21" style="294" customWidth="1"/>
    <col min="4" max="4" width="5" style="295" customWidth="1"/>
    <col min="5" max="5" width="4.42578125" style="294" customWidth="1"/>
    <col min="6" max="6" width="3.5703125" style="294" customWidth="1"/>
    <col min="7" max="7" width="4.7109375" style="295" customWidth="1"/>
    <col min="8" max="8" width="4.5703125" style="295" customWidth="1"/>
    <col min="9" max="9" width="4.28515625" style="295" customWidth="1"/>
    <col min="10" max="10" width="5.7109375" style="295" customWidth="1"/>
    <col min="11" max="11" width="4.7109375" style="295" customWidth="1"/>
    <col min="12" max="12" width="5" style="295" customWidth="1"/>
    <col min="13" max="15" width="5.7109375" style="295" customWidth="1"/>
    <col min="16" max="16" width="8.140625" style="294" customWidth="1"/>
    <col min="17" max="17" width="3.28515625" style="294" customWidth="1"/>
    <col min="18" max="16384" width="11.42578125" style="294"/>
  </cols>
  <sheetData>
    <row r="3" spans="1:17" ht="19.5" customHeight="1" x14ac:dyDescent="0.2"/>
    <row r="4" spans="1:17" ht="12.75" customHeight="1" x14ac:dyDescent="0.25">
      <c r="A4" s="749" t="s">
        <v>0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</row>
    <row r="5" spans="1:17" ht="18.75" customHeight="1" x14ac:dyDescent="0.3">
      <c r="A5" s="750" t="s">
        <v>30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</row>
    <row r="6" spans="1:17" ht="12.75" customHeight="1" x14ac:dyDescent="0.25">
      <c r="A6" s="751" t="s">
        <v>135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</row>
    <row r="8" spans="1:17" ht="15.75" x14ac:dyDescent="0.25">
      <c r="A8" s="309"/>
      <c r="B8" s="752"/>
      <c r="C8" s="752"/>
      <c r="D8" s="752"/>
      <c r="E8" s="752"/>
      <c r="F8" s="572"/>
      <c r="G8" s="572"/>
      <c r="H8" s="572"/>
      <c r="I8" s="572"/>
      <c r="J8" s="572"/>
      <c r="K8" s="572"/>
      <c r="L8" s="572"/>
      <c r="M8" s="572"/>
      <c r="N8" s="572"/>
      <c r="O8" s="572"/>
    </row>
    <row r="9" spans="1:17" ht="15" x14ac:dyDescent="0.2">
      <c r="A9" s="753" t="s">
        <v>92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</row>
    <row r="10" spans="1:17" ht="15" x14ac:dyDescent="0.2">
      <c r="A10" s="753" t="s">
        <v>17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</row>
    <row r="11" spans="1:17" ht="15" x14ac:dyDescent="0.2">
      <c r="A11" s="745" t="s">
        <v>426</v>
      </c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5"/>
      <c r="N11" s="745"/>
      <c r="O11" s="745"/>
      <c r="P11" s="745"/>
      <c r="Q11" s="745"/>
    </row>
    <row r="12" spans="1:17" ht="15" x14ac:dyDescent="0.3">
      <c r="A12" s="746" t="s">
        <v>26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</row>
    <row r="13" spans="1:17" ht="12.75" customHeight="1" thickBot="1" x14ac:dyDescent="0.35">
      <c r="C13" s="571"/>
    </row>
    <row r="14" spans="1:17" ht="61.5" thickBot="1" x14ac:dyDescent="0.35">
      <c r="B14" s="297"/>
      <c r="C14" s="363" t="s">
        <v>61</v>
      </c>
      <c r="D14" s="361" t="s">
        <v>167</v>
      </c>
      <c r="E14" s="361" t="s">
        <v>165</v>
      </c>
      <c r="F14" s="361" t="s">
        <v>204</v>
      </c>
      <c r="G14" s="361" t="s">
        <v>229</v>
      </c>
      <c r="H14" s="361" t="s">
        <v>243</v>
      </c>
      <c r="I14" s="362" t="s">
        <v>288</v>
      </c>
      <c r="J14" s="362" t="s">
        <v>289</v>
      </c>
      <c r="K14" s="362" t="s">
        <v>290</v>
      </c>
      <c r="L14" s="362" t="s">
        <v>291</v>
      </c>
      <c r="M14" s="362" t="s">
        <v>292</v>
      </c>
      <c r="N14" s="362" t="s">
        <v>293</v>
      </c>
      <c r="O14" s="362" t="s">
        <v>294</v>
      </c>
      <c r="P14" s="305" t="s">
        <v>1</v>
      </c>
      <c r="Q14" s="297"/>
    </row>
    <row r="15" spans="1:17" ht="17.45" customHeight="1" x14ac:dyDescent="0.3">
      <c r="B15" s="297"/>
      <c r="C15" s="364" t="s">
        <v>207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89"/>
      <c r="N15" s="389">
        <v>1</v>
      </c>
      <c r="O15" s="389"/>
      <c r="P15" s="366">
        <f t="shared" ref="P15:P45" si="0">SUM(D15:O15)</f>
        <v>1</v>
      </c>
      <c r="Q15" s="297"/>
    </row>
    <row r="16" spans="1:17" ht="17.45" customHeight="1" x14ac:dyDescent="0.3">
      <c r="B16" s="297"/>
      <c r="C16" s="520" t="s">
        <v>168</v>
      </c>
      <c r="D16" s="521"/>
      <c r="E16" s="521"/>
      <c r="F16" s="521"/>
      <c r="G16" s="521"/>
      <c r="H16" s="521"/>
      <c r="I16" s="521"/>
      <c r="J16" s="521"/>
      <c r="K16" s="521">
        <v>1</v>
      </c>
      <c r="L16" s="521"/>
      <c r="M16" s="522"/>
      <c r="N16" s="522"/>
      <c r="O16" s="522">
        <v>1</v>
      </c>
      <c r="P16" s="523">
        <f t="shared" si="0"/>
        <v>2</v>
      </c>
      <c r="Q16" s="297"/>
    </row>
    <row r="17" spans="2:17" ht="17.45" customHeight="1" x14ac:dyDescent="0.3">
      <c r="B17" s="297"/>
      <c r="C17" s="367" t="s">
        <v>363</v>
      </c>
      <c r="D17" s="368"/>
      <c r="E17" s="368"/>
      <c r="F17" s="368"/>
      <c r="G17" s="368"/>
      <c r="H17" s="368"/>
      <c r="I17" s="368"/>
      <c r="J17" s="368">
        <v>1</v>
      </c>
      <c r="K17" s="368"/>
      <c r="L17" s="368">
        <v>2</v>
      </c>
      <c r="M17" s="390"/>
      <c r="N17" s="390"/>
      <c r="O17" s="390"/>
      <c r="P17" s="523">
        <f t="shared" si="0"/>
        <v>3</v>
      </c>
      <c r="Q17" s="297"/>
    </row>
    <row r="18" spans="2:17" ht="17.45" customHeight="1" x14ac:dyDescent="0.3">
      <c r="B18" s="297"/>
      <c r="C18" s="367" t="s">
        <v>410</v>
      </c>
      <c r="D18" s="368"/>
      <c r="E18" s="368"/>
      <c r="F18" s="368"/>
      <c r="G18" s="368"/>
      <c r="H18" s="368"/>
      <c r="I18" s="368"/>
      <c r="J18" s="368"/>
      <c r="K18" s="368"/>
      <c r="L18" s="368"/>
      <c r="M18" s="390">
        <v>1</v>
      </c>
      <c r="N18" s="390"/>
      <c r="O18" s="390"/>
      <c r="P18" s="523">
        <f t="shared" si="0"/>
        <v>1</v>
      </c>
      <c r="Q18" s="297"/>
    </row>
    <row r="19" spans="2:17" ht="17.45" customHeight="1" x14ac:dyDescent="0.3">
      <c r="C19" s="367" t="s">
        <v>239</v>
      </c>
      <c r="D19" s="370"/>
      <c r="E19" s="371"/>
      <c r="F19" s="371"/>
      <c r="G19" s="372">
        <v>1</v>
      </c>
      <c r="H19" s="373"/>
      <c r="I19" s="374"/>
      <c r="J19" s="374"/>
      <c r="K19" s="374"/>
      <c r="L19" s="374"/>
      <c r="M19" s="391"/>
      <c r="N19" s="391"/>
      <c r="O19" s="391"/>
      <c r="P19" s="523">
        <f t="shared" si="0"/>
        <v>1</v>
      </c>
    </row>
    <row r="20" spans="2:17" ht="17.45" customHeight="1" x14ac:dyDescent="0.3">
      <c r="C20" s="367" t="s">
        <v>191</v>
      </c>
      <c r="D20" s="370"/>
      <c r="E20" s="371">
        <v>1</v>
      </c>
      <c r="F20" s="371"/>
      <c r="G20" s="372"/>
      <c r="H20" s="373"/>
      <c r="I20" s="374"/>
      <c r="J20" s="374"/>
      <c r="K20" s="374"/>
      <c r="L20" s="374"/>
      <c r="M20" s="391"/>
      <c r="N20" s="391"/>
      <c r="O20" s="391"/>
      <c r="P20" s="523">
        <f t="shared" si="0"/>
        <v>1</v>
      </c>
    </row>
    <row r="21" spans="2:17" ht="17.45" customHeight="1" x14ac:dyDescent="0.3">
      <c r="C21" s="367" t="s">
        <v>348</v>
      </c>
      <c r="D21" s="370"/>
      <c r="E21" s="371"/>
      <c r="F21" s="371"/>
      <c r="G21" s="372"/>
      <c r="H21" s="373"/>
      <c r="I21" s="374">
        <v>1</v>
      </c>
      <c r="J21" s="374"/>
      <c r="K21" s="374"/>
      <c r="L21" s="374"/>
      <c r="M21" s="391"/>
      <c r="N21" s="391"/>
      <c r="O21" s="391"/>
      <c r="P21" s="523">
        <f t="shared" si="0"/>
        <v>1</v>
      </c>
    </row>
    <row r="22" spans="2:17" ht="17.45" customHeight="1" x14ac:dyDescent="0.3">
      <c r="C22" s="367" t="s">
        <v>364</v>
      </c>
      <c r="D22" s="370"/>
      <c r="E22" s="371"/>
      <c r="F22" s="371"/>
      <c r="G22" s="372"/>
      <c r="H22" s="373"/>
      <c r="I22" s="374"/>
      <c r="J22" s="374">
        <v>1</v>
      </c>
      <c r="K22" s="374"/>
      <c r="L22" s="374"/>
      <c r="M22" s="391"/>
      <c r="N22" s="391"/>
      <c r="O22" s="391"/>
      <c r="P22" s="523">
        <f t="shared" si="0"/>
        <v>1</v>
      </c>
    </row>
    <row r="23" spans="2:17" ht="17.45" customHeight="1" x14ac:dyDescent="0.3">
      <c r="C23" s="375" t="s">
        <v>212</v>
      </c>
      <c r="D23" s="376"/>
      <c r="E23" s="377"/>
      <c r="F23" s="377">
        <v>1</v>
      </c>
      <c r="G23" s="378"/>
      <c r="H23" s="387">
        <v>1</v>
      </c>
      <c r="I23" s="380"/>
      <c r="J23" s="381"/>
      <c r="K23" s="381">
        <v>1</v>
      </c>
      <c r="L23" s="381"/>
      <c r="M23" s="392">
        <v>1</v>
      </c>
      <c r="N23" s="392">
        <v>1</v>
      </c>
      <c r="O23" s="392"/>
      <c r="P23" s="388">
        <f t="shared" si="0"/>
        <v>5</v>
      </c>
    </row>
    <row r="24" spans="2:17" ht="17.45" customHeight="1" x14ac:dyDescent="0.3">
      <c r="C24" s="367" t="s">
        <v>349</v>
      </c>
      <c r="D24" s="370"/>
      <c r="E24" s="382"/>
      <c r="F24" s="382"/>
      <c r="G24" s="383"/>
      <c r="H24" s="384"/>
      <c r="I24" s="385">
        <v>1</v>
      </c>
      <c r="J24" s="385"/>
      <c r="K24" s="385"/>
      <c r="L24" s="385"/>
      <c r="M24" s="393">
        <v>1</v>
      </c>
      <c r="N24" s="393"/>
      <c r="O24" s="393"/>
      <c r="P24" s="369">
        <f t="shared" si="0"/>
        <v>2</v>
      </c>
    </row>
    <row r="25" spans="2:17" ht="17.45" customHeight="1" x14ac:dyDescent="0.3">
      <c r="C25" s="367" t="s">
        <v>227</v>
      </c>
      <c r="D25" s="370"/>
      <c r="E25" s="371"/>
      <c r="F25" s="371">
        <v>1</v>
      </c>
      <c r="G25" s="372"/>
      <c r="H25" s="373"/>
      <c r="I25" s="374"/>
      <c r="J25" s="374"/>
      <c r="K25" s="374"/>
      <c r="L25" s="374"/>
      <c r="M25" s="391"/>
      <c r="N25" s="391">
        <v>1</v>
      </c>
      <c r="O25" s="391"/>
      <c r="P25" s="369">
        <f t="shared" si="0"/>
        <v>2</v>
      </c>
    </row>
    <row r="26" spans="2:17" ht="17.45" customHeight="1" x14ac:dyDescent="0.3">
      <c r="C26" s="367" t="s">
        <v>192</v>
      </c>
      <c r="D26" s="370"/>
      <c r="E26" s="371">
        <v>1</v>
      </c>
      <c r="F26" s="371"/>
      <c r="G26" s="372"/>
      <c r="H26" s="373"/>
      <c r="I26" s="374"/>
      <c r="J26" s="374"/>
      <c r="K26" s="374"/>
      <c r="L26" s="374"/>
      <c r="M26" s="391"/>
      <c r="N26" s="391"/>
      <c r="O26" s="391"/>
      <c r="P26" s="369">
        <f t="shared" si="0"/>
        <v>1</v>
      </c>
    </row>
    <row r="27" spans="2:17" ht="17.45" customHeight="1" x14ac:dyDescent="0.3">
      <c r="C27" s="367" t="s">
        <v>365</v>
      </c>
      <c r="D27" s="370"/>
      <c r="E27" s="371"/>
      <c r="F27" s="371"/>
      <c r="G27" s="372"/>
      <c r="H27" s="373"/>
      <c r="I27" s="374"/>
      <c r="J27" s="374">
        <v>1</v>
      </c>
      <c r="K27" s="374"/>
      <c r="L27" s="374"/>
      <c r="M27" s="391"/>
      <c r="N27" s="391"/>
      <c r="O27" s="391"/>
      <c r="P27" s="369">
        <f t="shared" si="0"/>
        <v>1</v>
      </c>
    </row>
    <row r="28" spans="2:17" ht="17.45" customHeight="1" x14ac:dyDescent="0.3">
      <c r="C28" s="367" t="s">
        <v>148</v>
      </c>
      <c r="D28" s="370">
        <v>3</v>
      </c>
      <c r="E28" s="371">
        <v>2</v>
      </c>
      <c r="F28" s="371">
        <v>2</v>
      </c>
      <c r="G28" s="372">
        <v>3</v>
      </c>
      <c r="H28" s="386">
        <v>4</v>
      </c>
      <c r="I28" s="374">
        <v>2</v>
      </c>
      <c r="J28" s="374"/>
      <c r="K28" s="374">
        <v>1</v>
      </c>
      <c r="L28" s="374"/>
      <c r="M28" s="391"/>
      <c r="N28" s="391">
        <v>4</v>
      </c>
      <c r="O28" s="391">
        <v>8</v>
      </c>
      <c r="P28" s="369">
        <f t="shared" si="0"/>
        <v>29</v>
      </c>
    </row>
    <row r="29" spans="2:17" ht="17.45" customHeight="1" x14ac:dyDescent="0.3">
      <c r="C29" s="367" t="s">
        <v>417</v>
      </c>
      <c r="D29" s="370"/>
      <c r="E29" s="371"/>
      <c r="F29" s="371"/>
      <c r="G29" s="372"/>
      <c r="H29" s="386"/>
      <c r="I29" s="374"/>
      <c r="J29" s="374"/>
      <c r="K29" s="374"/>
      <c r="L29" s="374"/>
      <c r="M29" s="391"/>
      <c r="N29" s="391">
        <v>1</v>
      </c>
      <c r="O29" s="391"/>
      <c r="P29" s="369">
        <f t="shared" si="0"/>
        <v>1</v>
      </c>
    </row>
    <row r="30" spans="2:17" ht="17.45" customHeight="1" x14ac:dyDescent="0.3">
      <c r="C30" s="375" t="s">
        <v>193</v>
      </c>
      <c r="D30" s="376"/>
      <c r="E30" s="377">
        <v>1</v>
      </c>
      <c r="F30" s="377">
        <v>1</v>
      </c>
      <c r="G30" s="378">
        <v>2</v>
      </c>
      <c r="H30" s="387">
        <v>1</v>
      </c>
      <c r="I30" s="381"/>
      <c r="J30" s="381">
        <v>3</v>
      </c>
      <c r="K30" s="381">
        <v>2</v>
      </c>
      <c r="L30" s="381">
        <v>1</v>
      </c>
      <c r="M30" s="392">
        <v>1</v>
      </c>
      <c r="N30" s="392"/>
      <c r="O30" s="392">
        <v>1</v>
      </c>
      <c r="P30" s="388">
        <f t="shared" si="0"/>
        <v>13</v>
      </c>
    </row>
    <row r="31" spans="2:17" ht="17.45" customHeight="1" x14ac:dyDescent="0.3">
      <c r="C31" s="375" t="s">
        <v>12</v>
      </c>
      <c r="D31" s="376"/>
      <c r="E31" s="377"/>
      <c r="F31" s="377">
        <v>1</v>
      </c>
      <c r="G31" s="378"/>
      <c r="H31" s="379"/>
      <c r="I31" s="381"/>
      <c r="J31" s="381"/>
      <c r="K31" s="381"/>
      <c r="L31" s="381"/>
      <c r="M31" s="392"/>
      <c r="N31" s="392"/>
      <c r="O31" s="392"/>
      <c r="P31" s="388">
        <f t="shared" si="0"/>
        <v>1</v>
      </c>
    </row>
    <row r="32" spans="2:17" ht="17.45" customHeight="1" x14ac:dyDescent="0.3">
      <c r="C32" s="504" t="s">
        <v>419</v>
      </c>
      <c r="D32" s="505"/>
      <c r="E32" s="506"/>
      <c r="F32" s="506"/>
      <c r="G32" s="507"/>
      <c r="H32" s="519"/>
      <c r="I32" s="508"/>
      <c r="J32" s="508"/>
      <c r="K32" s="508"/>
      <c r="L32" s="508"/>
      <c r="M32" s="509"/>
      <c r="N32" s="509">
        <v>1</v>
      </c>
      <c r="O32" s="509"/>
      <c r="P32" s="510">
        <f t="shared" si="0"/>
        <v>1</v>
      </c>
    </row>
    <row r="33" spans="3:16" ht="17.45" customHeight="1" x14ac:dyDescent="0.3">
      <c r="C33" s="504" t="s">
        <v>418</v>
      </c>
      <c r="D33" s="505"/>
      <c r="E33" s="506"/>
      <c r="F33" s="506"/>
      <c r="G33" s="507"/>
      <c r="H33" s="519"/>
      <c r="I33" s="508"/>
      <c r="J33" s="508"/>
      <c r="K33" s="508"/>
      <c r="L33" s="508"/>
      <c r="M33" s="509"/>
      <c r="N33" s="509">
        <v>1</v>
      </c>
      <c r="O33" s="509"/>
      <c r="P33" s="510">
        <f t="shared" si="0"/>
        <v>1</v>
      </c>
    </row>
    <row r="34" spans="3:16" ht="17.45" customHeight="1" x14ac:dyDescent="0.3">
      <c r="C34" s="367" t="s">
        <v>409</v>
      </c>
      <c r="D34" s="370"/>
      <c r="E34" s="382"/>
      <c r="F34" s="382"/>
      <c r="G34" s="383"/>
      <c r="H34" s="384"/>
      <c r="I34" s="385"/>
      <c r="J34" s="385"/>
      <c r="K34" s="385"/>
      <c r="L34" s="385"/>
      <c r="M34" s="393">
        <v>2</v>
      </c>
      <c r="N34" s="393"/>
      <c r="O34" s="393"/>
      <c r="P34" s="510">
        <f t="shared" si="0"/>
        <v>2</v>
      </c>
    </row>
    <row r="35" spans="3:16" ht="17.45" customHeight="1" x14ac:dyDescent="0.3">
      <c r="C35" s="367" t="s">
        <v>253</v>
      </c>
      <c r="D35" s="370"/>
      <c r="E35" s="371"/>
      <c r="F35" s="371"/>
      <c r="G35" s="372"/>
      <c r="H35" s="386">
        <v>2</v>
      </c>
      <c r="I35" s="374"/>
      <c r="J35" s="374"/>
      <c r="K35" s="374"/>
      <c r="L35" s="374">
        <v>1</v>
      </c>
      <c r="M35" s="391"/>
      <c r="N35" s="391"/>
      <c r="O35" s="391"/>
      <c r="P35" s="510">
        <f t="shared" si="0"/>
        <v>3</v>
      </c>
    </row>
    <row r="36" spans="3:16" ht="17.45" customHeight="1" x14ac:dyDescent="0.3">
      <c r="C36" s="367" t="s">
        <v>240</v>
      </c>
      <c r="D36" s="370"/>
      <c r="E36" s="371"/>
      <c r="F36" s="371"/>
      <c r="G36" s="372">
        <v>1</v>
      </c>
      <c r="H36" s="373"/>
      <c r="I36" s="374"/>
      <c r="J36" s="374"/>
      <c r="K36" s="374"/>
      <c r="L36" s="374"/>
      <c r="M36" s="391"/>
      <c r="N36" s="391"/>
      <c r="O36" s="391"/>
      <c r="P36" s="510">
        <f t="shared" si="0"/>
        <v>1</v>
      </c>
    </row>
    <row r="37" spans="3:16" ht="17.45" customHeight="1" x14ac:dyDescent="0.3">
      <c r="C37" s="367" t="s">
        <v>238</v>
      </c>
      <c r="D37" s="370"/>
      <c r="E37" s="371"/>
      <c r="F37" s="371"/>
      <c r="G37" s="372">
        <v>1</v>
      </c>
      <c r="H37" s="373"/>
      <c r="I37" s="374"/>
      <c r="J37" s="374"/>
      <c r="K37" s="374"/>
      <c r="L37" s="374"/>
      <c r="M37" s="391"/>
      <c r="N37" s="391"/>
      <c r="O37" s="391"/>
      <c r="P37" s="510">
        <f t="shared" si="0"/>
        <v>1</v>
      </c>
    </row>
    <row r="38" spans="3:16" ht="17.45" customHeight="1" x14ac:dyDescent="0.3">
      <c r="C38" s="367" t="s">
        <v>194</v>
      </c>
      <c r="D38" s="370">
        <v>1</v>
      </c>
      <c r="E38" s="371"/>
      <c r="F38" s="371"/>
      <c r="G38" s="372"/>
      <c r="H38" s="373"/>
      <c r="I38" s="374"/>
      <c r="J38" s="374"/>
      <c r="K38" s="374"/>
      <c r="L38" s="374"/>
      <c r="M38" s="391"/>
      <c r="N38" s="391"/>
      <c r="O38" s="391"/>
      <c r="P38" s="510">
        <f t="shared" si="0"/>
        <v>1</v>
      </c>
    </row>
    <row r="39" spans="3:16" ht="17.45" customHeight="1" x14ac:dyDescent="0.3">
      <c r="C39" s="367" t="s">
        <v>195</v>
      </c>
      <c r="D39" s="370"/>
      <c r="E39" s="371">
        <v>1</v>
      </c>
      <c r="F39" s="371"/>
      <c r="G39" s="372"/>
      <c r="H39" s="373"/>
      <c r="I39" s="374"/>
      <c r="J39" s="374"/>
      <c r="K39" s="374"/>
      <c r="L39" s="374"/>
      <c r="M39" s="391"/>
      <c r="N39" s="391"/>
      <c r="O39" s="391"/>
      <c r="P39" s="510">
        <f t="shared" si="0"/>
        <v>1</v>
      </c>
    </row>
    <row r="40" spans="3:16" ht="17.45" customHeight="1" x14ac:dyDescent="0.3">
      <c r="C40" s="375" t="s">
        <v>151</v>
      </c>
      <c r="D40" s="376">
        <v>1</v>
      </c>
      <c r="E40" s="377"/>
      <c r="F40" s="377"/>
      <c r="G40" s="378"/>
      <c r="H40" s="379"/>
      <c r="I40" s="381">
        <v>1</v>
      </c>
      <c r="J40" s="381"/>
      <c r="K40" s="381"/>
      <c r="L40" s="381"/>
      <c r="M40" s="392"/>
      <c r="N40" s="392">
        <v>2</v>
      </c>
      <c r="O40" s="392"/>
      <c r="P40" s="388">
        <f t="shared" si="0"/>
        <v>4</v>
      </c>
    </row>
    <row r="41" spans="3:16" ht="17.45" customHeight="1" x14ac:dyDescent="0.3">
      <c r="C41" s="375" t="s">
        <v>210</v>
      </c>
      <c r="D41" s="376"/>
      <c r="E41" s="377">
        <v>1</v>
      </c>
      <c r="F41" s="377"/>
      <c r="G41" s="378"/>
      <c r="H41" s="379"/>
      <c r="I41" s="381"/>
      <c r="J41" s="381"/>
      <c r="K41" s="381"/>
      <c r="L41" s="381"/>
      <c r="M41" s="392"/>
      <c r="N41" s="392"/>
      <c r="O41" s="392"/>
      <c r="P41" s="388">
        <f t="shared" si="0"/>
        <v>1</v>
      </c>
    </row>
    <row r="42" spans="3:16" ht="17.45" customHeight="1" x14ac:dyDescent="0.3">
      <c r="C42" s="504" t="s">
        <v>414</v>
      </c>
      <c r="D42" s="505"/>
      <c r="E42" s="506"/>
      <c r="F42" s="506"/>
      <c r="G42" s="507"/>
      <c r="H42" s="519"/>
      <c r="I42" s="508"/>
      <c r="J42" s="508"/>
      <c r="K42" s="508"/>
      <c r="L42" s="508"/>
      <c r="M42" s="509"/>
      <c r="N42" s="509">
        <v>1</v>
      </c>
      <c r="O42" s="509"/>
      <c r="P42" s="510">
        <f t="shared" si="0"/>
        <v>1</v>
      </c>
    </row>
    <row r="43" spans="3:16" ht="17.45" customHeight="1" x14ac:dyDescent="0.3">
      <c r="C43" s="367" t="s">
        <v>252</v>
      </c>
      <c r="D43" s="370"/>
      <c r="E43" s="371"/>
      <c r="F43" s="371"/>
      <c r="G43" s="372"/>
      <c r="H43" s="386">
        <v>1</v>
      </c>
      <c r="I43" s="374"/>
      <c r="J43" s="374"/>
      <c r="K43" s="374"/>
      <c r="L43" s="374"/>
      <c r="M43" s="391"/>
      <c r="N43" s="391"/>
      <c r="O43" s="391"/>
      <c r="P43" s="510">
        <f t="shared" si="0"/>
        <v>1</v>
      </c>
    </row>
    <row r="44" spans="3:16" ht="17.45" customHeight="1" x14ac:dyDescent="0.3">
      <c r="C44" s="367" t="s">
        <v>150</v>
      </c>
      <c r="D44" s="370">
        <v>1</v>
      </c>
      <c r="E44" s="371"/>
      <c r="F44" s="371"/>
      <c r="G44" s="372"/>
      <c r="H44" s="373"/>
      <c r="I44" s="374"/>
      <c r="J44" s="374"/>
      <c r="K44" s="374"/>
      <c r="L44" s="374">
        <v>2</v>
      </c>
      <c r="M44" s="391"/>
      <c r="N44" s="391"/>
      <c r="O44" s="391"/>
      <c r="P44" s="510">
        <f t="shared" si="0"/>
        <v>3</v>
      </c>
    </row>
    <row r="45" spans="3:16" ht="17.45" customHeight="1" thickBot="1" x14ac:dyDescent="0.35">
      <c r="C45" s="394" t="s">
        <v>254</v>
      </c>
      <c r="D45" s="395"/>
      <c r="E45" s="396"/>
      <c r="F45" s="396"/>
      <c r="G45" s="397"/>
      <c r="H45" s="398">
        <v>2</v>
      </c>
      <c r="I45" s="399"/>
      <c r="J45" s="399"/>
      <c r="K45" s="399"/>
      <c r="L45" s="399"/>
      <c r="M45" s="400"/>
      <c r="N45" s="400"/>
      <c r="O45" s="400"/>
      <c r="P45" s="510">
        <f t="shared" si="0"/>
        <v>2</v>
      </c>
    </row>
    <row r="46" spans="3:16" ht="17.45" customHeight="1" x14ac:dyDescent="0.3">
      <c r="C46" s="410"/>
      <c r="D46" s="450"/>
      <c r="E46" s="463"/>
      <c r="F46" s="463"/>
      <c r="G46" s="464"/>
      <c r="H46" s="465"/>
      <c r="I46" s="466"/>
      <c r="J46" s="466"/>
      <c r="K46" s="466"/>
      <c r="L46" s="466"/>
      <c r="M46" s="466"/>
      <c r="N46" s="466"/>
      <c r="O46" s="466"/>
      <c r="P46" s="451"/>
    </row>
    <row r="47" spans="3:16" ht="17.45" customHeight="1" thickBot="1" x14ac:dyDescent="0.35">
      <c r="C47" s="411"/>
      <c r="D47" s="452"/>
      <c r="E47" s="467"/>
      <c r="F47" s="467"/>
      <c r="G47" s="468"/>
      <c r="H47" s="469"/>
      <c r="I47" s="470"/>
      <c r="J47" s="470"/>
      <c r="K47" s="470"/>
      <c r="L47" s="470"/>
      <c r="M47" s="470"/>
      <c r="N47" s="470"/>
      <c r="O47" s="470"/>
      <c r="P47" s="453"/>
    </row>
    <row r="48" spans="3:16" ht="17.45" customHeight="1" x14ac:dyDescent="0.3">
      <c r="C48" s="442" t="s">
        <v>149</v>
      </c>
      <c r="D48" s="443">
        <v>1</v>
      </c>
      <c r="E48" s="444"/>
      <c r="F48" s="444"/>
      <c r="G48" s="445">
        <v>1</v>
      </c>
      <c r="H48" s="534"/>
      <c r="I48" s="447"/>
      <c r="J48" s="447">
        <v>1</v>
      </c>
      <c r="K48" s="447"/>
      <c r="L48" s="447">
        <v>1</v>
      </c>
      <c r="M48" s="448">
        <v>1</v>
      </c>
      <c r="N48" s="448"/>
      <c r="O48" s="448">
        <v>2</v>
      </c>
      <c r="P48" s="449">
        <f t="shared" ref="P48:P92" si="1">SUM(D48:O48)</f>
        <v>7</v>
      </c>
    </row>
    <row r="49" spans="3:18" ht="17.45" customHeight="1" x14ac:dyDescent="0.3">
      <c r="C49" s="394" t="s">
        <v>377</v>
      </c>
      <c r="D49" s="395"/>
      <c r="E49" s="437"/>
      <c r="F49" s="437"/>
      <c r="G49" s="438"/>
      <c r="H49" s="439"/>
      <c r="I49" s="440"/>
      <c r="J49" s="440"/>
      <c r="K49" s="440">
        <v>1</v>
      </c>
      <c r="L49" s="440">
        <v>1</v>
      </c>
      <c r="M49" s="441"/>
      <c r="N49" s="441"/>
      <c r="O49" s="441"/>
      <c r="P49" s="401">
        <f t="shared" si="1"/>
        <v>2</v>
      </c>
    </row>
    <row r="50" spans="3:18" s="306" customFormat="1" ht="17.45" customHeight="1" x14ac:dyDescent="0.3">
      <c r="C50" s="442" t="s">
        <v>266</v>
      </c>
      <c r="D50" s="443"/>
      <c r="E50" s="444"/>
      <c r="F50" s="444"/>
      <c r="G50" s="445"/>
      <c r="H50" s="446">
        <v>1</v>
      </c>
      <c r="I50" s="447"/>
      <c r="J50" s="447">
        <v>1</v>
      </c>
      <c r="K50" s="447"/>
      <c r="L50" s="447"/>
      <c r="M50" s="448"/>
      <c r="N50" s="448">
        <v>3</v>
      </c>
      <c r="O50" s="448"/>
      <c r="P50" s="449">
        <f t="shared" si="1"/>
        <v>5</v>
      </c>
    </row>
    <row r="51" spans="3:18" ht="17.45" customHeight="1" x14ac:dyDescent="0.3">
      <c r="C51" s="367" t="s">
        <v>268</v>
      </c>
      <c r="D51" s="370"/>
      <c r="E51" s="371"/>
      <c r="F51" s="371"/>
      <c r="G51" s="372"/>
      <c r="H51" s="373"/>
      <c r="I51" s="374"/>
      <c r="J51" s="374">
        <v>2</v>
      </c>
      <c r="K51" s="374"/>
      <c r="L51" s="374"/>
      <c r="M51" s="391">
        <v>4</v>
      </c>
      <c r="N51" s="391"/>
      <c r="O51" s="391"/>
      <c r="P51" s="369">
        <f t="shared" si="1"/>
        <v>6</v>
      </c>
    </row>
    <row r="52" spans="3:18" ht="17.45" customHeight="1" x14ac:dyDescent="0.3">
      <c r="C52" s="542" t="s">
        <v>255</v>
      </c>
      <c r="D52" s="370"/>
      <c r="E52" s="543"/>
      <c r="F52" s="543"/>
      <c r="G52" s="544"/>
      <c r="H52" s="545">
        <v>1</v>
      </c>
      <c r="I52" s="546">
        <v>1</v>
      </c>
      <c r="J52" s="546"/>
      <c r="K52" s="546"/>
      <c r="L52" s="546"/>
      <c r="M52" s="547"/>
      <c r="N52" s="547"/>
      <c r="O52" s="547"/>
      <c r="P52" s="369">
        <f t="shared" si="1"/>
        <v>2</v>
      </c>
    </row>
    <row r="53" spans="3:18" ht="17.45" customHeight="1" x14ac:dyDescent="0.3">
      <c r="C53" s="527" t="s">
        <v>242</v>
      </c>
      <c r="D53" s="370"/>
      <c r="E53" s="536"/>
      <c r="F53" s="536"/>
      <c r="G53" s="537">
        <v>1</v>
      </c>
      <c r="H53" s="538"/>
      <c r="I53" s="539">
        <v>1</v>
      </c>
      <c r="J53" s="539">
        <v>1</v>
      </c>
      <c r="K53" s="539"/>
      <c r="L53" s="539"/>
      <c r="M53" s="539"/>
      <c r="N53" s="540"/>
      <c r="O53" s="540"/>
      <c r="P53" s="369">
        <f t="shared" si="1"/>
        <v>3</v>
      </c>
    </row>
    <row r="54" spans="3:18" ht="17.45" customHeight="1" x14ac:dyDescent="0.3">
      <c r="C54" s="418" t="s">
        <v>390</v>
      </c>
      <c r="D54" s="471"/>
      <c r="E54" s="472"/>
      <c r="F54" s="472"/>
      <c r="G54" s="473"/>
      <c r="H54" s="474"/>
      <c r="I54" s="475"/>
      <c r="J54" s="475"/>
      <c r="K54" s="475"/>
      <c r="L54" s="475">
        <v>1</v>
      </c>
      <c r="M54" s="475">
        <v>1</v>
      </c>
      <c r="N54" s="502"/>
      <c r="O54" s="502"/>
      <c r="P54" s="369">
        <f t="shared" si="1"/>
        <v>2</v>
      </c>
    </row>
    <row r="55" spans="3:18" ht="17.45" customHeight="1" x14ac:dyDescent="0.3">
      <c r="C55" s="418" t="s">
        <v>391</v>
      </c>
      <c r="D55" s="471"/>
      <c r="E55" s="472"/>
      <c r="F55" s="472"/>
      <c r="G55" s="473"/>
      <c r="H55" s="474"/>
      <c r="I55" s="475"/>
      <c r="J55" s="475"/>
      <c r="K55" s="475"/>
      <c r="L55" s="475">
        <v>1</v>
      </c>
      <c r="M55" s="475"/>
      <c r="N55" s="502"/>
      <c r="O55" s="502"/>
      <c r="P55" s="369">
        <f t="shared" si="1"/>
        <v>1</v>
      </c>
    </row>
    <row r="56" spans="3:18" ht="17.45" customHeight="1" x14ac:dyDescent="0.3">
      <c r="C56" s="418" t="s">
        <v>152</v>
      </c>
      <c r="D56" s="471">
        <v>1</v>
      </c>
      <c r="E56" s="472"/>
      <c r="F56" s="472"/>
      <c r="G56" s="473"/>
      <c r="H56" s="477"/>
      <c r="I56" s="475"/>
      <c r="J56" s="475"/>
      <c r="K56" s="475"/>
      <c r="L56" s="475"/>
      <c r="M56" s="475"/>
      <c r="N56" s="502"/>
      <c r="O56" s="502"/>
      <c r="P56" s="369">
        <f t="shared" si="1"/>
        <v>1</v>
      </c>
    </row>
    <row r="57" spans="3:18" ht="17.45" customHeight="1" x14ac:dyDescent="0.3">
      <c r="C57" s="418" t="s">
        <v>153</v>
      </c>
      <c r="D57" s="471">
        <v>1</v>
      </c>
      <c r="E57" s="472"/>
      <c r="F57" s="472"/>
      <c r="G57" s="473"/>
      <c r="H57" s="477"/>
      <c r="I57" s="475"/>
      <c r="J57" s="475"/>
      <c r="K57" s="475"/>
      <c r="L57" s="475">
        <v>2</v>
      </c>
      <c r="M57" s="475">
        <v>1</v>
      </c>
      <c r="N57" s="502"/>
      <c r="O57" s="502"/>
      <c r="P57" s="369">
        <f t="shared" si="1"/>
        <v>4</v>
      </c>
    </row>
    <row r="58" spans="3:18" ht="17.45" customHeight="1" x14ac:dyDescent="0.3">
      <c r="C58" s="412" t="s">
        <v>265</v>
      </c>
      <c r="D58" s="478"/>
      <c r="E58" s="479"/>
      <c r="F58" s="479"/>
      <c r="G58" s="480">
        <v>1</v>
      </c>
      <c r="H58" s="481"/>
      <c r="I58" s="416"/>
      <c r="J58" s="416"/>
      <c r="K58" s="416"/>
      <c r="L58" s="416"/>
      <c r="M58" s="416"/>
      <c r="N58" s="500"/>
      <c r="O58" s="500"/>
      <c r="P58" s="482">
        <f t="shared" si="1"/>
        <v>1</v>
      </c>
    </row>
    <row r="59" spans="3:18" ht="17.45" customHeight="1" x14ac:dyDescent="0.3">
      <c r="C59" s="511" t="s">
        <v>441</v>
      </c>
      <c r="D59" s="512"/>
      <c r="E59" s="513"/>
      <c r="F59" s="513"/>
      <c r="G59" s="514"/>
      <c r="H59" s="515"/>
      <c r="I59" s="516"/>
      <c r="J59" s="516"/>
      <c r="K59" s="516"/>
      <c r="L59" s="516"/>
      <c r="M59" s="516"/>
      <c r="N59" s="517"/>
      <c r="O59" s="517">
        <v>1</v>
      </c>
      <c r="P59" s="518">
        <f t="shared" si="1"/>
        <v>1</v>
      </c>
    </row>
    <row r="60" spans="3:18" ht="17.45" customHeight="1" x14ac:dyDescent="0.3">
      <c r="C60" s="412" t="s">
        <v>213</v>
      </c>
      <c r="D60" s="478"/>
      <c r="E60" s="479"/>
      <c r="F60" s="479">
        <v>1</v>
      </c>
      <c r="G60" s="480"/>
      <c r="H60" s="481"/>
      <c r="I60" s="416"/>
      <c r="J60" s="416"/>
      <c r="K60" s="416"/>
      <c r="L60" s="416"/>
      <c r="M60" s="416"/>
      <c r="N60" s="500"/>
      <c r="O60" s="500"/>
      <c r="P60" s="482">
        <f t="shared" si="1"/>
        <v>1</v>
      </c>
    </row>
    <row r="61" spans="3:18" ht="17.45" customHeight="1" x14ac:dyDescent="0.3">
      <c r="C61" s="511" t="s">
        <v>416</v>
      </c>
      <c r="D61" s="512"/>
      <c r="E61" s="513"/>
      <c r="F61" s="513"/>
      <c r="G61" s="514"/>
      <c r="H61" s="515"/>
      <c r="I61" s="516"/>
      <c r="J61" s="516"/>
      <c r="K61" s="516"/>
      <c r="L61" s="516"/>
      <c r="M61" s="516"/>
      <c r="N61" s="517">
        <v>1</v>
      </c>
      <c r="O61" s="517"/>
      <c r="P61" s="518">
        <f t="shared" si="1"/>
        <v>1</v>
      </c>
    </row>
    <row r="62" spans="3:18" ht="17.45" customHeight="1" x14ac:dyDescent="0.3">
      <c r="C62" s="418" t="s">
        <v>411</v>
      </c>
      <c r="D62" s="471"/>
      <c r="E62" s="483"/>
      <c r="F62" s="483"/>
      <c r="G62" s="484"/>
      <c r="H62" s="485"/>
      <c r="I62" s="422"/>
      <c r="J62" s="422"/>
      <c r="K62" s="422"/>
      <c r="L62" s="422"/>
      <c r="M62" s="422">
        <v>1</v>
      </c>
      <c r="N62" s="497"/>
      <c r="O62" s="497"/>
      <c r="P62" s="518">
        <f t="shared" si="1"/>
        <v>1</v>
      </c>
    </row>
    <row r="63" spans="3:18" ht="17.45" customHeight="1" x14ac:dyDescent="0.3">
      <c r="C63" s="418" t="s">
        <v>133</v>
      </c>
      <c r="D63" s="471">
        <v>1</v>
      </c>
      <c r="E63" s="472"/>
      <c r="F63" s="472"/>
      <c r="G63" s="473"/>
      <c r="H63" s="477"/>
      <c r="I63" s="475"/>
      <c r="J63" s="475"/>
      <c r="K63" s="475"/>
      <c r="L63" s="475"/>
      <c r="M63" s="475"/>
      <c r="N63" s="502"/>
      <c r="O63" s="502"/>
      <c r="P63" s="518">
        <f t="shared" si="1"/>
        <v>1</v>
      </c>
    </row>
    <row r="64" spans="3:18" ht="17.45" customHeight="1" x14ac:dyDescent="0.3">
      <c r="C64" s="418" t="s">
        <v>380</v>
      </c>
      <c r="D64" s="471"/>
      <c r="E64" s="472"/>
      <c r="F64" s="472"/>
      <c r="G64" s="473"/>
      <c r="H64" s="477"/>
      <c r="I64" s="475"/>
      <c r="J64" s="475"/>
      <c r="K64" s="475">
        <v>1</v>
      </c>
      <c r="L64" s="475"/>
      <c r="M64" s="475"/>
      <c r="N64" s="502"/>
      <c r="O64" s="502"/>
      <c r="P64" s="518">
        <f t="shared" si="1"/>
        <v>1</v>
      </c>
      <c r="R64" s="297"/>
    </row>
    <row r="65" spans="3:16" ht="17.45" customHeight="1" x14ac:dyDescent="0.3">
      <c r="C65" s="418" t="s">
        <v>258</v>
      </c>
      <c r="D65" s="471"/>
      <c r="E65" s="472"/>
      <c r="F65" s="472"/>
      <c r="G65" s="473"/>
      <c r="H65" s="474">
        <v>1</v>
      </c>
      <c r="I65" s="475"/>
      <c r="J65" s="475"/>
      <c r="K65" s="475"/>
      <c r="L65" s="475"/>
      <c r="M65" s="475"/>
      <c r="N65" s="502"/>
      <c r="O65" s="502"/>
      <c r="P65" s="518">
        <f t="shared" si="1"/>
        <v>1</v>
      </c>
    </row>
    <row r="66" spans="3:16" ht="17.45" customHeight="1" x14ac:dyDescent="0.3">
      <c r="C66" s="418" t="s">
        <v>376</v>
      </c>
      <c r="D66" s="471"/>
      <c r="E66" s="472"/>
      <c r="F66" s="472"/>
      <c r="G66" s="473"/>
      <c r="H66" s="474"/>
      <c r="I66" s="475"/>
      <c r="J66" s="475"/>
      <c r="K66" s="475">
        <v>1</v>
      </c>
      <c r="L66" s="475"/>
      <c r="M66" s="475"/>
      <c r="N66" s="502"/>
      <c r="O66" s="502"/>
      <c r="P66" s="518">
        <f t="shared" si="1"/>
        <v>1</v>
      </c>
    </row>
    <row r="67" spans="3:16" ht="17.45" customHeight="1" x14ac:dyDescent="0.3">
      <c r="C67" s="418" t="s">
        <v>378</v>
      </c>
      <c r="D67" s="471"/>
      <c r="E67" s="472"/>
      <c r="F67" s="472"/>
      <c r="G67" s="473"/>
      <c r="H67" s="477"/>
      <c r="I67" s="475"/>
      <c r="J67" s="475"/>
      <c r="K67" s="475">
        <v>1</v>
      </c>
      <c r="L67" s="475"/>
      <c r="M67" s="475"/>
      <c r="N67" s="502"/>
      <c r="O67" s="502"/>
      <c r="P67" s="518">
        <f t="shared" si="1"/>
        <v>1</v>
      </c>
    </row>
    <row r="68" spans="3:16" ht="17.45" customHeight="1" x14ac:dyDescent="0.3">
      <c r="C68" s="412" t="s">
        <v>225</v>
      </c>
      <c r="D68" s="478"/>
      <c r="E68" s="479"/>
      <c r="F68" s="479">
        <v>1</v>
      </c>
      <c r="G68" s="480"/>
      <c r="H68" s="481"/>
      <c r="I68" s="416">
        <v>2</v>
      </c>
      <c r="J68" s="416">
        <v>2</v>
      </c>
      <c r="K68" s="416"/>
      <c r="L68" s="416"/>
      <c r="M68" s="416">
        <v>2</v>
      </c>
      <c r="N68" s="500"/>
      <c r="O68" s="500"/>
      <c r="P68" s="482">
        <f t="shared" si="1"/>
        <v>7</v>
      </c>
    </row>
    <row r="69" spans="3:16" ht="17.45" customHeight="1" x14ac:dyDescent="0.3">
      <c r="C69" s="418" t="s">
        <v>241</v>
      </c>
      <c r="D69" s="471"/>
      <c r="E69" s="472"/>
      <c r="F69" s="472"/>
      <c r="G69" s="473">
        <v>1</v>
      </c>
      <c r="H69" s="477"/>
      <c r="I69" s="475"/>
      <c r="J69" s="475"/>
      <c r="K69" s="475"/>
      <c r="L69" s="475"/>
      <c r="M69" s="475"/>
      <c r="N69" s="502"/>
      <c r="O69" s="502"/>
      <c r="P69" s="476">
        <f t="shared" si="1"/>
        <v>1</v>
      </c>
    </row>
    <row r="70" spans="3:16" ht="17.45" customHeight="1" x14ac:dyDescent="0.3">
      <c r="C70" s="418" t="s">
        <v>440</v>
      </c>
      <c r="D70" s="471"/>
      <c r="E70" s="472"/>
      <c r="F70" s="472"/>
      <c r="G70" s="473"/>
      <c r="H70" s="477"/>
      <c r="I70" s="475"/>
      <c r="J70" s="475"/>
      <c r="K70" s="475"/>
      <c r="L70" s="475"/>
      <c r="M70" s="475"/>
      <c r="N70" s="502"/>
      <c r="O70" s="502">
        <v>1</v>
      </c>
      <c r="P70" s="476">
        <f t="shared" si="1"/>
        <v>1</v>
      </c>
    </row>
    <row r="71" spans="3:16" ht="17.45" customHeight="1" x14ac:dyDescent="0.3">
      <c r="C71" s="418" t="s">
        <v>82</v>
      </c>
      <c r="D71" s="471"/>
      <c r="E71" s="472"/>
      <c r="F71" s="472"/>
      <c r="G71" s="473"/>
      <c r="H71" s="477"/>
      <c r="I71" s="475"/>
      <c r="J71" s="475"/>
      <c r="K71" s="475"/>
      <c r="L71" s="475"/>
      <c r="M71" s="475"/>
      <c r="N71" s="502">
        <v>1</v>
      </c>
      <c r="O71" s="502"/>
      <c r="P71" s="476">
        <f t="shared" si="1"/>
        <v>1</v>
      </c>
    </row>
    <row r="72" spans="3:16" ht="17.45" customHeight="1" x14ac:dyDescent="0.3">
      <c r="C72" s="418" t="s">
        <v>199</v>
      </c>
      <c r="D72" s="471">
        <v>1</v>
      </c>
      <c r="E72" s="472"/>
      <c r="F72" s="472"/>
      <c r="G72" s="473"/>
      <c r="H72" s="477"/>
      <c r="I72" s="475"/>
      <c r="J72" s="475"/>
      <c r="K72" s="475"/>
      <c r="L72" s="475">
        <v>1</v>
      </c>
      <c r="M72" s="475"/>
      <c r="N72" s="502"/>
      <c r="O72" s="502"/>
      <c r="P72" s="476">
        <f t="shared" si="1"/>
        <v>2</v>
      </c>
    </row>
    <row r="73" spans="3:16" ht="17.45" customHeight="1" x14ac:dyDescent="0.3">
      <c r="C73" s="418" t="s">
        <v>350</v>
      </c>
      <c r="D73" s="471"/>
      <c r="E73" s="472"/>
      <c r="F73" s="472"/>
      <c r="G73" s="473"/>
      <c r="H73" s="477"/>
      <c r="I73" s="475">
        <v>1</v>
      </c>
      <c r="J73" s="475"/>
      <c r="K73" s="475"/>
      <c r="L73" s="475"/>
      <c r="M73" s="475"/>
      <c r="N73" s="502"/>
      <c r="O73" s="502"/>
      <c r="P73" s="476">
        <f t="shared" si="1"/>
        <v>1</v>
      </c>
    </row>
    <row r="74" spans="3:16" ht="17.45" customHeight="1" x14ac:dyDescent="0.3">
      <c r="C74" s="418" t="s">
        <v>381</v>
      </c>
      <c r="D74" s="471"/>
      <c r="E74" s="472"/>
      <c r="F74" s="472"/>
      <c r="G74" s="473"/>
      <c r="H74" s="477"/>
      <c r="I74" s="475"/>
      <c r="J74" s="475"/>
      <c r="K74" s="475">
        <v>1</v>
      </c>
      <c r="L74" s="475"/>
      <c r="M74" s="475"/>
      <c r="N74" s="502"/>
      <c r="O74" s="502"/>
      <c r="P74" s="476">
        <f t="shared" si="1"/>
        <v>1</v>
      </c>
    </row>
    <row r="75" spans="3:16" ht="17.45" customHeight="1" x14ac:dyDescent="0.3">
      <c r="C75" s="412" t="s">
        <v>259</v>
      </c>
      <c r="D75" s="478"/>
      <c r="E75" s="479"/>
      <c r="F75" s="479"/>
      <c r="G75" s="480"/>
      <c r="H75" s="415">
        <v>2</v>
      </c>
      <c r="I75" s="416"/>
      <c r="J75" s="416"/>
      <c r="K75" s="416"/>
      <c r="L75" s="416"/>
      <c r="M75" s="416"/>
      <c r="N75" s="500"/>
      <c r="O75" s="500"/>
      <c r="P75" s="482">
        <f t="shared" si="1"/>
        <v>2</v>
      </c>
    </row>
    <row r="76" spans="3:16" ht="17.45" customHeight="1" x14ac:dyDescent="0.3">
      <c r="C76" s="511" t="s">
        <v>420</v>
      </c>
      <c r="D76" s="512"/>
      <c r="E76" s="513"/>
      <c r="F76" s="513"/>
      <c r="G76" s="514"/>
      <c r="H76" s="524"/>
      <c r="I76" s="516"/>
      <c r="J76" s="516"/>
      <c r="K76" s="516"/>
      <c r="L76" s="516"/>
      <c r="M76" s="516"/>
      <c r="N76" s="517">
        <v>1</v>
      </c>
      <c r="O76" s="517"/>
      <c r="P76" s="518">
        <f t="shared" si="1"/>
        <v>1</v>
      </c>
    </row>
    <row r="77" spans="3:16" ht="17.45" customHeight="1" x14ac:dyDescent="0.3">
      <c r="C77" s="412" t="s">
        <v>389</v>
      </c>
      <c r="D77" s="478"/>
      <c r="E77" s="479"/>
      <c r="F77" s="479"/>
      <c r="G77" s="480"/>
      <c r="H77" s="415"/>
      <c r="I77" s="416"/>
      <c r="J77" s="416"/>
      <c r="K77" s="416"/>
      <c r="L77" s="416">
        <v>1</v>
      </c>
      <c r="M77" s="416"/>
      <c r="N77" s="500"/>
      <c r="O77" s="500"/>
      <c r="P77" s="482">
        <f t="shared" si="1"/>
        <v>1</v>
      </c>
    </row>
    <row r="78" spans="3:16" ht="17.45" customHeight="1" x14ac:dyDescent="0.3">
      <c r="C78" s="418" t="s">
        <v>366</v>
      </c>
      <c r="D78" s="471"/>
      <c r="E78" s="472"/>
      <c r="F78" s="472"/>
      <c r="G78" s="473"/>
      <c r="H78" s="477"/>
      <c r="I78" s="475"/>
      <c r="J78" s="475">
        <v>1</v>
      </c>
      <c r="K78" s="475"/>
      <c r="L78" s="475"/>
      <c r="M78" s="475"/>
      <c r="N78" s="502"/>
      <c r="O78" s="502"/>
      <c r="P78" s="476">
        <f t="shared" si="1"/>
        <v>1</v>
      </c>
    </row>
    <row r="79" spans="3:16" ht="17.45" customHeight="1" x14ac:dyDescent="0.3">
      <c r="C79" s="418" t="s">
        <v>196</v>
      </c>
      <c r="D79" s="471"/>
      <c r="E79" s="472">
        <v>1</v>
      </c>
      <c r="F79" s="472"/>
      <c r="G79" s="473">
        <v>1</v>
      </c>
      <c r="H79" s="477"/>
      <c r="I79" s="475"/>
      <c r="J79" s="475"/>
      <c r="K79" s="475"/>
      <c r="L79" s="475"/>
      <c r="M79" s="475"/>
      <c r="N79" s="502"/>
      <c r="O79" s="502"/>
      <c r="P79" s="476">
        <f t="shared" si="1"/>
        <v>2</v>
      </c>
    </row>
    <row r="80" spans="3:16" ht="17.45" customHeight="1" x14ac:dyDescent="0.3">
      <c r="C80" s="418" t="s">
        <v>257</v>
      </c>
      <c r="D80" s="471"/>
      <c r="E80" s="472"/>
      <c r="F80" s="472"/>
      <c r="G80" s="473"/>
      <c r="H80" s="474">
        <v>1</v>
      </c>
      <c r="I80" s="475"/>
      <c r="J80" s="475"/>
      <c r="K80" s="475"/>
      <c r="L80" s="475"/>
      <c r="M80" s="475"/>
      <c r="N80" s="502"/>
      <c r="O80" s="502"/>
      <c r="P80" s="476">
        <f t="shared" si="1"/>
        <v>1</v>
      </c>
    </row>
    <row r="81" spans="3:16" ht="17.45" customHeight="1" x14ac:dyDescent="0.3">
      <c r="C81" s="418" t="s">
        <v>237</v>
      </c>
      <c r="D81" s="471"/>
      <c r="E81" s="472"/>
      <c r="F81" s="472"/>
      <c r="G81" s="473">
        <v>1</v>
      </c>
      <c r="H81" s="477"/>
      <c r="I81" s="475"/>
      <c r="J81" s="475"/>
      <c r="K81" s="475"/>
      <c r="L81" s="475"/>
      <c r="M81" s="475"/>
      <c r="N81" s="502"/>
      <c r="O81" s="502"/>
      <c r="P81" s="476">
        <f t="shared" si="1"/>
        <v>1</v>
      </c>
    </row>
    <row r="82" spans="3:16" ht="17.45" customHeight="1" x14ac:dyDescent="0.3">
      <c r="C82" s="418" t="s">
        <v>228</v>
      </c>
      <c r="D82" s="471"/>
      <c r="E82" s="472"/>
      <c r="F82" s="472">
        <v>1</v>
      </c>
      <c r="G82" s="473">
        <v>2</v>
      </c>
      <c r="H82" s="477"/>
      <c r="I82" s="475">
        <v>2</v>
      </c>
      <c r="J82" s="475">
        <v>1</v>
      </c>
      <c r="K82" s="475">
        <v>2</v>
      </c>
      <c r="L82" s="475">
        <v>3</v>
      </c>
      <c r="M82" s="475">
        <v>1</v>
      </c>
      <c r="N82" s="502"/>
      <c r="O82" s="502"/>
      <c r="P82" s="476">
        <f t="shared" si="1"/>
        <v>12</v>
      </c>
    </row>
    <row r="83" spans="3:16" ht="17.45" customHeight="1" x14ac:dyDescent="0.3">
      <c r="C83" s="412" t="s">
        <v>267</v>
      </c>
      <c r="D83" s="478">
        <v>1</v>
      </c>
      <c r="E83" s="479"/>
      <c r="F83" s="479"/>
      <c r="G83" s="480"/>
      <c r="H83" s="481"/>
      <c r="I83" s="416"/>
      <c r="J83" s="416"/>
      <c r="K83" s="416"/>
      <c r="L83" s="416"/>
      <c r="M83" s="416"/>
      <c r="N83" s="500"/>
      <c r="O83" s="500"/>
      <c r="P83" s="482">
        <f t="shared" si="1"/>
        <v>1</v>
      </c>
    </row>
    <row r="84" spans="3:16" ht="17.45" customHeight="1" x14ac:dyDescent="0.3">
      <c r="C84" s="418" t="s">
        <v>256</v>
      </c>
      <c r="D84" s="471"/>
      <c r="E84" s="472"/>
      <c r="F84" s="472"/>
      <c r="G84" s="473"/>
      <c r="H84" s="474">
        <v>2</v>
      </c>
      <c r="I84" s="475"/>
      <c r="J84" s="475"/>
      <c r="K84" s="475"/>
      <c r="L84" s="475"/>
      <c r="M84" s="475"/>
      <c r="N84" s="502"/>
      <c r="O84" s="502"/>
      <c r="P84" s="476">
        <f t="shared" si="1"/>
        <v>2</v>
      </c>
    </row>
    <row r="85" spans="3:16" ht="17.45" customHeight="1" x14ac:dyDescent="0.3">
      <c r="C85" s="418" t="s">
        <v>154</v>
      </c>
      <c r="D85" s="471">
        <v>1</v>
      </c>
      <c r="E85" s="472"/>
      <c r="F85" s="472"/>
      <c r="G85" s="473"/>
      <c r="H85" s="477"/>
      <c r="I85" s="475"/>
      <c r="J85" s="475"/>
      <c r="K85" s="475"/>
      <c r="L85" s="475"/>
      <c r="M85" s="475"/>
      <c r="N85" s="502"/>
      <c r="O85" s="502"/>
      <c r="P85" s="476">
        <f t="shared" si="1"/>
        <v>1</v>
      </c>
    </row>
    <row r="86" spans="3:16" ht="17.45" customHeight="1" x14ac:dyDescent="0.3">
      <c r="C86" s="418" t="s">
        <v>408</v>
      </c>
      <c r="D86" s="471"/>
      <c r="E86" s="472"/>
      <c r="F86" s="472"/>
      <c r="G86" s="473"/>
      <c r="H86" s="477"/>
      <c r="I86" s="475"/>
      <c r="J86" s="475"/>
      <c r="K86" s="475"/>
      <c r="L86" s="475"/>
      <c r="M86" s="475">
        <v>1</v>
      </c>
      <c r="N86" s="502"/>
      <c r="O86" s="502"/>
      <c r="P86" s="476">
        <f t="shared" si="1"/>
        <v>1</v>
      </c>
    </row>
    <row r="87" spans="3:16" ht="17.45" customHeight="1" x14ac:dyDescent="0.3">
      <c r="C87" s="418" t="s">
        <v>415</v>
      </c>
      <c r="D87" s="471"/>
      <c r="E87" s="472"/>
      <c r="F87" s="472"/>
      <c r="G87" s="473"/>
      <c r="H87" s="477"/>
      <c r="I87" s="475"/>
      <c r="J87" s="475"/>
      <c r="K87" s="475"/>
      <c r="L87" s="475"/>
      <c r="M87" s="475"/>
      <c r="N87" s="502">
        <v>1</v>
      </c>
      <c r="O87" s="502"/>
      <c r="P87" s="476">
        <f t="shared" si="1"/>
        <v>1</v>
      </c>
    </row>
    <row r="88" spans="3:16" ht="17.45" customHeight="1" x14ac:dyDescent="0.3">
      <c r="C88" s="412" t="s">
        <v>214</v>
      </c>
      <c r="D88" s="478"/>
      <c r="E88" s="479"/>
      <c r="F88" s="479">
        <v>2</v>
      </c>
      <c r="G88" s="480"/>
      <c r="H88" s="481"/>
      <c r="I88" s="416"/>
      <c r="J88" s="416"/>
      <c r="K88" s="416"/>
      <c r="L88" s="416">
        <v>1</v>
      </c>
      <c r="M88" s="416"/>
      <c r="N88" s="500"/>
      <c r="O88" s="500"/>
      <c r="P88" s="482">
        <f t="shared" si="1"/>
        <v>3</v>
      </c>
    </row>
    <row r="89" spans="3:16" ht="17.45" customHeight="1" x14ac:dyDescent="0.3">
      <c r="C89" s="412" t="s">
        <v>155</v>
      </c>
      <c r="D89" s="478">
        <v>1</v>
      </c>
      <c r="E89" s="479"/>
      <c r="F89" s="479"/>
      <c r="G89" s="480"/>
      <c r="H89" s="481"/>
      <c r="I89" s="416"/>
      <c r="J89" s="416">
        <v>1</v>
      </c>
      <c r="K89" s="416"/>
      <c r="L89" s="416">
        <v>1</v>
      </c>
      <c r="M89" s="416"/>
      <c r="N89" s="500">
        <v>1</v>
      </c>
      <c r="O89" s="500"/>
      <c r="P89" s="482">
        <f t="shared" si="1"/>
        <v>4</v>
      </c>
    </row>
    <row r="90" spans="3:16" ht="17.45" customHeight="1" x14ac:dyDescent="0.3">
      <c r="C90" s="511" t="s">
        <v>413</v>
      </c>
      <c r="D90" s="512"/>
      <c r="E90" s="513"/>
      <c r="F90" s="513"/>
      <c r="G90" s="514"/>
      <c r="H90" s="515"/>
      <c r="I90" s="516"/>
      <c r="J90" s="516"/>
      <c r="K90" s="516"/>
      <c r="L90" s="516"/>
      <c r="M90" s="516"/>
      <c r="N90" s="517">
        <v>1</v>
      </c>
      <c r="O90" s="517"/>
      <c r="P90" s="518">
        <f t="shared" si="1"/>
        <v>1</v>
      </c>
    </row>
    <row r="91" spans="3:16" ht="17.45" customHeight="1" x14ac:dyDescent="0.3">
      <c r="C91" s="418" t="s">
        <v>215</v>
      </c>
      <c r="D91" s="471"/>
      <c r="E91" s="472"/>
      <c r="F91" s="472">
        <v>1</v>
      </c>
      <c r="G91" s="473"/>
      <c r="H91" s="477"/>
      <c r="I91" s="475"/>
      <c r="J91" s="475"/>
      <c r="K91" s="475"/>
      <c r="L91" s="475"/>
      <c r="M91" s="475"/>
      <c r="N91" s="502"/>
      <c r="O91" s="502">
        <v>1</v>
      </c>
      <c r="P91" s="518">
        <f t="shared" si="1"/>
        <v>2</v>
      </c>
    </row>
    <row r="92" spans="3:16" ht="17.45" customHeight="1" thickBot="1" x14ac:dyDescent="0.35">
      <c r="C92" s="548" t="s">
        <v>351</v>
      </c>
      <c r="D92" s="549"/>
      <c r="E92" s="550"/>
      <c r="F92" s="550"/>
      <c r="G92" s="551"/>
      <c r="H92" s="552"/>
      <c r="I92" s="553">
        <v>1</v>
      </c>
      <c r="J92" s="553"/>
      <c r="K92" s="553"/>
      <c r="L92" s="553">
        <v>1</v>
      </c>
      <c r="M92" s="553"/>
      <c r="N92" s="554"/>
      <c r="O92" s="554">
        <v>1</v>
      </c>
      <c r="P92" s="594">
        <f t="shared" si="1"/>
        <v>3</v>
      </c>
    </row>
    <row r="93" spans="3:16" ht="17.45" customHeight="1" x14ac:dyDescent="0.3">
      <c r="C93" s="410"/>
      <c r="D93" s="450"/>
      <c r="E93" s="463"/>
      <c r="F93" s="463"/>
      <c r="G93" s="464"/>
      <c r="H93" s="556"/>
      <c r="I93" s="466"/>
      <c r="J93" s="466"/>
      <c r="K93" s="466"/>
      <c r="L93" s="466"/>
      <c r="M93" s="466"/>
      <c r="N93" s="466"/>
      <c r="O93" s="466"/>
      <c r="P93" s="596"/>
    </row>
    <row r="94" spans="3:16" ht="17.45" customHeight="1" thickBot="1" x14ac:dyDescent="0.35">
      <c r="C94" s="411"/>
      <c r="D94" s="452"/>
      <c r="E94" s="467"/>
      <c r="F94" s="467"/>
      <c r="G94" s="468"/>
      <c r="H94" s="557"/>
      <c r="I94" s="470"/>
      <c r="J94" s="470"/>
      <c r="K94" s="470"/>
      <c r="L94" s="470"/>
      <c r="M94" s="470"/>
      <c r="N94" s="470"/>
      <c r="O94" s="470"/>
      <c r="P94" s="597"/>
    </row>
    <row r="95" spans="3:16" ht="17.45" customHeight="1" x14ac:dyDescent="0.3">
      <c r="C95" s="527" t="s">
        <v>379</v>
      </c>
      <c r="D95" s="535"/>
      <c r="E95" s="536"/>
      <c r="F95" s="536"/>
      <c r="G95" s="537"/>
      <c r="H95" s="538"/>
      <c r="I95" s="539"/>
      <c r="J95" s="539"/>
      <c r="K95" s="539">
        <v>1</v>
      </c>
      <c r="L95" s="539">
        <v>1</v>
      </c>
      <c r="M95" s="539">
        <v>1</v>
      </c>
      <c r="N95" s="540"/>
      <c r="O95" s="540"/>
      <c r="P95" s="595">
        <f t="shared" ref="P95:P104" si="2">SUM(D95:O95)</f>
        <v>3</v>
      </c>
    </row>
    <row r="96" spans="3:16" ht="17.45" customHeight="1" x14ac:dyDescent="0.3">
      <c r="C96" s="548" t="s">
        <v>197</v>
      </c>
      <c r="D96" s="549"/>
      <c r="E96" s="550">
        <v>1</v>
      </c>
      <c r="F96" s="550"/>
      <c r="G96" s="551">
        <v>1</v>
      </c>
      <c r="H96" s="552"/>
      <c r="I96" s="553"/>
      <c r="J96" s="553"/>
      <c r="K96" s="553"/>
      <c r="L96" s="553"/>
      <c r="M96" s="553"/>
      <c r="N96" s="554"/>
      <c r="O96" s="554"/>
      <c r="P96" s="518">
        <f t="shared" si="2"/>
        <v>2</v>
      </c>
    </row>
    <row r="97" spans="1:17" ht="17.45" customHeight="1" x14ac:dyDescent="0.3">
      <c r="C97" s="527" t="s">
        <v>157</v>
      </c>
      <c r="D97" s="535">
        <v>2</v>
      </c>
      <c r="E97" s="536">
        <v>3</v>
      </c>
      <c r="F97" s="536"/>
      <c r="G97" s="537"/>
      <c r="H97" s="555">
        <v>1</v>
      </c>
      <c r="I97" s="539">
        <v>1</v>
      </c>
      <c r="J97" s="539"/>
      <c r="K97" s="539">
        <v>1</v>
      </c>
      <c r="L97" s="539">
        <v>2</v>
      </c>
      <c r="M97" s="539">
        <v>1</v>
      </c>
      <c r="N97" s="540"/>
      <c r="O97" s="540"/>
      <c r="P97" s="541">
        <f t="shared" si="2"/>
        <v>11</v>
      </c>
    </row>
    <row r="98" spans="1:17" ht="17.45" customHeight="1" x14ac:dyDescent="0.3">
      <c r="C98" s="418" t="s">
        <v>226</v>
      </c>
      <c r="D98" s="471"/>
      <c r="E98" s="472"/>
      <c r="F98" s="472">
        <v>1</v>
      </c>
      <c r="G98" s="473"/>
      <c r="H98" s="477"/>
      <c r="I98" s="475"/>
      <c r="J98" s="475"/>
      <c r="K98" s="475"/>
      <c r="L98" s="475"/>
      <c r="M98" s="475"/>
      <c r="N98" s="502"/>
      <c r="O98" s="502"/>
      <c r="P98" s="476">
        <f t="shared" si="2"/>
        <v>1</v>
      </c>
    </row>
    <row r="99" spans="1:17" ht="17.45" customHeight="1" x14ac:dyDescent="0.3">
      <c r="C99" s="418" t="s">
        <v>156</v>
      </c>
      <c r="D99" s="471">
        <v>1</v>
      </c>
      <c r="E99" s="472"/>
      <c r="F99" s="472"/>
      <c r="G99" s="473"/>
      <c r="H99" s="477"/>
      <c r="I99" s="475"/>
      <c r="J99" s="475"/>
      <c r="K99" s="475"/>
      <c r="L99" s="475"/>
      <c r="M99" s="475"/>
      <c r="N99" s="502"/>
      <c r="O99" s="502"/>
      <c r="P99" s="476">
        <f t="shared" si="2"/>
        <v>1</v>
      </c>
    </row>
    <row r="100" spans="1:17" ht="17.45" customHeight="1" x14ac:dyDescent="0.3">
      <c r="C100" s="418" t="s">
        <v>198</v>
      </c>
      <c r="D100" s="471"/>
      <c r="E100" s="472">
        <v>2</v>
      </c>
      <c r="F100" s="472"/>
      <c r="G100" s="473">
        <v>1</v>
      </c>
      <c r="H100" s="477"/>
      <c r="I100" s="475">
        <v>2</v>
      </c>
      <c r="J100" s="475"/>
      <c r="K100" s="475"/>
      <c r="L100" s="475">
        <v>1</v>
      </c>
      <c r="M100" s="475"/>
      <c r="N100" s="502">
        <v>1</v>
      </c>
      <c r="O100" s="502">
        <v>1</v>
      </c>
      <c r="P100" s="476">
        <f t="shared" si="2"/>
        <v>8</v>
      </c>
    </row>
    <row r="101" spans="1:17" ht="17.45" customHeight="1" x14ac:dyDescent="0.3">
      <c r="C101" s="418" t="s">
        <v>367</v>
      </c>
      <c r="D101" s="471"/>
      <c r="E101" s="472"/>
      <c r="F101" s="472"/>
      <c r="G101" s="473"/>
      <c r="H101" s="477"/>
      <c r="I101" s="475"/>
      <c r="J101" s="475">
        <v>1</v>
      </c>
      <c r="K101" s="475"/>
      <c r="L101" s="475"/>
      <c r="M101" s="475"/>
      <c r="N101" s="502"/>
      <c r="O101" s="502"/>
      <c r="P101" s="476">
        <f t="shared" si="2"/>
        <v>1</v>
      </c>
    </row>
    <row r="102" spans="1:17" ht="17.45" customHeight="1" x14ac:dyDescent="0.3">
      <c r="C102" s="418" t="s">
        <v>406</v>
      </c>
      <c r="D102" s="471"/>
      <c r="E102" s="472"/>
      <c r="F102" s="472"/>
      <c r="G102" s="473"/>
      <c r="H102" s="477"/>
      <c r="I102" s="475"/>
      <c r="J102" s="475"/>
      <c r="K102" s="475"/>
      <c r="L102" s="475"/>
      <c r="M102" s="475">
        <v>1</v>
      </c>
      <c r="N102" s="502"/>
      <c r="O102" s="502"/>
      <c r="P102" s="476">
        <f t="shared" si="2"/>
        <v>1</v>
      </c>
    </row>
    <row r="103" spans="1:17" ht="17.45" customHeight="1" x14ac:dyDescent="0.3">
      <c r="C103" s="418" t="s">
        <v>407</v>
      </c>
      <c r="D103" s="471"/>
      <c r="E103" s="472"/>
      <c r="F103" s="472"/>
      <c r="G103" s="473"/>
      <c r="H103" s="477"/>
      <c r="I103" s="475"/>
      <c r="J103" s="475"/>
      <c r="K103" s="475"/>
      <c r="L103" s="475"/>
      <c r="M103" s="475">
        <v>1</v>
      </c>
      <c r="N103" s="502"/>
      <c r="O103" s="502"/>
      <c r="P103" s="476">
        <f t="shared" si="2"/>
        <v>1</v>
      </c>
    </row>
    <row r="104" spans="1:17" ht="17.45" customHeight="1" thickBot="1" x14ac:dyDescent="0.35">
      <c r="C104" s="429" t="s">
        <v>405</v>
      </c>
      <c r="D104" s="486"/>
      <c r="E104" s="487"/>
      <c r="F104" s="487"/>
      <c r="G104" s="488"/>
      <c r="H104" s="489"/>
      <c r="I104" s="490"/>
      <c r="J104" s="490"/>
      <c r="K104" s="490"/>
      <c r="L104" s="490"/>
      <c r="M104" s="490">
        <v>1</v>
      </c>
      <c r="N104" s="503"/>
      <c r="O104" s="554">
        <v>1</v>
      </c>
      <c r="P104" s="476">
        <f t="shared" si="2"/>
        <v>2</v>
      </c>
    </row>
    <row r="105" spans="1:17" ht="17.45" customHeight="1" thickBot="1" x14ac:dyDescent="0.35">
      <c r="C105" s="307" t="s">
        <v>1</v>
      </c>
      <c r="D105" s="305">
        <f t="shared" ref="D105:P105" si="3">SUM(D15:D104)</f>
        <v>17</v>
      </c>
      <c r="E105" s="305">
        <f t="shared" si="3"/>
        <v>14</v>
      </c>
      <c r="F105" s="305">
        <f t="shared" si="3"/>
        <v>13</v>
      </c>
      <c r="G105" s="305">
        <f t="shared" si="3"/>
        <v>18</v>
      </c>
      <c r="H105" s="305">
        <f t="shared" si="3"/>
        <v>20</v>
      </c>
      <c r="I105" s="305">
        <f t="shared" si="3"/>
        <v>16</v>
      </c>
      <c r="J105" s="305">
        <f t="shared" si="3"/>
        <v>17</v>
      </c>
      <c r="K105" s="305">
        <f t="shared" si="3"/>
        <v>14</v>
      </c>
      <c r="L105" s="305">
        <f t="shared" si="3"/>
        <v>24</v>
      </c>
      <c r="M105" s="305">
        <f t="shared" si="3"/>
        <v>23</v>
      </c>
      <c r="N105" s="305">
        <f t="shared" si="3"/>
        <v>23</v>
      </c>
      <c r="O105" s="305">
        <f t="shared" si="3"/>
        <v>18</v>
      </c>
      <c r="P105" s="305">
        <f t="shared" si="3"/>
        <v>217</v>
      </c>
    </row>
    <row r="107" spans="1:17" x14ac:dyDescent="0.2">
      <c r="C107" s="301"/>
      <c r="D107" s="310" t="s">
        <v>63</v>
      </c>
      <c r="E107" s="311"/>
      <c r="F107" s="312"/>
      <c r="G107" s="313"/>
      <c r="H107" s="313"/>
      <c r="I107" s="313"/>
      <c r="J107" s="313"/>
      <c r="K107" s="313"/>
      <c r="L107" s="313"/>
      <c r="M107" s="313"/>
      <c r="N107" s="313"/>
      <c r="O107" s="313"/>
    </row>
    <row r="111" spans="1:17" x14ac:dyDescent="0.2">
      <c r="B111" s="295"/>
      <c r="C111" s="295"/>
    </row>
    <row r="112" spans="1:17" s="295" customFormat="1" x14ac:dyDescent="0.2">
      <c r="A112" s="294"/>
      <c r="E112" s="294"/>
      <c r="F112" s="294"/>
      <c r="P112" s="294"/>
      <c r="Q112" s="294"/>
    </row>
    <row r="130" spans="1:15" ht="13.5" x14ac:dyDescent="0.2">
      <c r="A130" s="314"/>
      <c r="D130" s="294"/>
      <c r="G130" s="294"/>
      <c r="H130" s="294"/>
      <c r="I130" s="294"/>
      <c r="J130" s="294"/>
      <c r="K130" s="294"/>
      <c r="L130" s="294"/>
      <c r="M130" s="294"/>
      <c r="N130" s="294"/>
      <c r="O130" s="294"/>
    </row>
  </sheetData>
  <mergeCells count="8">
    <mergeCell ref="A11:Q11"/>
    <mergeCell ref="A12:Q12"/>
    <mergeCell ref="A4:Q4"/>
    <mergeCell ref="A5:Q5"/>
    <mergeCell ref="A6:Q6"/>
    <mergeCell ref="B8:E8"/>
    <mergeCell ref="A9:Q9"/>
    <mergeCell ref="A10:Q10"/>
  </mergeCells>
  <pageMargins left="0.59055118110236204" right="0.39370078740157499" top="0.39370078740157499" bottom="0.3" header="0.39370078740157499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RowHeight="12.75" x14ac:dyDescent="0.2"/>
  <cols>
    <col min="1" max="1" width="3.140625" customWidth="1"/>
    <col min="2" max="2" width="24.140625" style="6" customWidth="1"/>
    <col min="3" max="3" width="4.7109375" style="6" customWidth="1"/>
    <col min="4" max="4" width="4.85546875" style="6" customWidth="1"/>
    <col min="5" max="5" width="4.7109375" style="6" customWidth="1"/>
    <col min="6" max="6" width="3.28515625" style="6" customWidth="1"/>
    <col min="7" max="7" width="3.85546875" style="6" customWidth="1"/>
    <col min="8" max="8" width="3.7109375" style="6" customWidth="1"/>
    <col min="9" max="9" width="4.7109375" style="6" customWidth="1"/>
    <col min="10" max="11" width="4.7109375" style="6" hidden="1" customWidth="1"/>
    <col min="12" max="12" width="4" style="6" hidden="1" customWidth="1"/>
    <col min="13" max="13" width="1.85546875" style="6" hidden="1" customWidth="1"/>
    <col min="14" max="14" width="12.28515625" style="6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680" t="s">
        <v>25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</row>
    <row r="5" spans="1:18" ht="14.1" customHeight="1" x14ac:dyDescent="0.2">
      <c r="A5" s="665" t="s">
        <v>30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</row>
    <row r="6" spans="1:18" ht="14.1" customHeight="1" x14ac:dyDescent="0.2">
      <c r="A6" s="681" t="s">
        <v>135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</row>
    <row r="7" spans="1:18" ht="14.1" customHeight="1" x14ac:dyDescent="0.2"/>
    <row r="8" spans="1:18" ht="14.1" customHeight="1" x14ac:dyDescent="0.3">
      <c r="A8" s="682" t="s">
        <v>92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</row>
    <row r="9" spans="1:18" ht="14.1" customHeight="1" x14ac:dyDescent="0.3">
      <c r="A9" s="682" t="s">
        <v>16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</row>
    <row r="10" spans="1:18" ht="14.1" customHeight="1" x14ac:dyDescent="0.3">
      <c r="A10" s="683" t="s">
        <v>369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</row>
    <row r="11" spans="1:18" ht="14.1" customHeight="1" x14ac:dyDescent="0.3">
      <c r="A11" s="15"/>
      <c r="B11" s="36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spans="1:18" ht="18.75" customHeight="1" thickBot="1" x14ac:dyDescent="0.25">
      <c r="A12" s="675" t="s">
        <v>67</v>
      </c>
      <c r="B12" s="675"/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</row>
    <row r="13" spans="1:18" s="25" customFormat="1" ht="22.5" customHeight="1" thickBot="1" x14ac:dyDescent="0.35">
      <c r="A13" s="29"/>
      <c r="B13" s="108" t="s">
        <v>20</v>
      </c>
      <c r="C13" s="109" t="s">
        <v>272</v>
      </c>
      <c r="D13" s="109" t="s">
        <v>273</v>
      </c>
      <c r="E13" s="109" t="s">
        <v>274</v>
      </c>
      <c r="F13" s="109" t="s">
        <v>275</v>
      </c>
      <c r="G13" s="109" t="s">
        <v>276</v>
      </c>
      <c r="H13" s="109" t="s">
        <v>277</v>
      </c>
      <c r="I13" s="109" t="s">
        <v>279</v>
      </c>
      <c r="J13" s="109" t="s">
        <v>280</v>
      </c>
      <c r="K13" s="109" t="s">
        <v>281</v>
      </c>
      <c r="L13" s="109" t="s">
        <v>282</v>
      </c>
      <c r="M13" s="109" t="s">
        <v>283</v>
      </c>
      <c r="N13" s="110" t="s">
        <v>1</v>
      </c>
      <c r="O13" s="676" t="s">
        <v>123</v>
      </c>
      <c r="P13" s="30"/>
      <c r="Q13" s="30"/>
    </row>
    <row r="14" spans="1:18" s="25" customFormat="1" ht="17.100000000000001" customHeight="1" thickBot="1" x14ac:dyDescent="0.25">
      <c r="A14" s="29"/>
      <c r="B14" s="677" t="s">
        <v>119</v>
      </c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9"/>
      <c r="O14" s="676"/>
      <c r="P14" s="30"/>
      <c r="Q14" s="30"/>
    </row>
    <row r="15" spans="1:18" s="25" customFormat="1" ht="17.100000000000001" customHeight="1" thickBot="1" x14ac:dyDescent="0.25">
      <c r="A15" s="29"/>
      <c r="B15" s="111" t="s">
        <v>75</v>
      </c>
      <c r="C15" s="112">
        <v>0</v>
      </c>
      <c r="D15" s="76">
        <v>3</v>
      </c>
      <c r="E15" s="76">
        <v>4</v>
      </c>
      <c r="F15" s="76">
        <v>9</v>
      </c>
      <c r="G15" s="76">
        <v>1</v>
      </c>
      <c r="H15" s="76">
        <v>8</v>
      </c>
      <c r="I15" s="76"/>
      <c r="J15" s="76"/>
      <c r="K15" s="76"/>
      <c r="L15" s="76"/>
      <c r="M15" s="76"/>
      <c r="N15" s="60">
        <f>SUM(C15:M15)</f>
        <v>25</v>
      </c>
      <c r="O15" s="676"/>
      <c r="P15" s="30"/>
      <c r="Q15" s="30"/>
    </row>
    <row r="16" spans="1:18" s="25" customFormat="1" ht="17.100000000000001" customHeight="1" thickBot="1" x14ac:dyDescent="0.25">
      <c r="A16" s="29"/>
      <c r="B16" s="111" t="s">
        <v>77</v>
      </c>
      <c r="C16" s="112">
        <v>0</v>
      </c>
      <c r="D16" s="76">
        <v>0</v>
      </c>
      <c r="E16" s="76"/>
      <c r="F16" s="76">
        <v>7</v>
      </c>
      <c r="G16" s="76">
        <v>11</v>
      </c>
      <c r="H16" s="76">
        <v>4</v>
      </c>
      <c r="I16" s="76"/>
      <c r="J16" s="76"/>
      <c r="K16" s="76"/>
      <c r="L16" s="76"/>
      <c r="M16" s="76"/>
      <c r="N16" s="60">
        <f>SUM(C16:M16)</f>
        <v>22</v>
      </c>
      <c r="O16" s="676"/>
      <c r="P16" s="30"/>
      <c r="Q16" s="30"/>
    </row>
    <row r="17" spans="1:17" s="25" customFormat="1" ht="17.100000000000001" customHeight="1" thickBot="1" x14ac:dyDescent="0.25">
      <c r="A17" s="29"/>
      <c r="B17" s="111" t="s">
        <v>78</v>
      </c>
      <c r="C17" s="112">
        <v>0</v>
      </c>
      <c r="D17" s="76">
        <v>1</v>
      </c>
      <c r="E17" s="76">
        <v>2</v>
      </c>
      <c r="F17" s="76"/>
      <c r="G17" s="76">
        <v>1</v>
      </c>
      <c r="H17" s="76"/>
      <c r="I17" s="76"/>
      <c r="J17" s="76"/>
      <c r="K17" s="76"/>
      <c r="L17" s="76"/>
      <c r="M17" s="76"/>
      <c r="N17" s="60">
        <f>SUM(C17:M17)</f>
        <v>4</v>
      </c>
      <c r="O17" s="676"/>
      <c r="P17" s="30"/>
      <c r="Q17" s="30"/>
    </row>
    <row r="18" spans="1:17" s="25" customFormat="1" ht="17.100000000000001" customHeight="1" thickBot="1" x14ac:dyDescent="0.25">
      <c r="A18" s="29"/>
      <c r="B18" s="111" t="s">
        <v>76</v>
      </c>
      <c r="C18" s="112">
        <v>32</v>
      </c>
      <c r="D18" s="76">
        <v>28</v>
      </c>
      <c r="E18" s="76">
        <v>42</v>
      </c>
      <c r="F18" s="76">
        <v>34</v>
      </c>
      <c r="G18" s="76">
        <v>23</v>
      </c>
      <c r="H18" s="76">
        <v>23</v>
      </c>
      <c r="I18" s="76"/>
      <c r="J18" s="76"/>
      <c r="K18" s="76"/>
      <c r="L18" s="76"/>
      <c r="M18" s="76"/>
      <c r="N18" s="60">
        <f t="shared" ref="N18:N25" si="0">SUM(C18:M18)</f>
        <v>182</v>
      </c>
      <c r="O18" s="676"/>
      <c r="P18" s="30"/>
      <c r="Q18" s="30"/>
    </row>
    <row r="19" spans="1:17" s="25" customFormat="1" ht="17.100000000000001" customHeight="1" thickBot="1" x14ac:dyDescent="0.25">
      <c r="A19" s="29"/>
      <c r="B19" s="113" t="s">
        <v>1</v>
      </c>
      <c r="C19" s="77">
        <f t="shared" ref="C19:M19" si="1">SUM(C15:C18)</f>
        <v>32</v>
      </c>
      <c r="D19" s="77">
        <f t="shared" si="1"/>
        <v>32</v>
      </c>
      <c r="E19" s="77">
        <f t="shared" si="1"/>
        <v>48</v>
      </c>
      <c r="F19" s="77">
        <f t="shared" si="1"/>
        <v>50</v>
      </c>
      <c r="G19" s="77">
        <f t="shared" si="1"/>
        <v>36</v>
      </c>
      <c r="H19" s="77">
        <f t="shared" si="1"/>
        <v>35</v>
      </c>
      <c r="I19" s="77">
        <f t="shared" si="1"/>
        <v>0</v>
      </c>
      <c r="J19" s="77">
        <f t="shared" si="1"/>
        <v>0</v>
      </c>
      <c r="K19" s="77">
        <f t="shared" si="1"/>
        <v>0</v>
      </c>
      <c r="L19" s="77">
        <f t="shared" si="1"/>
        <v>0</v>
      </c>
      <c r="M19" s="77">
        <f t="shared" si="1"/>
        <v>0</v>
      </c>
      <c r="N19" s="60">
        <f t="shared" si="0"/>
        <v>233</v>
      </c>
      <c r="O19" s="114">
        <f>(100000/9884371)*(N19/6)*12</f>
        <v>4.7145134475425907</v>
      </c>
      <c r="P19" s="30"/>
      <c r="Q19" s="30"/>
    </row>
    <row r="20" spans="1:17" s="25" customFormat="1" ht="17.100000000000001" customHeight="1" thickBot="1" x14ac:dyDescent="0.25">
      <c r="A20" s="29"/>
      <c r="B20" s="80" t="s">
        <v>84</v>
      </c>
      <c r="C20" s="77">
        <v>24</v>
      </c>
      <c r="D20" s="31">
        <v>13</v>
      </c>
      <c r="E20" s="31">
        <v>18</v>
      </c>
      <c r="F20" s="31">
        <v>12</v>
      </c>
      <c r="G20" s="31">
        <v>5</v>
      </c>
      <c r="H20" s="31">
        <v>7</v>
      </c>
      <c r="I20" s="31"/>
      <c r="J20" s="31"/>
      <c r="K20" s="31"/>
      <c r="L20" s="31"/>
      <c r="M20" s="31"/>
      <c r="N20" s="60">
        <f>SUM(C20:M20)</f>
        <v>79</v>
      </c>
      <c r="O20" s="114">
        <f t="shared" ref="O20:O25" si="2">(100000/9884371)*(N20/6)*12</f>
        <v>1.5984831002397621</v>
      </c>
      <c r="P20" s="30"/>
      <c r="Q20" s="30"/>
    </row>
    <row r="21" spans="1:17" s="25" customFormat="1" ht="17.100000000000001" customHeight="1" thickBot="1" x14ac:dyDescent="0.25">
      <c r="A21" s="29"/>
      <c r="B21" s="80" t="s">
        <v>200</v>
      </c>
      <c r="C21" s="77">
        <v>0</v>
      </c>
      <c r="D21" s="31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60">
        <f t="shared" si="0"/>
        <v>1</v>
      </c>
      <c r="O21" s="114">
        <f t="shared" si="2"/>
        <v>2.0233963294174206E-2</v>
      </c>
      <c r="P21" s="30"/>
      <c r="Q21" s="30"/>
    </row>
    <row r="22" spans="1:17" s="25" customFormat="1" ht="17.100000000000001" customHeight="1" thickBot="1" x14ac:dyDescent="0.25">
      <c r="A22" s="29"/>
      <c r="B22" s="80" t="s">
        <v>65</v>
      </c>
      <c r="C22" s="77">
        <v>0</v>
      </c>
      <c r="D22" s="31">
        <v>0</v>
      </c>
      <c r="E22" s="31"/>
      <c r="F22" s="31"/>
      <c r="G22" s="31">
        <v>3</v>
      </c>
      <c r="H22" s="31"/>
      <c r="I22" s="31"/>
      <c r="J22" s="31"/>
      <c r="K22" s="31"/>
      <c r="L22" s="31"/>
      <c r="M22" s="31"/>
      <c r="N22" s="60">
        <f t="shared" si="0"/>
        <v>3</v>
      </c>
      <c r="O22" s="114">
        <f t="shared" si="2"/>
        <v>6.0701889882522619E-2</v>
      </c>
      <c r="P22" s="30"/>
      <c r="Q22" s="30"/>
    </row>
    <row r="23" spans="1:17" s="25" customFormat="1" ht="17.100000000000001" customHeight="1" thickBot="1" x14ac:dyDescent="0.25">
      <c r="A23" s="29"/>
      <c r="B23" s="291" t="s">
        <v>262</v>
      </c>
      <c r="C23" s="115"/>
      <c r="D23" s="62"/>
      <c r="E23" s="62">
        <v>3</v>
      </c>
      <c r="F23" s="62"/>
      <c r="G23" s="62">
        <v>6</v>
      </c>
      <c r="H23" s="62">
        <v>2</v>
      </c>
      <c r="I23" s="62"/>
      <c r="J23" s="62"/>
      <c r="K23" s="62"/>
      <c r="L23" s="62"/>
      <c r="M23" s="62"/>
      <c r="N23" s="60">
        <f t="shared" si="0"/>
        <v>11</v>
      </c>
      <c r="O23" s="114">
        <f t="shared" si="2"/>
        <v>0.22257359623591624</v>
      </c>
      <c r="P23" s="30"/>
      <c r="Q23" s="30"/>
    </row>
    <row r="24" spans="1:17" s="25" customFormat="1" ht="17.100000000000001" customHeight="1" thickBot="1" x14ac:dyDescent="0.25">
      <c r="A24" s="29"/>
      <c r="B24" s="292" t="s">
        <v>263</v>
      </c>
      <c r="C24" s="115">
        <v>1</v>
      </c>
      <c r="D24" s="62"/>
      <c r="E24" s="62">
        <v>3</v>
      </c>
      <c r="F24" s="62"/>
      <c r="G24" s="62">
        <v>3</v>
      </c>
      <c r="H24" s="62"/>
      <c r="I24" s="62"/>
      <c r="J24" s="62"/>
      <c r="K24" s="62"/>
      <c r="L24" s="62"/>
      <c r="M24" s="62"/>
      <c r="N24" s="60">
        <f t="shared" si="0"/>
        <v>7</v>
      </c>
      <c r="O24" s="114">
        <f t="shared" si="2"/>
        <v>0.14163774305921945</v>
      </c>
      <c r="P24" s="30"/>
      <c r="Q24" s="30"/>
    </row>
    <row r="25" spans="1:17" s="25" customFormat="1" ht="17.100000000000001" customHeight="1" thickBot="1" x14ac:dyDescent="0.25">
      <c r="A25" s="29"/>
      <c r="B25" s="116" t="s">
        <v>81</v>
      </c>
      <c r="C25" s="117">
        <v>10</v>
      </c>
      <c r="D25" s="58">
        <v>8</v>
      </c>
      <c r="E25" s="58">
        <v>12</v>
      </c>
      <c r="F25" s="58">
        <v>10</v>
      </c>
      <c r="G25" s="58">
        <v>8</v>
      </c>
      <c r="H25" s="58">
        <v>8</v>
      </c>
      <c r="I25" s="58"/>
      <c r="J25" s="58"/>
      <c r="K25" s="58"/>
      <c r="L25" s="58"/>
      <c r="M25" s="58"/>
      <c r="N25" s="60">
        <f t="shared" si="0"/>
        <v>56</v>
      </c>
      <c r="O25" s="114">
        <f t="shared" si="2"/>
        <v>1.1331019444737556</v>
      </c>
      <c r="P25" s="30"/>
      <c r="Q25" s="30"/>
    </row>
    <row r="26" spans="1:17" s="25" customFormat="1" ht="18" customHeight="1" thickBot="1" x14ac:dyDescent="0.25">
      <c r="A26" s="29"/>
      <c r="B26" s="118" t="s">
        <v>1</v>
      </c>
      <c r="C26" s="70">
        <f t="shared" ref="C26:N26" si="3">SUM(C19:C25)</f>
        <v>67</v>
      </c>
      <c r="D26" s="70">
        <f t="shared" si="3"/>
        <v>54</v>
      </c>
      <c r="E26" s="70">
        <f t="shared" si="3"/>
        <v>84</v>
      </c>
      <c r="F26" s="70">
        <f t="shared" si="3"/>
        <v>72</v>
      </c>
      <c r="G26" s="70">
        <f t="shared" si="3"/>
        <v>61</v>
      </c>
      <c r="H26" s="70">
        <f t="shared" si="3"/>
        <v>52</v>
      </c>
      <c r="I26" s="119">
        <f t="shared" si="3"/>
        <v>0</v>
      </c>
      <c r="J26" s="119">
        <f t="shared" si="3"/>
        <v>0</v>
      </c>
      <c r="K26" s="119">
        <f t="shared" si="3"/>
        <v>0</v>
      </c>
      <c r="L26" s="119">
        <f t="shared" si="3"/>
        <v>0</v>
      </c>
      <c r="M26" s="119">
        <f t="shared" si="3"/>
        <v>0</v>
      </c>
      <c r="N26" s="119">
        <f t="shared" si="3"/>
        <v>390</v>
      </c>
      <c r="O26" s="30"/>
      <c r="P26" s="30"/>
      <c r="Q26" s="30"/>
    </row>
    <row r="27" spans="1:17" s="25" customFormat="1" ht="15.95" customHeight="1" thickBot="1" x14ac:dyDescent="0.25">
      <c r="A27" s="29"/>
      <c r="B27" s="57"/>
      <c r="C27" s="57"/>
      <c r="D27" s="120"/>
      <c r="E27" s="121"/>
      <c r="F27" s="688" t="s">
        <v>124</v>
      </c>
      <c r="G27" s="689"/>
      <c r="H27" s="689"/>
      <c r="I27" s="689"/>
      <c r="J27" s="689"/>
      <c r="K27" s="689"/>
      <c r="L27" s="689"/>
      <c r="M27" s="689"/>
      <c r="N27" s="690"/>
      <c r="O27" s="114">
        <f>(100000/9884371)*(N26/6)*12</f>
        <v>7.8912456847279397</v>
      </c>
      <c r="P27" s="30"/>
      <c r="Q27" s="30"/>
    </row>
    <row r="28" spans="1:17" s="25" customFormat="1" ht="15.95" customHeight="1" x14ac:dyDescent="0.2">
      <c r="A28" s="35"/>
      <c r="B28" s="40"/>
      <c r="C28" s="40"/>
      <c r="D28" s="38"/>
      <c r="E28" s="37"/>
      <c r="F28" s="37"/>
      <c r="G28" s="37"/>
      <c r="H28" s="37"/>
      <c r="I28" s="43"/>
      <c r="J28" s="43"/>
      <c r="K28" s="43"/>
      <c r="L28" s="43"/>
      <c r="M28" s="43"/>
      <c r="N28" s="43"/>
      <c r="O28" s="42"/>
    </row>
    <row r="29" spans="1:17" ht="18.75" customHeight="1" thickBot="1" x14ac:dyDescent="0.35">
      <c r="A29" s="15"/>
      <c r="B29" s="675" t="s">
        <v>120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5"/>
      <c r="O29" s="675"/>
    </row>
    <row r="30" spans="1:17" ht="21.75" customHeight="1" thickBot="1" x14ac:dyDescent="0.35">
      <c r="B30" s="108" t="s">
        <v>20</v>
      </c>
      <c r="C30" s="109" t="s">
        <v>272</v>
      </c>
      <c r="D30" s="109" t="s">
        <v>273</v>
      </c>
      <c r="E30" s="109" t="s">
        <v>274</v>
      </c>
      <c r="F30" s="109" t="s">
        <v>275</v>
      </c>
      <c r="G30" s="109" t="s">
        <v>276</v>
      </c>
      <c r="H30" s="109" t="s">
        <v>277</v>
      </c>
      <c r="I30" s="109" t="s">
        <v>279</v>
      </c>
      <c r="J30" s="109" t="s">
        <v>280</v>
      </c>
      <c r="K30" s="109" t="s">
        <v>281</v>
      </c>
      <c r="L30" s="109" t="s">
        <v>282</v>
      </c>
      <c r="M30" s="109" t="s">
        <v>283</v>
      </c>
      <c r="N30" s="110" t="s">
        <v>1</v>
      </c>
      <c r="O30" s="89" t="s">
        <v>121</v>
      </c>
    </row>
    <row r="31" spans="1:17" ht="17.100000000000001" customHeight="1" thickBot="1" x14ac:dyDescent="0.25">
      <c r="B31" s="124" t="s">
        <v>79</v>
      </c>
      <c r="C31" s="125">
        <v>2</v>
      </c>
      <c r="D31" s="126">
        <v>2</v>
      </c>
      <c r="E31" s="126">
        <v>1</v>
      </c>
      <c r="F31" s="126"/>
      <c r="G31" s="126"/>
      <c r="H31" s="126">
        <v>2</v>
      </c>
      <c r="I31" s="126"/>
      <c r="J31" s="126"/>
      <c r="K31" s="126"/>
      <c r="L31" s="126"/>
      <c r="M31" s="126"/>
      <c r="N31" s="127">
        <f>SUM(C31:M31)</f>
        <v>7</v>
      </c>
      <c r="O31" s="114">
        <f>(100000/9884371)*(N31/6)*12</f>
        <v>0.14163774305921945</v>
      </c>
    </row>
    <row r="32" spans="1:17" ht="17.100000000000001" customHeight="1" thickBot="1" x14ac:dyDescent="0.25">
      <c r="B32" s="128" t="s">
        <v>205</v>
      </c>
      <c r="C32" s="129"/>
      <c r="D32" s="41"/>
      <c r="E32" s="41">
        <v>1</v>
      </c>
      <c r="F32" s="41">
        <v>2</v>
      </c>
      <c r="G32" s="41">
        <v>1</v>
      </c>
      <c r="H32" s="41"/>
      <c r="I32" s="41"/>
      <c r="J32" s="41"/>
      <c r="K32" s="41"/>
      <c r="L32" s="41"/>
      <c r="M32" s="41"/>
      <c r="N32" s="75">
        <f t="shared" ref="N32:N38" si="4">SUM(C32:M32)</f>
        <v>4</v>
      </c>
      <c r="O32" s="114">
        <f t="shared" ref="O32:O41" si="5">(100000/9884371)*(N32/6)*12</f>
        <v>8.0935853176696826E-2</v>
      </c>
    </row>
    <row r="33" spans="1:21" ht="17.100000000000001" customHeight="1" thickBot="1" x14ac:dyDescent="0.25">
      <c r="B33" s="80" t="s">
        <v>69</v>
      </c>
      <c r="C33" s="77">
        <v>12</v>
      </c>
      <c r="D33" s="31">
        <v>11</v>
      </c>
      <c r="E33" s="31">
        <v>8</v>
      </c>
      <c r="F33" s="31">
        <v>9</v>
      </c>
      <c r="G33" s="31">
        <v>9</v>
      </c>
      <c r="H33" s="31">
        <v>6</v>
      </c>
      <c r="I33" s="31"/>
      <c r="J33" s="31"/>
      <c r="K33" s="31"/>
      <c r="L33" s="31"/>
      <c r="M33" s="31"/>
      <c r="N33" s="75">
        <f t="shared" si="4"/>
        <v>55</v>
      </c>
      <c r="O33" s="114">
        <f t="shared" si="5"/>
        <v>1.1128679811795812</v>
      </c>
    </row>
    <row r="34" spans="1:21" ht="17.100000000000001" hidden="1" customHeight="1" thickBot="1" x14ac:dyDescent="0.25">
      <c r="B34" s="80" t="s">
        <v>68</v>
      </c>
      <c r="C34" s="7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5"/>
      <c r="O34" s="114">
        <f t="shared" si="5"/>
        <v>0</v>
      </c>
    </row>
    <row r="35" spans="1:21" ht="17.100000000000001" customHeight="1" thickBot="1" x14ac:dyDescent="0.25">
      <c r="B35" s="130" t="s">
        <v>88</v>
      </c>
      <c r="C35" s="131">
        <v>1</v>
      </c>
      <c r="D35" s="31">
        <v>1</v>
      </c>
      <c r="E35" s="31">
        <v>3</v>
      </c>
      <c r="F35" s="31">
        <v>3</v>
      </c>
      <c r="G35" s="31">
        <v>1</v>
      </c>
      <c r="H35" s="31">
        <v>2</v>
      </c>
      <c r="I35" s="31"/>
      <c r="J35" s="31"/>
      <c r="K35" s="31"/>
      <c r="L35" s="31"/>
      <c r="M35" s="31"/>
      <c r="N35" s="75">
        <f t="shared" si="4"/>
        <v>11</v>
      </c>
      <c r="O35" s="114">
        <f t="shared" si="5"/>
        <v>0.22257359623591624</v>
      </c>
    </row>
    <row r="36" spans="1:21" ht="17.100000000000001" customHeight="1" thickBot="1" x14ac:dyDescent="0.25">
      <c r="B36" s="80" t="s">
        <v>70</v>
      </c>
      <c r="C36" s="77">
        <v>49</v>
      </c>
      <c r="D36" s="31">
        <v>43</v>
      </c>
      <c r="E36" s="31">
        <v>53</v>
      </c>
      <c r="F36" s="31">
        <v>69</v>
      </c>
      <c r="G36" s="31">
        <v>48</v>
      </c>
      <c r="H36" s="31">
        <v>45</v>
      </c>
      <c r="I36" s="31"/>
      <c r="J36" s="31"/>
      <c r="K36" s="31"/>
      <c r="L36" s="31"/>
      <c r="M36" s="31"/>
      <c r="N36" s="75">
        <f t="shared" si="4"/>
        <v>307</v>
      </c>
      <c r="O36" s="114">
        <f t="shared" si="5"/>
        <v>6.211826731311481</v>
      </c>
    </row>
    <row r="37" spans="1:21" ht="17.100000000000001" customHeight="1" thickBot="1" x14ac:dyDescent="0.25">
      <c r="B37" s="80" t="s">
        <v>260</v>
      </c>
      <c r="C37" s="77">
        <v>1</v>
      </c>
      <c r="D37" s="31"/>
      <c r="E37" s="31"/>
      <c r="F37" s="31">
        <v>1</v>
      </c>
      <c r="G37" s="31">
        <v>3</v>
      </c>
      <c r="H37" s="31">
        <v>1</v>
      </c>
      <c r="I37" s="31"/>
      <c r="J37" s="31"/>
      <c r="K37" s="31"/>
      <c r="L37" s="31"/>
      <c r="M37" s="31"/>
      <c r="N37" s="75">
        <f>SUM(C37:M37)</f>
        <v>6</v>
      </c>
      <c r="O37" s="114">
        <f t="shared" si="5"/>
        <v>0.12140377976504524</v>
      </c>
    </row>
    <row r="38" spans="1:21" ht="17.100000000000001" customHeight="1" thickBot="1" x14ac:dyDescent="0.25">
      <c r="B38" s="80" t="s">
        <v>368</v>
      </c>
      <c r="C38" s="77">
        <v>12</v>
      </c>
      <c r="D38" s="31">
        <v>7</v>
      </c>
      <c r="E38" s="31">
        <v>8</v>
      </c>
      <c r="F38" s="31">
        <v>7</v>
      </c>
      <c r="G38" s="31">
        <v>19</v>
      </c>
      <c r="H38" s="31">
        <v>9</v>
      </c>
      <c r="I38" s="31"/>
      <c r="J38" s="31"/>
      <c r="K38" s="31"/>
      <c r="L38" s="31"/>
      <c r="M38" s="31"/>
      <c r="N38" s="75">
        <f t="shared" si="4"/>
        <v>62</v>
      </c>
      <c r="O38" s="114">
        <f t="shared" si="5"/>
        <v>1.2545057242388009</v>
      </c>
    </row>
    <row r="39" spans="1:21" ht="17.100000000000001" customHeight="1" thickBot="1" x14ac:dyDescent="0.25">
      <c r="B39" s="276" t="s">
        <v>261</v>
      </c>
      <c r="C39" s="277"/>
      <c r="D39" s="278"/>
      <c r="E39" s="278"/>
      <c r="F39" s="278"/>
      <c r="G39" s="278">
        <v>11</v>
      </c>
      <c r="H39" s="278"/>
      <c r="I39" s="278"/>
      <c r="J39" s="278"/>
      <c r="K39" s="278"/>
      <c r="L39" s="278"/>
      <c r="M39" s="278"/>
      <c r="N39" s="279">
        <f>SUM(C39:M39)</f>
        <v>11</v>
      </c>
      <c r="O39" s="114">
        <f t="shared" si="5"/>
        <v>0.22257359623591624</v>
      </c>
    </row>
    <row r="40" spans="1:21" ht="17.100000000000001" customHeight="1" thickBot="1" x14ac:dyDescent="0.25">
      <c r="B40" s="280" t="s">
        <v>87</v>
      </c>
      <c r="C40" s="281"/>
      <c r="D40" s="282"/>
      <c r="E40" s="282">
        <v>7</v>
      </c>
      <c r="F40" s="282"/>
      <c r="G40" s="282"/>
      <c r="H40" s="282">
        <v>1</v>
      </c>
      <c r="I40" s="282"/>
      <c r="J40" s="282"/>
      <c r="K40" s="282"/>
      <c r="L40" s="282"/>
      <c r="M40" s="282"/>
      <c r="N40" s="68">
        <f>SUM(C40:M40)</f>
        <v>8</v>
      </c>
      <c r="O40" s="114">
        <f t="shared" si="5"/>
        <v>0.16187170635339365</v>
      </c>
    </row>
    <row r="41" spans="1:21" ht="17.100000000000001" customHeight="1" thickBot="1" x14ac:dyDescent="0.25">
      <c r="B41" s="283" t="s">
        <v>264</v>
      </c>
      <c r="C41" s="284"/>
      <c r="D41" s="285"/>
      <c r="E41" s="285"/>
      <c r="F41" s="285"/>
      <c r="G41" s="285">
        <v>1</v>
      </c>
      <c r="H41" s="285"/>
      <c r="I41" s="285"/>
      <c r="J41" s="285"/>
      <c r="K41" s="285"/>
      <c r="L41" s="285"/>
      <c r="M41" s="285"/>
      <c r="N41" s="81">
        <f>SUM(C41:M41)</f>
        <v>1</v>
      </c>
      <c r="O41" s="114">
        <f t="shared" si="5"/>
        <v>2.0233963294174206E-2</v>
      </c>
    </row>
    <row r="42" spans="1:21" ht="18" customHeight="1" thickBot="1" x14ac:dyDescent="0.25">
      <c r="B42" s="132" t="s">
        <v>1</v>
      </c>
      <c r="C42" s="133">
        <f>SUM(C31:C41)</f>
        <v>77</v>
      </c>
      <c r="D42" s="133">
        <f t="shared" ref="D42:N42" si="6">SUM(D31:D41)</f>
        <v>64</v>
      </c>
      <c r="E42" s="133">
        <f t="shared" si="6"/>
        <v>81</v>
      </c>
      <c r="F42" s="133">
        <f t="shared" si="6"/>
        <v>91</v>
      </c>
      <c r="G42" s="133">
        <f t="shared" si="6"/>
        <v>93</v>
      </c>
      <c r="H42" s="133">
        <f t="shared" si="6"/>
        <v>66</v>
      </c>
      <c r="I42" s="134">
        <f t="shared" si="6"/>
        <v>0</v>
      </c>
      <c r="J42" s="134">
        <f t="shared" si="6"/>
        <v>0</v>
      </c>
      <c r="K42" s="134">
        <f t="shared" si="6"/>
        <v>0</v>
      </c>
      <c r="L42" s="134">
        <f t="shared" si="6"/>
        <v>0</v>
      </c>
      <c r="M42" s="134">
        <f t="shared" si="6"/>
        <v>0</v>
      </c>
      <c r="N42" s="134">
        <f t="shared" si="6"/>
        <v>472</v>
      </c>
      <c r="O42" s="69"/>
    </row>
    <row r="43" spans="1:21" ht="15.75" customHeight="1" thickBot="1" x14ac:dyDescent="0.25">
      <c r="B43" s="135"/>
      <c r="C43" s="135"/>
      <c r="D43" s="136"/>
      <c r="E43" s="137"/>
      <c r="F43" s="688" t="s">
        <v>124</v>
      </c>
      <c r="G43" s="689"/>
      <c r="H43" s="689"/>
      <c r="I43" s="689"/>
      <c r="J43" s="689"/>
      <c r="K43" s="689"/>
      <c r="L43" s="689"/>
      <c r="M43" s="689"/>
      <c r="N43" s="690"/>
      <c r="O43" s="114">
        <f>(100000/9884371)*(N42/6)*12</f>
        <v>9.5504306748502259</v>
      </c>
    </row>
    <row r="44" spans="1:21" ht="24.95" customHeight="1" thickBot="1" x14ac:dyDescent="0.25">
      <c r="B44" s="675" t="s">
        <v>203</v>
      </c>
      <c r="C44" s="675"/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</row>
    <row r="45" spans="1:21" ht="24" customHeight="1" thickBot="1" x14ac:dyDescent="0.35">
      <c r="B45" s="140" t="s">
        <v>20</v>
      </c>
      <c r="C45" s="141" t="s">
        <v>272</v>
      </c>
      <c r="D45" s="141" t="s">
        <v>273</v>
      </c>
      <c r="E45" s="141" t="s">
        <v>274</v>
      </c>
      <c r="F45" s="141" t="s">
        <v>275</v>
      </c>
      <c r="G45" s="141" t="s">
        <v>276</v>
      </c>
      <c r="H45" s="141" t="s">
        <v>277</v>
      </c>
      <c r="I45" s="141" t="s">
        <v>279</v>
      </c>
      <c r="J45" s="141" t="s">
        <v>280</v>
      </c>
      <c r="K45" s="141" t="s">
        <v>281</v>
      </c>
      <c r="L45" s="141" t="s">
        <v>282</v>
      </c>
      <c r="M45" s="141" t="s">
        <v>283</v>
      </c>
      <c r="N45" s="142" t="s">
        <v>1</v>
      </c>
      <c r="O45" s="691"/>
      <c r="P45" s="691"/>
      <c r="Q45" s="691"/>
      <c r="R45" s="691"/>
      <c r="S45" s="691"/>
    </row>
    <row r="46" spans="1:21" ht="15" customHeight="1" x14ac:dyDescent="0.2">
      <c r="B46" s="143" t="s">
        <v>201</v>
      </c>
      <c r="C46" s="144">
        <v>17</v>
      </c>
      <c r="D46" s="126">
        <v>18</v>
      </c>
      <c r="E46" s="126">
        <v>10</v>
      </c>
      <c r="F46" s="126">
        <v>25</v>
      </c>
      <c r="G46" s="126">
        <v>13</v>
      </c>
      <c r="H46" s="126">
        <v>21</v>
      </c>
      <c r="I46" s="126"/>
      <c r="J46" s="126"/>
      <c r="K46" s="126"/>
      <c r="L46" s="126"/>
      <c r="M46" s="126"/>
      <c r="N46" s="127">
        <f>SUM(C46:M46)</f>
        <v>104</v>
      </c>
    </row>
    <row r="47" spans="1:21" ht="15" customHeight="1" x14ac:dyDescent="0.2">
      <c r="B47" s="130" t="s">
        <v>202</v>
      </c>
      <c r="C47" s="131"/>
      <c r="D47" s="31">
        <v>2</v>
      </c>
      <c r="E47" s="31">
        <v>1</v>
      </c>
      <c r="F47" s="31"/>
      <c r="G47" s="31">
        <v>1</v>
      </c>
      <c r="H47" s="31"/>
      <c r="I47" s="31"/>
      <c r="J47" s="31"/>
      <c r="K47" s="31"/>
      <c r="L47" s="31"/>
      <c r="M47" s="31"/>
      <c r="N47" s="73">
        <f>SUM(C47:M47)</f>
        <v>4</v>
      </c>
    </row>
    <row r="48" spans="1:21" ht="15" customHeight="1" thickBot="1" x14ac:dyDescent="0.25">
      <c r="A48" s="69"/>
      <c r="B48" s="145" t="s">
        <v>284</v>
      </c>
      <c r="C48" s="146"/>
      <c r="D48" s="58">
        <v>1</v>
      </c>
      <c r="E48" s="58">
        <v>1</v>
      </c>
      <c r="F48" s="58">
        <v>2</v>
      </c>
      <c r="G48" s="58"/>
      <c r="H48" s="58"/>
      <c r="I48" s="58"/>
      <c r="J48" s="58"/>
      <c r="K48" s="58"/>
      <c r="L48" s="58"/>
      <c r="M48" s="58"/>
      <c r="N48" s="74">
        <f>SUM(C48:M48)</f>
        <v>4</v>
      </c>
      <c r="O48" s="69"/>
      <c r="P48" s="69"/>
      <c r="Q48" s="69"/>
      <c r="R48" s="69"/>
      <c r="S48" s="69"/>
      <c r="T48" s="69"/>
      <c r="U48" s="69"/>
    </row>
    <row r="49" spans="1:21" ht="16.5" customHeight="1" thickBot="1" x14ac:dyDescent="0.25">
      <c r="A49" s="69"/>
      <c r="B49" s="147" t="s">
        <v>1</v>
      </c>
      <c r="C49" s="148">
        <f>SUM(C46:C48)</f>
        <v>17</v>
      </c>
      <c r="D49" s="148">
        <f t="shared" ref="D49:N49" si="7">SUM(D46:D48)</f>
        <v>21</v>
      </c>
      <c r="E49" s="148">
        <f t="shared" si="7"/>
        <v>12</v>
      </c>
      <c r="F49" s="148">
        <f t="shared" si="7"/>
        <v>27</v>
      </c>
      <c r="G49" s="148">
        <f t="shared" si="7"/>
        <v>14</v>
      </c>
      <c r="H49" s="148">
        <f t="shared" si="7"/>
        <v>21</v>
      </c>
      <c r="I49" s="148">
        <f t="shared" si="7"/>
        <v>0</v>
      </c>
      <c r="J49" s="148">
        <f t="shared" si="7"/>
        <v>0</v>
      </c>
      <c r="K49" s="148">
        <f t="shared" si="7"/>
        <v>0</v>
      </c>
      <c r="L49" s="148">
        <f t="shared" si="7"/>
        <v>0</v>
      </c>
      <c r="M49" s="148">
        <f t="shared" si="7"/>
        <v>0</v>
      </c>
      <c r="N49" s="148">
        <f t="shared" si="7"/>
        <v>112</v>
      </c>
      <c r="O49" s="69"/>
      <c r="P49" s="69"/>
      <c r="Q49" s="69"/>
      <c r="R49" s="69"/>
      <c r="S49" s="69"/>
      <c r="T49" s="69"/>
      <c r="U49" s="69"/>
    </row>
    <row r="50" spans="1:21" ht="15.75" customHeight="1" thickBot="1" x14ac:dyDescent="0.25">
      <c r="A50" s="69"/>
      <c r="B50" s="135"/>
      <c r="C50" s="135"/>
      <c r="D50" s="149"/>
      <c r="E50" s="137"/>
      <c r="F50" s="688" t="s">
        <v>124</v>
      </c>
      <c r="G50" s="689"/>
      <c r="H50" s="689"/>
      <c r="I50" s="689"/>
      <c r="J50" s="689"/>
      <c r="K50" s="689"/>
      <c r="L50" s="689"/>
      <c r="M50" s="689"/>
      <c r="N50" s="690"/>
      <c r="O50" s="692">
        <f>(100000/9884371)*(N46/6)*12</f>
        <v>2.1043321825941175</v>
      </c>
      <c r="P50" s="693">
        <f>(100000/9755954)*(O50/8)*12</f>
        <v>3.2354583405079365E-2</v>
      </c>
      <c r="Q50" s="693">
        <f>(100000/9755954)*(P50/8)*12</f>
        <v>4.9745903996286831E-4</v>
      </c>
      <c r="R50" s="693">
        <f>(100000/9755954)*(Q50/8)*12</f>
        <v>7.6485452877730092E-6</v>
      </c>
      <c r="S50" s="694">
        <f>(100000/9755954)*(R50/8)*12</f>
        <v>1.175981142557613E-7</v>
      </c>
      <c r="T50" s="150"/>
      <c r="U50" s="69"/>
    </row>
    <row r="51" spans="1:21" ht="15.75" customHeight="1" x14ac:dyDescent="0.2">
      <c r="A51" s="69"/>
      <c r="B51" s="135"/>
      <c r="C51" s="135"/>
      <c r="D51" s="149"/>
      <c r="E51" s="149"/>
      <c r="F51" s="149"/>
      <c r="G51" s="149"/>
      <c r="H51" s="135"/>
      <c r="I51" s="286"/>
      <c r="J51" s="286"/>
      <c r="K51" s="286"/>
      <c r="L51" s="286"/>
      <c r="M51" s="286"/>
      <c r="N51" s="286"/>
      <c r="O51" s="288"/>
      <c r="P51" s="288"/>
      <c r="Q51" s="288"/>
      <c r="R51" s="288"/>
      <c r="S51" s="288"/>
      <c r="T51" s="287"/>
      <c r="U51" s="69"/>
    </row>
    <row r="52" spans="1:21" ht="15.75" customHeight="1" x14ac:dyDescent="0.2">
      <c r="A52" s="69"/>
      <c r="B52" s="135"/>
      <c r="C52" s="135"/>
      <c r="D52" s="149"/>
      <c r="E52" s="149"/>
      <c r="F52" s="149"/>
      <c r="G52" s="149"/>
      <c r="H52" s="135"/>
      <c r="I52" s="286"/>
      <c r="J52" s="286"/>
      <c r="K52" s="286"/>
      <c r="L52" s="286"/>
      <c r="M52" s="286"/>
      <c r="N52" s="286"/>
      <c r="O52" s="288"/>
      <c r="P52" s="288"/>
      <c r="Q52" s="288"/>
      <c r="R52" s="288"/>
      <c r="S52" s="288"/>
      <c r="T52" s="287"/>
      <c r="U52" s="69"/>
    </row>
    <row r="53" spans="1:21" ht="15.75" customHeight="1" x14ac:dyDescent="0.2">
      <c r="A53" s="69"/>
      <c r="B53" s="135"/>
      <c r="C53" s="135"/>
      <c r="D53" s="149"/>
      <c r="E53" s="149"/>
      <c r="F53" s="149"/>
      <c r="G53" s="149"/>
      <c r="H53" s="135"/>
      <c r="I53" s="286"/>
      <c r="J53" s="286"/>
      <c r="K53" s="286"/>
      <c r="L53" s="286"/>
      <c r="M53" s="286"/>
      <c r="N53" s="286"/>
      <c r="O53" s="288"/>
      <c r="P53" s="288"/>
      <c r="Q53" s="288"/>
      <c r="R53" s="288"/>
      <c r="S53" s="288"/>
      <c r="T53" s="287"/>
      <c r="U53" s="69"/>
    </row>
    <row r="54" spans="1:21" ht="15.75" customHeight="1" x14ac:dyDescent="0.2">
      <c r="A54" s="69"/>
      <c r="B54" s="135"/>
      <c r="C54" s="135"/>
      <c r="D54" s="149"/>
      <c r="E54" s="149"/>
      <c r="F54" s="149"/>
      <c r="G54" s="149"/>
      <c r="H54" s="135"/>
      <c r="I54" s="286"/>
      <c r="J54" s="286"/>
      <c r="K54" s="286"/>
      <c r="L54" s="286"/>
      <c r="M54" s="286"/>
      <c r="N54" s="286"/>
      <c r="O54" s="288"/>
      <c r="P54" s="288"/>
      <c r="Q54" s="288"/>
      <c r="R54" s="288"/>
      <c r="S54" s="288"/>
      <c r="T54" s="287"/>
      <c r="U54" s="69"/>
    </row>
    <row r="55" spans="1:21" ht="15.75" customHeight="1" x14ac:dyDescent="0.2">
      <c r="A55" s="69"/>
      <c r="B55" s="135"/>
      <c r="C55" s="135"/>
      <c r="D55" s="149"/>
      <c r="E55" s="149"/>
      <c r="F55" s="149"/>
      <c r="G55" s="149"/>
      <c r="H55" s="135"/>
      <c r="I55" s="286"/>
      <c r="J55" s="286"/>
      <c r="K55" s="286"/>
      <c r="L55" s="286"/>
      <c r="M55" s="286"/>
      <c r="N55" s="286"/>
      <c r="O55" s="288"/>
      <c r="P55" s="288"/>
      <c r="Q55" s="288"/>
      <c r="R55" s="288"/>
      <c r="S55" s="288"/>
      <c r="T55" s="287"/>
      <c r="U55" s="69"/>
    </row>
    <row r="56" spans="1:21" ht="24.95" customHeight="1" thickBot="1" x14ac:dyDescent="0.4">
      <c r="A56" s="69"/>
      <c r="B56" s="695" t="s">
        <v>72</v>
      </c>
      <c r="C56" s="695"/>
      <c r="D56" s="695"/>
      <c r="E56" s="695"/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"/>
      <c r="U56" s="69"/>
    </row>
    <row r="57" spans="1:21" ht="24" customHeight="1" thickBot="1" x14ac:dyDescent="0.35">
      <c r="A57" s="69"/>
      <c r="B57" s="108" t="s">
        <v>20</v>
      </c>
      <c r="C57" s="109" t="s">
        <v>272</v>
      </c>
      <c r="D57" s="109" t="s">
        <v>273</v>
      </c>
      <c r="E57" s="109" t="s">
        <v>274</v>
      </c>
      <c r="F57" s="109" t="s">
        <v>275</v>
      </c>
      <c r="G57" s="109" t="s">
        <v>276</v>
      </c>
      <c r="H57" s="109" t="s">
        <v>277</v>
      </c>
      <c r="I57" s="109" t="s">
        <v>279</v>
      </c>
      <c r="J57" s="109" t="s">
        <v>280</v>
      </c>
      <c r="K57" s="109" t="s">
        <v>281</v>
      </c>
      <c r="L57" s="109" t="s">
        <v>282</v>
      </c>
      <c r="M57" s="109" t="s">
        <v>283</v>
      </c>
      <c r="N57" s="91" t="s">
        <v>1</v>
      </c>
      <c r="O57" s="696"/>
      <c r="P57" s="696"/>
      <c r="Q57" s="696"/>
      <c r="R57" s="696"/>
      <c r="S57" s="696"/>
      <c r="T57" s="69"/>
      <c r="U57" s="69"/>
    </row>
    <row r="58" spans="1:21" ht="18" customHeight="1" thickBot="1" x14ac:dyDescent="0.25">
      <c r="A58" s="69"/>
      <c r="B58" s="151" t="s">
        <v>72</v>
      </c>
      <c r="C58" s="152">
        <v>30</v>
      </c>
      <c r="D58" s="153">
        <v>32</v>
      </c>
      <c r="E58" s="153">
        <v>30</v>
      </c>
      <c r="F58" s="154">
        <v>39</v>
      </c>
      <c r="G58" s="154">
        <v>53</v>
      </c>
      <c r="H58" s="154">
        <v>33</v>
      </c>
      <c r="I58" s="154"/>
      <c r="J58" s="154"/>
      <c r="K58" s="154"/>
      <c r="L58" s="154"/>
      <c r="M58" s="154"/>
      <c r="N58" s="63">
        <f>SUM(C58:M58)</f>
        <v>217</v>
      </c>
      <c r="O58" s="69"/>
      <c r="P58" s="69"/>
      <c r="Q58" s="69"/>
      <c r="R58" s="69"/>
      <c r="S58" s="69"/>
      <c r="T58" s="69"/>
      <c r="U58" s="69"/>
    </row>
    <row r="59" spans="1:21" ht="17.25" customHeight="1" thickBot="1" x14ac:dyDescent="0.25">
      <c r="A59" s="69"/>
      <c r="B59" s="135"/>
      <c r="C59" s="135"/>
      <c r="D59" s="136"/>
      <c r="E59" s="137"/>
      <c r="F59" s="688" t="s">
        <v>124</v>
      </c>
      <c r="G59" s="689"/>
      <c r="H59" s="689"/>
      <c r="I59" s="689"/>
      <c r="J59" s="689"/>
      <c r="K59" s="689"/>
      <c r="L59" s="689"/>
      <c r="M59" s="689"/>
      <c r="N59" s="690"/>
      <c r="O59" s="684">
        <f>(100000/9884371)*(N58/6)*12</f>
        <v>4.3907700348358025</v>
      </c>
      <c r="P59" s="685">
        <f>(100000/9755954)*(O59/8)*12</f>
        <v>6.7509082681752125E-2</v>
      </c>
      <c r="Q59" s="685">
        <f>(100000/9755954)*(P59/8)*12</f>
        <v>1.0379674199225233E-3</v>
      </c>
      <c r="R59" s="685">
        <f>(100000/9755954)*(Q59/8)*12</f>
        <v>1.5958983917757147E-5</v>
      </c>
      <c r="S59" s="686">
        <f>(100000/9755954)*(R59/8)*12</f>
        <v>2.4537298839904047E-7</v>
      </c>
      <c r="T59" s="69"/>
      <c r="U59" s="69"/>
    </row>
    <row r="60" spans="1:21" ht="14.1" customHeight="1" thickBot="1" x14ac:dyDescent="0.25">
      <c r="A60" s="69"/>
      <c r="B60" s="135"/>
      <c r="C60" s="135"/>
      <c r="D60" s="135"/>
      <c r="E60" s="149"/>
      <c r="F60" s="135"/>
      <c r="G60" s="135"/>
      <c r="H60" s="135"/>
      <c r="I60" s="135"/>
      <c r="J60" s="135"/>
      <c r="K60" s="135"/>
      <c r="L60" s="135"/>
      <c r="M60" s="135"/>
      <c r="N60" s="135"/>
      <c r="O60" s="69"/>
      <c r="P60" s="69"/>
      <c r="Q60" s="69"/>
      <c r="R60" s="69"/>
      <c r="S60" s="69"/>
      <c r="T60" s="69"/>
      <c r="U60" s="69"/>
    </row>
    <row r="61" spans="1:21" ht="18" customHeight="1" thickBot="1" x14ac:dyDescent="0.25">
      <c r="A61" s="69"/>
      <c r="B61" s="135"/>
      <c r="C61" s="135"/>
      <c r="D61" s="149"/>
      <c r="E61" s="155"/>
      <c r="F61" s="688" t="s">
        <v>285</v>
      </c>
      <c r="G61" s="689"/>
      <c r="H61" s="689"/>
      <c r="I61" s="689"/>
      <c r="J61" s="689"/>
      <c r="K61" s="689"/>
      <c r="L61" s="689"/>
      <c r="M61" s="689"/>
      <c r="N61" s="690"/>
      <c r="O61" s="687">
        <f>(100000/9884371)*(1378/6)*12</f>
        <v>27.882401419372052</v>
      </c>
      <c r="P61" s="687">
        <f>(100000/9755954)*(O61/8)*12</f>
        <v>0.42869823011730152</v>
      </c>
      <c r="Q61" s="687">
        <f>(100000/9755954)*(P61/8)*12</f>
        <v>6.5913322795080036E-3</v>
      </c>
      <c r="R61" s="687">
        <f>(100000/9755954)*(Q61/8)*12</f>
        <v>1.0134322506299238E-4</v>
      </c>
      <c r="S61" s="687">
        <f>(100000/9755954)*(R61/8)*12</f>
        <v>1.5581750138888375E-6</v>
      </c>
      <c r="T61" s="69"/>
      <c r="U61" s="69"/>
    </row>
    <row r="62" spans="1:21" x14ac:dyDescent="0.2">
      <c r="A62" s="6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69"/>
      <c r="P62" s="69"/>
      <c r="Q62" s="69"/>
      <c r="R62" s="69"/>
      <c r="S62" s="69"/>
      <c r="T62" s="69"/>
      <c r="U62" s="69"/>
    </row>
    <row r="63" spans="1:21" x14ac:dyDescent="0.2">
      <c r="A63" s="69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69"/>
      <c r="P63" s="69"/>
      <c r="Q63" s="69"/>
      <c r="R63" s="69"/>
      <c r="S63" s="69"/>
      <c r="T63" s="69"/>
      <c r="U63" s="69"/>
    </row>
    <row r="64" spans="1:21" x14ac:dyDescent="0.2">
      <c r="A64" s="69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69"/>
      <c r="P64" s="69"/>
      <c r="Q64" s="69"/>
      <c r="R64" s="69"/>
      <c r="S64" s="69"/>
      <c r="T64" s="69"/>
      <c r="U64" s="69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A12:R12"/>
    <mergeCell ref="O13:O18"/>
    <mergeCell ref="B14:N14"/>
    <mergeCell ref="B29:O29"/>
    <mergeCell ref="A4:Q4"/>
    <mergeCell ref="A5:Q5"/>
    <mergeCell ref="A6:Q6"/>
    <mergeCell ref="A8:Q8"/>
    <mergeCell ref="A9:Q9"/>
    <mergeCell ref="A10:Q10"/>
  </mergeCells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V74"/>
  <sheetViews>
    <sheetView topLeftCell="A30" workbookViewId="0">
      <selection activeCell="W36" sqref="W36"/>
    </sheetView>
  </sheetViews>
  <sheetFormatPr baseColWidth="10" defaultRowHeight="12.75" x14ac:dyDescent="0.2"/>
  <cols>
    <col min="1" max="1" width="2.140625" customWidth="1"/>
    <col min="2" max="2" width="24" style="6" customWidth="1"/>
    <col min="3" max="12" width="4.7109375" style="6" customWidth="1"/>
    <col min="13" max="14" width="3.42578125" style="6" customWidth="1"/>
    <col min="15" max="15" width="5.42578125" style="6" customWidth="1"/>
    <col min="16" max="16" width="10.42578125" customWidth="1"/>
    <col min="17" max="17" width="0.5703125" hidden="1" customWidth="1"/>
    <col min="18" max="18" width="3.85546875" customWidth="1"/>
    <col min="19" max="19" width="4.140625" hidden="1" customWidth="1"/>
    <col min="20" max="21" width="1.5703125" customWidth="1"/>
  </cols>
  <sheetData>
    <row r="1" spans="1:19" ht="14.1" customHeight="1" x14ac:dyDescent="0.2"/>
    <row r="2" spans="1:19" ht="14.1" customHeight="1" x14ac:dyDescent="0.2"/>
    <row r="3" spans="1:19" ht="14.1" customHeight="1" x14ac:dyDescent="0.2"/>
    <row r="4" spans="1:19" ht="14.1" customHeight="1" x14ac:dyDescent="0.2"/>
    <row r="5" spans="1:19" ht="14.1" customHeight="1" x14ac:dyDescent="0.2">
      <c r="A5" s="680" t="s">
        <v>25</v>
      </c>
      <c r="B5" s="680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</row>
    <row r="6" spans="1:19" ht="14.1" customHeight="1" x14ac:dyDescent="0.2">
      <c r="A6" s="665" t="s">
        <v>30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</row>
    <row r="7" spans="1:19" ht="14.1" customHeight="1" x14ac:dyDescent="0.2">
      <c r="A7" s="681" t="s">
        <v>135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</row>
    <row r="8" spans="1:19" ht="14.1" customHeight="1" x14ac:dyDescent="0.2"/>
    <row r="9" spans="1:19" ht="14.1" customHeight="1" x14ac:dyDescent="0.3">
      <c r="A9" s="682" t="s">
        <v>92</v>
      </c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</row>
    <row r="10" spans="1:19" ht="14.1" customHeight="1" x14ac:dyDescent="0.3">
      <c r="A10" s="682" t="s">
        <v>16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</row>
    <row r="11" spans="1:19" ht="14.1" customHeight="1" x14ac:dyDescent="0.3">
      <c r="A11" s="683" t="s">
        <v>422</v>
      </c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</row>
    <row r="12" spans="1:19" ht="14.1" customHeight="1" x14ac:dyDescent="0.3">
      <c r="A12" s="15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</row>
    <row r="13" spans="1:19" ht="18.75" customHeight="1" thickBot="1" x14ac:dyDescent="0.25">
      <c r="A13" s="675" t="s">
        <v>67</v>
      </c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</row>
    <row r="14" spans="1:19" s="25" customFormat="1" ht="22.5" customHeight="1" thickBot="1" x14ac:dyDescent="0.35">
      <c r="A14" s="29"/>
      <c r="B14" s="108" t="s">
        <v>20</v>
      </c>
      <c r="C14" s="109" t="s">
        <v>272</v>
      </c>
      <c r="D14" s="109" t="s">
        <v>273</v>
      </c>
      <c r="E14" s="109" t="s">
        <v>274</v>
      </c>
      <c r="F14" s="109" t="s">
        <v>275</v>
      </c>
      <c r="G14" s="109" t="s">
        <v>276</v>
      </c>
      <c r="H14" s="109" t="s">
        <v>277</v>
      </c>
      <c r="I14" s="109" t="s">
        <v>278</v>
      </c>
      <c r="J14" s="109" t="s">
        <v>279</v>
      </c>
      <c r="K14" s="109" t="s">
        <v>280</v>
      </c>
      <c r="L14" s="109" t="s">
        <v>281</v>
      </c>
      <c r="M14" s="109" t="s">
        <v>282</v>
      </c>
      <c r="N14" s="109" t="s">
        <v>283</v>
      </c>
      <c r="O14" s="110" t="s">
        <v>1</v>
      </c>
      <c r="P14" s="676" t="s">
        <v>123</v>
      </c>
      <c r="Q14" s="30"/>
      <c r="R14" s="30"/>
    </row>
    <row r="15" spans="1:19" s="25" customFormat="1" ht="17.100000000000001" customHeight="1" thickBot="1" x14ac:dyDescent="0.25">
      <c r="A15" s="29"/>
      <c r="B15" s="677" t="s">
        <v>119</v>
      </c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9"/>
      <c r="P15" s="676"/>
      <c r="Q15" s="30"/>
      <c r="R15" s="30"/>
    </row>
    <row r="16" spans="1:19" s="25" customFormat="1" ht="17.100000000000001" customHeight="1" thickBot="1" x14ac:dyDescent="0.25">
      <c r="A16" s="29"/>
      <c r="B16" s="111" t="s">
        <v>75</v>
      </c>
      <c r="C16" s="112">
        <v>0</v>
      </c>
      <c r="D16" s="76">
        <v>3</v>
      </c>
      <c r="E16" s="76">
        <v>4</v>
      </c>
      <c r="F16" s="76">
        <v>9</v>
      </c>
      <c r="G16" s="76">
        <v>1</v>
      </c>
      <c r="H16" s="76">
        <v>8</v>
      </c>
      <c r="I16" s="76">
        <v>8</v>
      </c>
      <c r="J16" s="76">
        <v>7</v>
      </c>
      <c r="K16" s="76">
        <v>3</v>
      </c>
      <c r="L16" s="76">
        <v>6</v>
      </c>
      <c r="M16" s="76">
        <v>6</v>
      </c>
      <c r="N16" s="76">
        <v>3</v>
      </c>
      <c r="O16" s="60">
        <f>SUM(C16:N16)</f>
        <v>58</v>
      </c>
      <c r="P16" s="676"/>
      <c r="Q16" s="30"/>
      <c r="R16" s="30"/>
    </row>
    <row r="17" spans="1:18" s="25" customFormat="1" ht="17.100000000000001" customHeight="1" thickBot="1" x14ac:dyDescent="0.25">
      <c r="A17" s="29"/>
      <c r="B17" s="111" t="s">
        <v>77</v>
      </c>
      <c r="C17" s="112">
        <v>0</v>
      </c>
      <c r="D17" s="76">
        <v>0</v>
      </c>
      <c r="E17" s="76"/>
      <c r="F17" s="76">
        <v>7</v>
      </c>
      <c r="G17" s="76">
        <v>11</v>
      </c>
      <c r="H17" s="76">
        <v>4</v>
      </c>
      <c r="I17" s="76">
        <v>3</v>
      </c>
      <c r="J17" s="76">
        <v>10</v>
      </c>
      <c r="K17" s="76">
        <v>7</v>
      </c>
      <c r="L17" s="76">
        <v>4</v>
      </c>
      <c r="M17" s="76">
        <v>5</v>
      </c>
      <c r="N17" s="76">
        <v>5</v>
      </c>
      <c r="O17" s="60">
        <f>SUM(C17:N17)</f>
        <v>56</v>
      </c>
      <c r="P17" s="676"/>
      <c r="Q17" s="30"/>
      <c r="R17" s="30"/>
    </row>
    <row r="18" spans="1:18" s="25" customFormat="1" ht="17.100000000000001" customHeight="1" thickBot="1" x14ac:dyDescent="0.25">
      <c r="A18" s="29"/>
      <c r="B18" s="111" t="s">
        <v>78</v>
      </c>
      <c r="C18" s="112">
        <v>0</v>
      </c>
      <c r="D18" s="76">
        <v>1</v>
      </c>
      <c r="E18" s="76">
        <v>2</v>
      </c>
      <c r="F18" s="76"/>
      <c r="G18" s="76">
        <v>1</v>
      </c>
      <c r="H18" s="76"/>
      <c r="I18" s="76">
        <v>1</v>
      </c>
      <c r="J18" s="76">
        <v>1</v>
      </c>
      <c r="K18" s="76"/>
      <c r="L18" s="76"/>
      <c r="M18" s="76"/>
      <c r="N18" s="76"/>
      <c r="O18" s="60">
        <f>SUM(C18:N18)</f>
        <v>6</v>
      </c>
      <c r="P18" s="676"/>
      <c r="Q18" s="30"/>
      <c r="R18" s="30"/>
    </row>
    <row r="19" spans="1:18" s="25" customFormat="1" ht="17.100000000000001" customHeight="1" thickBot="1" x14ac:dyDescent="0.25">
      <c r="A19" s="29"/>
      <c r="B19" s="111" t="s">
        <v>76</v>
      </c>
      <c r="C19" s="112">
        <v>32</v>
      </c>
      <c r="D19" s="76">
        <v>28</v>
      </c>
      <c r="E19" s="76">
        <v>42</v>
      </c>
      <c r="F19" s="76">
        <v>34</v>
      </c>
      <c r="G19" s="76">
        <v>23</v>
      </c>
      <c r="H19" s="76">
        <v>23</v>
      </c>
      <c r="I19" s="76">
        <v>12</v>
      </c>
      <c r="J19" s="76">
        <v>22</v>
      </c>
      <c r="K19" s="76">
        <v>33</v>
      </c>
      <c r="L19" s="76">
        <v>35</v>
      </c>
      <c r="M19" s="76">
        <v>19</v>
      </c>
      <c r="N19" s="76">
        <v>30</v>
      </c>
      <c r="O19" s="60">
        <f>SUM(C19:N19)</f>
        <v>333</v>
      </c>
      <c r="P19" s="676"/>
      <c r="Q19" s="30"/>
      <c r="R19" s="30"/>
    </row>
    <row r="20" spans="1:18" s="25" customFormat="1" ht="17.100000000000001" customHeight="1" thickBot="1" x14ac:dyDescent="0.25">
      <c r="A20" s="29"/>
      <c r="B20" s="113" t="s">
        <v>1</v>
      </c>
      <c r="C20" s="77">
        <f t="shared" ref="C20:N20" si="0">SUM(C16:C19)</f>
        <v>32</v>
      </c>
      <c r="D20" s="77">
        <f t="shared" si="0"/>
        <v>32</v>
      </c>
      <c r="E20" s="77">
        <f t="shared" si="0"/>
        <v>48</v>
      </c>
      <c r="F20" s="77">
        <f t="shared" si="0"/>
        <v>50</v>
      </c>
      <c r="G20" s="77">
        <f t="shared" si="0"/>
        <v>36</v>
      </c>
      <c r="H20" s="77">
        <f t="shared" si="0"/>
        <v>35</v>
      </c>
      <c r="I20" s="77">
        <f t="shared" si="0"/>
        <v>24</v>
      </c>
      <c r="J20" s="77">
        <f t="shared" si="0"/>
        <v>40</v>
      </c>
      <c r="K20" s="77">
        <f t="shared" si="0"/>
        <v>43</v>
      </c>
      <c r="L20" s="77">
        <f t="shared" si="0"/>
        <v>45</v>
      </c>
      <c r="M20" s="77">
        <f t="shared" si="0"/>
        <v>30</v>
      </c>
      <c r="N20" s="77">
        <f t="shared" si="0"/>
        <v>38</v>
      </c>
      <c r="O20" s="60">
        <f>SUM(O16:O19)</f>
        <v>453</v>
      </c>
      <c r="P20" s="114">
        <f>(100000/9884371)*(O20/12)*12</f>
        <v>4.5829926861304573</v>
      </c>
      <c r="Q20" s="30"/>
      <c r="R20" s="30"/>
    </row>
    <row r="21" spans="1:18" s="25" customFormat="1" ht="17.100000000000001" customHeight="1" thickBot="1" x14ac:dyDescent="0.25">
      <c r="A21" s="29"/>
      <c r="B21" s="80" t="s">
        <v>84</v>
      </c>
      <c r="C21" s="77">
        <v>24</v>
      </c>
      <c r="D21" s="31">
        <v>13</v>
      </c>
      <c r="E21" s="31">
        <v>18</v>
      </c>
      <c r="F21" s="31">
        <v>12</v>
      </c>
      <c r="G21" s="31">
        <v>5</v>
      </c>
      <c r="H21" s="31">
        <v>7</v>
      </c>
      <c r="I21" s="31">
        <v>6</v>
      </c>
      <c r="J21" s="31">
        <v>5</v>
      </c>
      <c r="K21" s="31">
        <v>12</v>
      </c>
      <c r="L21" s="31">
        <v>6</v>
      </c>
      <c r="M21" s="31"/>
      <c r="N21" s="31">
        <v>1</v>
      </c>
      <c r="O21" s="60">
        <f t="shared" ref="O21:O26" si="1">SUM(C21:N21)</f>
        <v>109</v>
      </c>
      <c r="P21" s="114">
        <f t="shared" ref="P21:P26" si="2">(100000/9884371)*(O21/12)*12</f>
        <v>1.1027509995324944</v>
      </c>
      <c r="Q21" s="30"/>
      <c r="R21" s="30"/>
    </row>
    <row r="22" spans="1:18" s="25" customFormat="1" ht="17.100000000000001" customHeight="1" thickBot="1" x14ac:dyDescent="0.25">
      <c r="A22" s="29"/>
      <c r="B22" s="80" t="s">
        <v>200</v>
      </c>
      <c r="C22" s="77">
        <v>0</v>
      </c>
      <c r="D22" s="31">
        <v>1</v>
      </c>
      <c r="E22" s="31"/>
      <c r="F22" s="31"/>
      <c r="G22" s="31"/>
      <c r="H22" s="31"/>
      <c r="I22" s="31"/>
      <c r="J22" s="31"/>
      <c r="K22" s="31"/>
      <c r="L22" s="31"/>
      <c r="M22" s="31">
        <v>4</v>
      </c>
      <c r="N22" s="31">
        <v>3</v>
      </c>
      <c r="O22" s="60">
        <f t="shared" si="1"/>
        <v>8</v>
      </c>
      <c r="P22" s="114">
        <f t="shared" si="2"/>
        <v>8.0935853176696826E-2</v>
      </c>
      <c r="Q22" s="30"/>
      <c r="R22" s="30"/>
    </row>
    <row r="23" spans="1:18" s="25" customFormat="1" ht="17.100000000000001" customHeight="1" thickBot="1" x14ac:dyDescent="0.25">
      <c r="A23" s="29"/>
      <c r="B23" s="80" t="s">
        <v>65</v>
      </c>
      <c r="C23" s="77">
        <v>0</v>
      </c>
      <c r="D23" s="31">
        <v>0</v>
      </c>
      <c r="E23" s="31"/>
      <c r="F23" s="31"/>
      <c r="G23" s="31">
        <v>3</v>
      </c>
      <c r="H23" s="31"/>
      <c r="I23" s="31"/>
      <c r="J23" s="31"/>
      <c r="K23" s="31"/>
      <c r="L23" s="31"/>
      <c r="M23" s="31"/>
      <c r="N23" s="31"/>
      <c r="O23" s="60">
        <f t="shared" si="1"/>
        <v>3</v>
      </c>
      <c r="P23" s="114">
        <f t="shared" si="2"/>
        <v>3.035094494126131E-2</v>
      </c>
      <c r="Q23" s="30"/>
      <c r="R23" s="30"/>
    </row>
    <row r="24" spans="1:18" s="25" customFormat="1" ht="17.100000000000001" customHeight="1" thickBot="1" x14ac:dyDescent="0.25">
      <c r="A24" s="29"/>
      <c r="B24" s="291" t="s">
        <v>262</v>
      </c>
      <c r="C24" s="115"/>
      <c r="D24" s="62"/>
      <c r="E24" s="62"/>
      <c r="F24" s="62"/>
      <c r="G24" s="62">
        <v>6</v>
      </c>
      <c r="H24" s="62">
        <v>2</v>
      </c>
      <c r="I24" s="62"/>
      <c r="J24" s="62">
        <v>5</v>
      </c>
      <c r="K24" s="62">
        <v>3</v>
      </c>
      <c r="L24" s="62">
        <v>1</v>
      </c>
      <c r="M24" s="62">
        <v>3</v>
      </c>
      <c r="N24" s="62">
        <v>2</v>
      </c>
      <c r="O24" s="60">
        <f t="shared" si="1"/>
        <v>22</v>
      </c>
      <c r="P24" s="114">
        <f t="shared" si="2"/>
        <v>0.22257359623591624</v>
      </c>
      <c r="Q24" s="30"/>
      <c r="R24" s="30"/>
    </row>
    <row r="25" spans="1:18" s="25" customFormat="1" ht="17.100000000000001" customHeight="1" thickBot="1" x14ac:dyDescent="0.25">
      <c r="A25" s="29"/>
      <c r="B25" s="292" t="s">
        <v>263</v>
      </c>
      <c r="C25" s="115"/>
      <c r="D25" s="62"/>
      <c r="E25" s="62"/>
      <c r="F25" s="62"/>
      <c r="G25" s="62">
        <v>3</v>
      </c>
      <c r="H25" s="62"/>
      <c r="I25" s="62">
        <v>2</v>
      </c>
      <c r="J25" s="62">
        <v>2</v>
      </c>
      <c r="K25" s="62">
        <v>2</v>
      </c>
      <c r="L25" s="62">
        <v>1</v>
      </c>
      <c r="M25" s="62"/>
      <c r="N25" s="62">
        <v>1</v>
      </c>
      <c r="O25" s="60">
        <f t="shared" si="1"/>
        <v>11</v>
      </c>
      <c r="P25" s="114">
        <f t="shared" si="2"/>
        <v>0.11128679811795812</v>
      </c>
      <c r="Q25" s="30"/>
      <c r="R25" s="30"/>
    </row>
    <row r="26" spans="1:18" s="25" customFormat="1" ht="17.100000000000001" customHeight="1" thickBot="1" x14ac:dyDescent="0.25">
      <c r="A26" s="29"/>
      <c r="B26" s="116" t="s">
        <v>81</v>
      </c>
      <c r="C26" s="117">
        <v>10</v>
      </c>
      <c r="D26" s="58">
        <v>8</v>
      </c>
      <c r="E26" s="58">
        <v>15</v>
      </c>
      <c r="F26" s="58">
        <v>10</v>
      </c>
      <c r="G26" s="58">
        <v>8</v>
      </c>
      <c r="H26" s="58">
        <v>8</v>
      </c>
      <c r="I26" s="58">
        <v>10</v>
      </c>
      <c r="J26" s="58">
        <v>11</v>
      </c>
      <c r="K26" s="58">
        <v>14</v>
      </c>
      <c r="L26" s="58">
        <v>13</v>
      </c>
      <c r="M26" s="58">
        <v>14</v>
      </c>
      <c r="N26" s="58">
        <v>9</v>
      </c>
      <c r="O26" s="60">
        <f t="shared" si="1"/>
        <v>130</v>
      </c>
      <c r="P26" s="114">
        <f t="shared" si="2"/>
        <v>1.3152076141213236</v>
      </c>
      <c r="Q26" s="30"/>
      <c r="R26" s="30"/>
    </row>
    <row r="27" spans="1:18" s="25" customFormat="1" ht="18" customHeight="1" thickBot="1" x14ac:dyDescent="0.25">
      <c r="A27" s="29"/>
      <c r="B27" s="118" t="s">
        <v>1</v>
      </c>
      <c r="C27" s="566">
        <f>SUM(C20:C26)</f>
        <v>66</v>
      </c>
      <c r="D27" s="566">
        <f t="shared" ref="D27:M27" si="3">SUM(D20:D26)</f>
        <v>54</v>
      </c>
      <c r="E27" s="566">
        <f t="shared" si="3"/>
        <v>81</v>
      </c>
      <c r="F27" s="566">
        <f t="shared" si="3"/>
        <v>72</v>
      </c>
      <c r="G27" s="566">
        <f t="shared" si="3"/>
        <v>61</v>
      </c>
      <c r="H27" s="566">
        <f t="shared" si="3"/>
        <v>52</v>
      </c>
      <c r="I27" s="566">
        <f t="shared" si="3"/>
        <v>42</v>
      </c>
      <c r="J27" s="119">
        <f t="shared" si="3"/>
        <v>63</v>
      </c>
      <c r="K27" s="119">
        <f t="shared" si="3"/>
        <v>74</v>
      </c>
      <c r="L27" s="119">
        <f t="shared" si="3"/>
        <v>66</v>
      </c>
      <c r="M27" s="119">
        <f t="shared" si="3"/>
        <v>51</v>
      </c>
      <c r="N27" s="119">
        <f>SUM(N20:N26)</f>
        <v>54</v>
      </c>
      <c r="O27" s="119">
        <f>SUM(O20:O26)</f>
        <v>736</v>
      </c>
      <c r="P27" s="30"/>
      <c r="Q27" s="30"/>
      <c r="R27" s="30"/>
    </row>
    <row r="28" spans="1:18" s="25" customFormat="1" ht="15.95" customHeight="1" thickBot="1" x14ac:dyDescent="0.25">
      <c r="A28" s="29"/>
      <c r="B28" s="57"/>
      <c r="C28" s="57"/>
      <c r="D28" s="120"/>
      <c r="E28" s="121"/>
      <c r="F28" s="122"/>
      <c r="G28" s="123"/>
      <c r="H28" s="123"/>
      <c r="I28" s="293"/>
      <c r="J28" s="701" t="s">
        <v>124</v>
      </c>
      <c r="K28" s="701"/>
      <c r="L28" s="701"/>
      <c r="M28" s="701"/>
      <c r="N28" s="701"/>
      <c r="O28" s="701"/>
      <c r="P28" s="114">
        <f>(100000/9884371)*(O27/12)*12</f>
        <v>7.4460984922561089</v>
      </c>
      <c r="Q28" s="30"/>
      <c r="R28" s="30"/>
    </row>
    <row r="29" spans="1:18" s="25" customFormat="1" ht="15.95" customHeight="1" x14ac:dyDescent="0.2">
      <c r="A29" s="35"/>
      <c r="B29" s="40"/>
      <c r="C29" s="40"/>
      <c r="D29" s="38"/>
      <c r="E29" s="37"/>
      <c r="F29" s="37"/>
      <c r="G29" s="37"/>
      <c r="H29" s="37"/>
      <c r="I29" s="37"/>
      <c r="J29" s="43"/>
      <c r="K29" s="43"/>
      <c r="L29" s="43"/>
      <c r="M29" s="43"/>
      <c r="N29" s="43"/>
      <c r="O29" s="43"/>
      <c r="P29" s="42"/>
    </row>
    <row r="30" spans="1:18" ht="18.75" customHeight="1" thickBot="1" x14ac:dyDescent="0.35">
      <c r="A30" s="15"/>
      <c r="B30" s="675" t="s">
        <v>120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</row>
    <row r="31" spans="1:18" ht="21.75" customHeight="1" thickBot="1" x14ac:dyDescent="0.35">
      <c r="B31" s="108" t="s">
        <v>20</v>
      </c>
      <c r="C31" s="109" t="s">
        <v>272</v>
      </c>
      <c r="D31" s="109" t="s">
        <v>273</v>
      </c>
      <c r="E31" s="109" t="s">
        <v>274</v>
      </c>
      <c r="F31" s="109" t="s">
        <v>275</v>
      </c>
      <c r="G31" s="109" t="s">
        <v>276</v>
      </c>
      <c r="H31" s="109" t="s">
        <v>277</v>
      </c>
      <c r="I31" s="109" t="s">
        <v>278</v>
      </c>
      <c r="J31" s="109" t="s">
        <v>279</v>
      </c>
      <c r="K31" s="109" t="s">
        <v>280</v>
      </c>
      <c r="L31" s="109" t="s">
        <v>281</v>
      </c>
      <c r="M31" s="109" t="s">
        <v>282</v>
      </c>
      <c r="N31" s="454" t="s">
        <v>283</v>
      </c>
      <c r="O31" s="567" t="s">
        <v>1</v>
      </c>
      <c r="P31" s="565" t="s">
        <v>121</v>
      </c>
    </row>
    <row r="32" spans="1:18" ht="17.100000000000001" customHeight="1" thickBot="1" x14ac:dyDescent="0.25">
      <c r="B32" s="124" t="s">
        <v>79</v>
      </c>
      <c r="C32" s="125">
        <v>2</v>
      </c>
      <c r="D32" s="126">
        <v>2</v>
      </c>
      <c r="E32" s="126">
        <v>1</v>
      </c>
      <c r="F32" s="126"/>
      <c r="G32" s="126"/>
      <c r="H32" s="126">
        <v>2</v>
      </c>
      <c r="I32" s="126"/>
      <c r="J32" s="126"/>
      <c r="K32" s="126"/>
      <c r="L32" s="126">
        <v>1</v>
      </c>
      <c r="M32" s="126"/>
      <c r="N32" s="455">
        <v>1</v>
      </c>
      <c r="O32" s="462">
        <f>SUM(C32:N32)</f>
        <v>9</v>
      </c>
      <c r="P32" s="114">
        <f>(100000/9884371)*(O32/12)*12</f>
        <v>9.1052834823783929E-2</v>
      </c>
    </row>
    <row r="33" spans="2:16" ht="17.100000000000001" customHeight="1" thickBot="1" x14ac:dyDescent="0.25">
      <c r="B33" s="128" t="s">
        <v>205</v>
      </c>
      <c r="C33" s="129"/>
      <c r="D33" s="41"/>
      <c r="E33" s="41">
        <v>1</v>
      </c>
      <c r="F33" s="41">
        <v>2</v>
      </c>
      <c r="G33" s="41">
        <v>1</v>
      </c>
      <c r="H33" s="41"/>
      <c r="I33" s="41"/>
      <c r="J33" s="41"/>
      <c r="K33" s="41"/>
      <c r="L33" s="41"/>
      <c r="M33" s="41"/>
      <c r="N33" s="456"/>
      <c r="O33" s="462">
        <f t="shared" ref="O33:O43" si="4">SUM(C33:N33)</f>
        <v>4</v>
      </c>
      <c r="P33" s="114">
        <f t="shared" ref="P33:P43" si="5">(100000/9884371)*(O33/12)*12</f>
        <v>4.0467926588348413E-2</v>
      </c>
    </row>
    <row r="34" spans="2:16" ht="17.100000000000001" customHeight="1" thickBot="1" x14ac:dyDescent="0.25">
      <c r="B34" s="80" t="s">
        <v>69</v>
      </c>
      <c r="C34" s="77">
        <v>12</v>
      </c>
      <c r="D34" s="31">
        <v>11</v>
      </c>
      <c r="E34" s="31">
        <v>8</v>
      </c>
      <c r="F34" s="31">
        <v>9</v>
      </c>
      <c r="G34" s="31">
        <v>9</v>
      </c>
      <c r="H34" s="31">
        <v>6</v>
      </c>
      <c r="I34" s="31">
        <v>12</v>
      </c>
      <c r="J34" s="31">
        <v>8</v>
      </c>
      <c r="K34" s="31">
        <v>6</v>
      </c>
      <c r="L34" s="31">
        <v>4</v>
      </c>
      <c r="M34" s="31">
        <v>8</v>
      </c>
      <c r="N34" s="457">
        <v>11</v>
      </c>
      <c r="O34" s="462">
        <f t="shared" si="4"/>
        <v>104</v>
      </c>
      <c r="P34" s="114">
        <f t="shared" si="5"/>
        <v>1.0521660912970587</v>
      </c>
    </row>
    <row r="35" spans="2:16" ht="17.100000000000001" hidden="1" customHeight="1" thickBot="1" x14ac:dyDescent="0.25">
      <c r="B35" s="80" t="s">
        <v>68</v>
      </c>
      <c r="C35" s="7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57"/>
      <c r="O35" s="462">
        <f t="shared" si="4"/>
        <v>0</v>
      </c>
      <c r="P35" s="114">
        <f t="shared" si="5"/>
        <v>0</v>
      </c>
    </row>
    <row r="36" spans="2:16" ht="17.100000000000001" customHeight="1" thickBot="1" x14ac:dyDescent="0.25">
      <c r="B36" s="130" t="s">
        <v>88</v>
      </c>
      <c r="C36" s="131">
        <v>1</v>
      </c>
      <c r="D36" s="31">
        <v>1</v>
      </c>
      <c r="E36" s="31">
        <v>3</v>
      </c>
      <c r="F36" s="31">
        <v>3</v>
      </c>
      <c r="G36" s="31">
        <v>1</v>
      </c>
      <c r="H36" s="31">
        <v>2</v>
      </c>
      <c r="I36" s="31"/>
      <c r="J36" s="31">
        <v>1</v>
      </c>
      <c r="K36" s="31">
        <v>1</v>
      </c>
      <c r="L36" s="31"/>
      <c r="M36" s="31"/>
      <c r="N36" s="457"/>
      <c r="O36" s="462">
        <f t="shared" si="4"/>
        <v>13</v>
      </c>
      <c r="P36" s="114">
        <f t="shared" si="5"/>
        <v>0.13152076141213234</v>
      </c>
    </row>
    <row r="37" spans="2:16" ht="17.100000000000001" customHeight="1" thickBot="1" x14ac:dyDescent="0.25">
      <c r="B37" s="130" t="s">
        <v>393</v>
      </c>
      <c r="C37" s="131"/>
      <c r="D37" s="31"/>
      <c r="E37" s="31"/>
      <c r="F37" s="31"/>
      <c r="G37" s="31"/>
      <c r="H37" s="31"/>
      <c r="I37" s="31"/>
      <c r="J37" s="31"/>
      <c r="K37" s="31"/>
      <c r="L37" s="31">
        <v>5</v>
      </c>
      <c r="M37" s="31"/>
      <c r="N37" s="457"/>
      <c r="O37" s="462">
        <f t="shared" si="4"/>
        <v>5</v>
      </c>
      <c r="P37" s="114">
        <f t="shared" si="5"/>
        <v>5.0584908235435523E-2</v>
      </c>
    </row>
    <row r="38" spans="2:16" ht="17.100000000000001" customHeight="1" thickBot="1" x14ac:dyDescent="0.25">
      <c r="B38" s="80" t="s">
        <v>70</v>
      </c>
      <c r="C38" s="77">
        <v>50</v>
      </c>
      <c r="D38" s="31">
        <v>43</v>
      </c>
      <c r="E38" s="31">
        <v>53</v>
      </c>
      <c r="F38" s="31">
        <v>69</v>
      </c>
      <c r="G38" s="31">
        <v>48</v>
      </c>
      <c r="H38" s="31">
        <v>45</v>
      </c>
      <c r="I38" s="31">
        <v>64</v>
      </c>
      <c r="J38" s="31">
        <v>56</v>
      </c>
      <c r="K38" s="31">
        <v>65</v>
      </c>
      <c r="L38" s="31">
        <v>56</v>
      </c>
      <c r="M38" s="31">
        <v>47</v>
      </c>
      <c r="N38" s="457">
        <v>91</v>
      </c>
      <c r="O38" s="462">
        <f t="shared" si="4"/>
        <v>687</v>
      </c>
      <c r="P38" s="114">
        <f t="shared" si="5"/>
        <v>6.9503663915488403</v>
      </c>
    </row>
    <row r="39" spans="2:16" ht="17.100000000000001" customHeight="1" thickBot="1" x14ac:dyDescent="0.25">
      <c r="B39" s="80" t="s">
        <v>260</v>
      </c>
      <c r="C39" s="77"/>
      <c r="D39" s="31"/>
      <c r="E39" s="31"/>
      <c r="F39" s="31"/>
      <c r="G39" s="31">
        <v>3</v>
      </c>
      <c r="H39" s="31">
        <v>1</v>
      </c>
      <c r="I39" s="31"/>
      <c r="J39" s="31">
        <v>1</v>
      </c>
      <c r="K39" s="31">
        <v>1</v>
      </c>
      <c r="L39" s="31"/>
      <c r="M39" s="31"/>
      <c r="N39" s="457"/>
      <c r="O39" s="462">
        <f t="shared" si="4"/>
        <v>6</v>
      </c>
      <c r="P39" s="114">
        <f t="shared" si="5"/>
        <v>6.0701889882522619E-2</v>
      </c>
    </row>
    <row r="40" spans="2:16" ht="17.100000000000001" customHeight="1" thickBot="1" x14ac:dyDescent="0.25">
      <c r="B40" s="80" t="s">
        <v>71</v>
      </c>
      <c r="C40" s="77">
        <v>12</v>
      </c>
      <c r="D40" s="31">
        <v>7</v>
      </c>
      <c r="E40" s="31">
        <v>8</v>
      </c>
      <c r="F40" s="31">
        <v>7</v>
      </c>
      <c r="G40" s="31">
        <v>19</v>
      </c>
      <c r="H40" s="31">
        <v>9</v>
      </c>
      <c r="I40" s="31">
        <v>7</v>
      </c>
      <c r="J40" s="31">
        <v>8</v>
      </c>
      <c r="K40" s="31">
        <v>8</v>
      </c>
      <c r="L40" s="31">
        <v>12</v>
      </c>
      <c r="M40" s="31">
        <v>13</v>
      </c>
      <c r="N40" s="457">
        <v>7</v>
      </c>
      <c r="O40" s="462">
        <f t="shared" si="4"/>
        <v>117</v>
      </c>
      <c r="P40" s="114">
        <f t="shared" si="5"/>
        <v>1.1836868527091911</v>
      </c>
    </row>
    <row r="41" spans="2:16" ht="17.100000000000001" customHeight="1" thickBot="1" x14ac:dyDescent="0.25">
      <c r="B41" s="276" t="s">
        <v>261</v>
      </c>
      <c r="C41" s="277"/>
      <c r="D41" s="278"/>
      <c r="E41" s="278"/>
      <c r="F41" s="278"/>
      <c r="G41" s="278">
        <v>11</v>
      </c>
      <c r="H41" s="278"/>
      <c r="I41" s="278"/>
      <c r="J41" s="278"/>
      <c r="K41" s="278"/>
      <c r="L41" s="278"/>
      <c r="M41" s="278"/>
      <c r="N41" s="458"/>
      <c r="O41" s="462">
        <f t="shared" si="4"/>
        <v>11</v>
      </c>
      <c r="P41" s="114">
        <f t="shared" si="5"/>
        <v>0.11128679811795812</v>
      </c>
    </row>
    <row r="42" spans="2:16" ht="17.100000000000001" customHeight="1" thickBot="1" x14ac:dyDescent="0.25">
      <c r="B42" s="280" t="s">
        <v>87</v>
      </c>
      <c r="C42" s="281"/>
      <c r="D42" s="282"/>
      <c r="E42" s="282">
        <v>7</v>
      </c>
      <c r="F42" s="282"/>
      <c r="G42" s="282"/>
      <c r="H42" s="282">
        <v>1</v>
      </c>
      <c r="I42" s="282">
        <v>2</v>
      </c>
      <c r="J42" s="282">
        <v>3</v>
      </c>
      <c r="K42" s="282">
        <v>2</v>
      </c>
      <c r="L42" s="282">
        <v>2</v>
      </c>
      <c r="M42" s="282">
        <v>1</v>
      </c>
      <c r="N42" s="459">
        <v>3</v>
      </c>
      <c r="O42" s="462">
        <f t="shared" si="4"/>
        <v>21</v>
      </c>
      <c r="P42" s="114">
        <f t="shared" si="5"/>
        <v>0.21245661458882917</v>
      </c>
    </row>
    <row r="43" spans="2:16" ht="17.100000000000001" customHeight="1" thickBot="1" x14ac:dyDescent="0.25">
      <c r="B43" s="283" t="s">
        <v>264</v>
      </c>
      <c r="C43" s="284"/>
      <c r="D43" s="285"/>
      <c r="E43" s="285"/>
      <c r="F43" s="285"/>
      <c r="G43" s="285">
        <v>1</v>
      </c>
      <c r="H43" s="285"/>
      <c r="I43" s="285"/>
      <c r="J43" s="285"/>
      <c r="K43" s="285"/>
      <c r="L43" s="285"/>
      <c r="M43" s="285"/>
      <c r="N43" s="460"/>
      <c r="O43" s="462">
        <f t="shared" si="4"/>
        <v>1</v>
      </c>
      <c r="P43" s="114">
        <f t="shared" si="5"/>
        <v>1.0116981647087103E-2</v>
      </c>
    </row>
    <row r="44" spans="2:16" ht="18" customHeight="1" thickBot="1" x14ac:dyDescent="0.25">
      <c r="B44" s="132" t="s">
        <v>1</v>
      </c>
      <c r="C44" s="133">
        <f>SUM(C32:C43)</f>
        <v>77</v>
      </c>
      <c r="D44" s="133">
        <f t="shared" ref="D44:L44" si="6">SUM(D32:D43)</f>
        <v>64</v>
      </c>
      <c r="E44" s="133">
        <f t="shared" si="6"/>
        <v>81</v>
      </c>
      <c r="F44" s="133">
        <f t="shared" si="6"/>
        <v>90</v>
      </c>
      <c r="G44" s="133">
        <f t="shared" si="6"/>
        <v>93</v>
      </c>
      <c r="H44" s="133">
        <f t="shared" si="6"/>
        <v>66</v>
      </c>
      <c r="I44" s="133">
        <f t="shared" si="6"/>
        <v>85</v>
      </c>
      <c r="J44" s="133">
        <f t="shared" si="6"/>
        <v>77</v>
      </c>
      <c r="K44" s="133">
        <f t="shared" si="6"/>
        <v>83</v>
      </c>
      <c r="L44" s="133">
        <f t="shared" si="6"/>
        <v>80</v>
      </c>
      <c r="M44" s="133">
        <f>SUM(M32:M43)</f>
        <v>69</v>
      </c>
      <c r="N44" s="461">
        <f>SUM(N32:N43)</f>
        <v>113</v>
      </c>
      <c r="O44" s="566">
        <f>SUM(O32:O43)</f>
        <v>978</v>
      </c>
      <c r="P44" s="69"/>
    </row>
    <row r="45" spans="2:16" ht="15.75" customHeight="1" thickBot="1" x14ac:dyDescent="0.25">
      <c r="B45" s="135"/>
      <c r="C45" s="135"/>
      <c r="D45" s="136"/>
      <c r="E45" s="137"/>
      <c r="F45" s="138"/>
      <c r="G45" s="139"/>
      <c r="H45" s="139"/>
      <c r="I45" s="156"/>
      <c r="J45" s="701" t="s">
        <v>124</v>
      </c>
      <c r="K45" s="701"/>
      <c r="L45" s="701"/>
      <c r="M45" s="701"/>
      <c r="N45" s="701"/>
      <c r="O45" s="701"/>
      <c r="P45" s="114">
        <f>(100000/9884371)*(O44/12)*12</f>
        <v>9.8944080508511867</v>
      </c>
    </row>
    <row r="46" spans="2:16" ht="15.75" customHeight="1" x14ac:dyDescent="0.2">
      <c r="B46" s="135"/>
      <c r="C46" s="135"/>
      <c r="D46" s="149"/>
      <c r="E46" s="149"/>
      <c r="F46" s="149"/>
      <c r="G46" s="149"/>
      <c r="H46" s="149"/>
      <c r="I46" s="149"/>
      <c r="J46" s="286"/>
      <c r="K46" s="286"/>
      <c r="L46" s="286"/>
      <c r="M46" s="286"/>
      <c r="N46" s="286"/>
      <c r="O46" s="286"/>
      <c r="P46" s="402"/>
    </row>
    <row r="47" spans="2:16" ht="15.75" customHeight="1" x14ac:dyDescent="0.2">
      <c r="B47" s="135"/>
      <c r="C47" s="135"/>
      <c r="D47" s="149"/>
      <c r="E47" s="149"/>
      <c r="F47" s="149"/>
      <c r="G47" s="149"/>
      <c r="H47" s="149"/>
      <c r="I47" s="149"/>
      <c r="J47" s="286"/>
      <c r="K47" s="286"/>
      <c r="L47" s="286"/>
      <c r="M47" s="286"/>
      <c r="N47" s="286"/>
      <c r="O47" s="286"/>
      <c r="P47" s="402"/>
    </row>
    <row r="48" spans="2:16" ht="15.75" customHeight="1" x14ac:dyDescent="0.2">
      <c r="B48" s="135"/>
      <c r="C48" s="135"/>
      <c r="D48" s="149"/>
      <c r="E48" s="149"/>
      <c r="F48" s="149"/>
      <c r="G48" s="149"/>
      <c r="H48" s="149"/>
      <c r="I48" s="149"/>
      <c r="J48" s="286"/>
      <c r="K48" s="286"/>
      <c r="L48" s="286"/>
      <c r="M48" s="286"/>
      <c r="N48" s="286"/>
      <c r="O48" s="286"/>
      <c r="P48" s="402"/>
    </row>
    <row r="49" spans="1:22" ht="15.75" customHeight="1" x14ac:dyDescent="0.2">
      <c r="B49" s="135"/>
      <c r="C49" s="135"/>
      <c r="D49" s="149"/>
      <c r="E49" s="149"/>
      <c r="F49" s="149"/>
      <c r="G49" s="149"/>
      <c r="H49" s="149"/>
      <c r="I49" s="149"/>
      <c r="J49" s="286"/>
      <c r="K49" s="286"/>
      <c r="L49" s="286"/>
      <c r="M49" s="286"/>
      <c r="N49" s="286"/>
      <c r="O49" s="286"/>
      <c r="P49" s="402"/>
    </row>
    <row r="50" spans="1:22" ht="15.75" customHeight="1" x14ac:dyDescent="0.2">
      <c r="B50" s="135"/>
      <c r="C50" s="135"/>
      <c r="D50" s="149"/>
      <c r="E50" s="149"/>
      <c r="F50" s="149"/>
      <c r="G50" s="149"/>
      <c r="H50" s="149"/>
      <c r="I50" s="149"/>
      <c r="J50" s="286"/>
      <c r="K50" s="286"/>
      <c r="L50" s="286"/>
      <c r="M50" s="286"/>
      <c r="N50" s="286"/>
      <c r="O50" s="286"/>
      <c r="P50" s="402"/>
    </row>
    <row r="51" spans="1:22" ht="15.75" customHeight="1" x14ac:dyDescent="0.2">
      <c r="B51" s="135"/>
      <c r="C51" s="135"/>
      <c r="D51" s="149"/>
      <c r="E51" s="149"/>
      <c r="F51" s="149"/>
      <c r="G51" s="149"/>
      <c r="H51" s="149"/>
      <c r="I51" s="149"/>
      <c r="J51" s="286"/>
      <c r="K51" s="286"/>
      <c r="L51" s="286"/>
      <c r="M51" s="286"/>
      <c r="N51" s="286"/>
      <c r="O51" s="286"/>
      <c r="P51" s="402"/>
    </row>
    <row r="52" spans="1:22" ht="15.75" customHeight="1" x14ac:dyDescent="0.2">
      <c r="B52" s="135"/>
      <c r="C52" s="135"/>
      <c r="D52" s="149"/>
      <c r="E52" s="149"/>
      <c r="F52" s="149"/>
      <c r="G52" s="149"/>
      <c r="H52" s="149"/>
      <c r="I52" s="149"/>
      <c r="J52" s="286"/>
      <c r="K52" s="286"/>
      <c r="L52" s="286"/>
      <c r="M52" s="286"/>
      <c r="N52" s="286"/>
      <c r="O52" s="286"/>
      <c r="P52" s="402"/>
    </row>
    <row r="53" spans="1:22" ht="15.75" customHeight="1" x14ac:dyDescent="0.2">
      <c r="B53" s="135"/>
      <c r="C53" s="135"/>
      <c r="D53" s="149"/>
      <c r="E53" s="149"/>
      <c r="F53" s="149"/>
      <c r="G53" s="149"/>
      <c r="H53" s="149"/>
      <c r="I53" s="149"/>
      <c r="J53" s="286"/>
      <c r="K53" s="286"/>
      <c r="L53" s="286"/>
      <c r="M53" s="286"/>
      <c r="N53" s="286"/>
      <c r="O53" s="286"/>
      <c r="P53" s="402"/>
    </row>
    <row r="54" spans="1:22" ht="15.75" customHeight="1" x14ac:dyDescent="0.2">
      <c r="B54" s="135"/>
      <c r="C54" s="135"/>
      <c r="D54" s="149"/>
      <c r="E54" s="149"/>
      <c r="F54" s="149"/>
      <c r="G54" s="149"/>
      <c r="H54" s="149"/>
      <c r="I54" s="149"/>
      <c r="J54" s="286"/>
      <c r="K54" s="286"/>
      <c r="L54" s="286"/>
      <c r="M54" s="286"/>
      <c r="N54" s="286"/>
      <c r="O54" s="286"/>
      <c r="P54" s="402"/>
    </row>
    <row r="55" spans="1:22" ht="24.95" customHeight="1" thickBot="1" x14ac:dyDescent="0.25">
      <c r="B55" s="675" t="s">
        <v>203</v>
      </c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</row>
    <row r="56" spans="1:22" ht="24" customHeight="1" thickBot="1" x14ac:dyDescent="0.35">
      <c r="B56" s="140" t="s">
        <v>20</v>
      </c>
      <c r="C56" s="141" t="s">
        <v>272</v>
      </c>
      <c r="D56" s="141" t="s">
        <v>273</v>
      </c>
      <c r="E56" s="141" t="s">
        <v>274</v>
      </c>
      <c r="F56" s="141" t="s">
        <v>275</v>
      </c>
      <c r="G56" s="141" t="s">
        <v>276</v>
      </c>
      <c r="H56" s="141" t="s">
        <v>277</v>
      </c>
      <c r="I56" s="141" t="s">
        <v>278</v>
      </c>
      <c r="J56" s="141" t="s">
        <v>279</v>
      </c>
      <c r="K56" s="141" t="s">
        <v>280</v>
      </c>
      <c r="L56" s="141" t="s">
        <v>281</v>
      </c>
      <c r="M56" s="141" t="s">
        <v>282</v>
      </c>
      <c r="N56" s="141" t="s">
        <v>283</v>
      </c>
      <c r="O56" s="142" t="s">
        <v>1</v>
      </c>
      <c r="P56" s="691"/>
      <c r="Q56" s="691"/>
      <c r="R56" s="691"/>
      <c r="S56" s="691"/>
      <c r="T56" s="691"/>
    </row>
    <row r="57" spans="1:22" ht="15" customHeight="1" x14ac:dyDescent="0.2">
      <c r="B57" s="143" t="s">
        <v>201</v>
      </c>
      <c r="C57" s="144">
        <v>17</v>
      </c>
      <c r="D57" s="126">
        <v>18</v>
      </c>
      <c r="E57" s="126">
        <v>10</v>
      </c>
      <c r="F57" s="126">
        <v>25</v>
      </c>
      <c r="G57" s="126">
        <v>13</v>
      </c>
      <c r="H57" s="126">
        <v>21</v>
      </c>
      <c r="I57" s="126">
        <v>11</v>
      </c>
      <c r="J57" s="126">
        <v>8</v>
      </c>
      <c r="K57" s="126">
        <v>26</v>
      </c>
      <c r="L57" s="126">
        <v>31</v>
      </c>
      <c r="M57" s="126">
        <v>31</v>
      </c>
      <c r="N57" s="126">
        <v>33</v>
      </c>
      <c r="O57" s="127">
        <f>SUM(C57:N57)</f>
        <v>244</v>
      </c>
    </row>
    <row r="58" spans="1:22" ht="15" customHeight="1" x14ac:dyDescent="0.2">
      <c r="B58" s="130" t="s">
        <v>202</v>
      </c>
      <c r="C58" s="131"/>
      <c r="D58" s="31">
        <v>2</v>
      </c>
      <c r="E58" s="31">
        <v>1</v>
      </c>
      <c r="F58" s="31"/>
      <c r="G58" s="31">
        <v>1</v>
      </c>
      <c r="H58" s="31"/>
      <c r="I58" s="31"/>
      <c r="J58" s="31"/>
      <c r="K58" s="31"/>
      <c r="L58" s="31">
        <v>1</v>
      </c>
      <c r="M58" s="31"/>
      <c r="N58" s="31"/>
      <c r="O58" s="73">
        <f>SUM(C58:N58)</f>
        <v>5</v>
      </c>
    </row>
    <row r="59" spans="1:22" ht="15" customHeight="1" x14ac:dyDescent="0.2">
      <c r="B59" s="345" t="s">
        <v>382</v>
      </c>
      <c r="C59" s="346"/>
      <c r="D59" s="62"/>
      <c r="E59" s="62"/>
      <c r="F59" s="62"/>
      <c r="G59" s="62"/>
      <c r="H59" s="62"/>
      <c r="I59" s="62"/>
      <c r="J59" s="62">
        <v>2</v>
      </c>
      <c r="K59" s="62"/>
      <c r="L59" s="62"/>
      <c r="M59" s="62"/>
      <c r="N59" s="62">
        <v>1</v>
      </c>
      <c r="O59" s="73">
        <f>SUM(C59:N59)</f>
        <v>3</v>
      </c>
    </row>
    <row r="60" spans="1:22" ht="15" customHeight="1" thickBot="1" x14ac:dyDescent="0.25">
      <c r="A60" s="69"/>
      <c r="B60" s="145" t="s">
        <v>284</v>
      </c>
      <c r="C60" s="146"/>
      <c r="D60" s="58">
        <v>1</v>
      </c>
      <c r="E60" s="58">
        <v>1</v>
      </c>
      <c r="F60" s="58">
        <v>2</v>
      </c>
      <c r="G60" s="58"/>
      <c r="H60" s="58"/>
      <c r="I60" s="58">
        <v>2</v>
      </c>
      <c r="J60" s="58"/>
      <c r="K60" s="58"/>
      <c r="L60" s="58"/>
      <c r="M60" s="58"/>
      <c r="N60" s="58">
        <v>2</v>
      </c>
      <c r="O60" s="74">
        <f>SUM(C60:N60)</f>
        <v>8</v>
      </c>
      <c r="P60" s="69"/>
      <c r="Q60" s="69"/>
      <c r="R60" s="69"/>
      <c r="S60" s="69"/>
      <c r="T60" s="69"/>
      <c r="U60" s="69"/>
      <c r="V60" s="69"/>
    </row>
    <row r="61" spans="1:22" ht="16.5" customHeight="1" thickBot="1" x14ac:dyDescent="0.25">
      <c r="A61" s="69"/>
      <c r="B61" s="147" t="s">
        <v>1</v>
      </c>
      <c r="C61" s="568">
        <f>SUM(C57:C60)</f>
        <v>17</v>
      </c>
      <c r="D61" s="568">
        <f t="shared" ref="D61:N61" si="7">SUM(D57:D60)</f>
        <v>21</v>
      </c>
      <c r="E61" s="568">
        <f t="shared" si="7"/>
        <v>12</v>
      </c>
      <c r="F61" s="568">
        <f t="shared" si="7"/>
        <v>27</v>
      </c>
      <c r="G61" s="568">
        <f t="shared" si="7"/>
        <v>14</v>
      </c>
      <c r="H61" s="568">
        <f t="shared" si="7"/>
        <v>21</v>
      </c>
      <c r="I61" s="568">
        <f t="shared" si="7"/>
        <v>13</v>
      </c>
      <c r="J61" s="568">
        <f t="shared" si="7"/>
        <v>10</v>
      </c>
      <c r="K61" s="568">
        <f t="shared" si="7"/>
        <v>26</v>
      </c>
      <c r="L61" s="568">
        <f t="shared" si="7"/>
        <v>32</v>
      </c>
      <c r="M61" s="568">
        <f t="shared" si="7"/>
        <v>31</v>
      </c>
      <c r="N61" s="568">
        <f t="shared" si="7"/>
        <v>36</v>
      </c>
      <c r="O61" s="568">
        <f>SUM(O57:O60)</f>
        <v>260</v>
      </c>
      <c r="P61" s="69"/>
      <c r="Q61" s="69"/>
      <c r="R61" s="69"/>
      <c r="S61" s="69"/>
      <c r="T61" s="69"/>
      <c r="U61" s="69"/>
      <c r="V61" s="69"/>
    </row>
    <row r="62" spans="1:22" ht="15.75" customHeight="1" thickBot="1" x14ac:dyDescent="0.25">
      <c r="A62" s="69"/>
      <c r="B62" s="135"/>
      <c r="C62" s="135"/>
      <c r="D62" s="149"/>
      <c r="E62" s="137"/>
      <c r="F62" s="688" t="s">
        <v>124</v>
      </c>
      <c r="G62" s="689"/>
      <c r="H62" s="689"/>
      <c r="I62" s="689"/>
      <c r="J62" s="689"/>
      <c r="K62" s="689"/>
      <c r="L62" s="689"/>
      <c r="M62" s="689"/>
      <c r="N62" s="689"/>
      <c r="O62" s="697"/>
      <c r="P62" s="698">
        <f>(100000/9884371)*(O61/12)*12</f>
        <v>2.6304152282426472</v>
      </c>
      <c r="Q62" s="699"/>
      <c r="R62" s="699"/>
      <c r="S62" s="699"/>
      <c r="T62" s="700"/>
      <c r="U62" s="150"/>
      <c r="V62" s="69"/>
    </row>
    <row r="63" spans="1:22" ht="15.75" customHeight="1" x14ac:dyDescent="0.2">
      <c r="A63" s="69"/>
      <c r="B63" s="135"/>
      <c r="C63" s="135"/>
      <c r="D63" s="149"/>
      <c r="E63" s="149"/>
      <c r="F63" s="149"/>
      <c r="G63" s="149"/>
      <c r="H63" s="135"/>
      <c r="I63" s="135"/>
      <c r="J63" s="286"/>
      <c r="K63" s="286"/>
      <c r="L63" s="286"/>
      <c r="M63" s="286"/>
      <c r="N63" s="286"/>
      <c r="O63" s="286"/>
      <c r="P63" s="288"/>
      <c r="Q63" s="288"/>
      <c r="R63" s="288"/>
      <c r="S63" s="288"/>
      <c r="T63" s="288"/>
      <c r="U63" s="287"/>
      <c r="V63" s="69"/>
    </row>
    <row r="64" spans="1:22" ht="15.75" customHeight="1" x14ac:dyDescent="0.2">
      <c r="A64" s="69"/>
      <c r="B64" s="135"/>
      <c r="C64" s="135"/>
      <c r="D64" s="149"/>
      <c r="E64" s="149"/>
      <c r="F64" s="149"/>
      <c r="G64" s="149"/>
      <c r="H64" s="135"/>
      <c r="I64" s="135"/>
      <c r="J64" s="286"/>
      <c r="K64" s="286"/>
      <c r="L64" s="286"/>
      <c r="M64" s="286"/>
      <c r="N64" s="286"/>
      <c r="O64" s="286"/>
      <c r="P64" s="288"/>
      <c r="Q64" s="288"/>
      <c r="R64" s="288"/>
      <c r="S64" s="288"/>
      <c r="T64" s="288"/>
      <c r="U64" s="287"/>
      <c r="V64" s="69"/>
    </row>
    <row r="65" spans="1:22" ht="15.75" customHeight="1" x14ac:dyDescent="0.2">
      <c r="A65" s="69"/>
      <c r="B65" s="135"/>
      <c r="C65" s="135"/>
      <c r="D65" s="149"/>
      <c r="E65" s="149"/>
      <c r="F65" s="149"/>
      <c r="G65" s="149"/>
      <c r="H65" s="135"/>
      <c r="I65" s="135"/>
      <c r="J65" s="286"/>
      <c r="K65" s="286"/>
      <c r="L65" s="286"/>
      <c r="M65" s="286"/>
      <c r="N65" s="286"/>
      <c r="O65" s="286"/>
      <c r="P65" s="288"/>
      <c r="Q65" s="288"/>
      <c r="R65" s="288"/>
      <c r="S65" s="288"/>
      <c r="T65" s="288"/>
      <c r="U65" s="287"/>
      <c r="V65" s="69"/>
    </row>
    <row r="66" spans="1:22" ht="24.95" customHeight="1" thickBot="1" x14ac:dyDescent="0.4">
      <c r="A66" s="69"/>
      <c r="B66" s="695" t="s">
        <v>72</v>
      </c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"/>
      <c r="V66" s="69"/>
    </row>
    <row r="67" spans="1:22" ht="24" customHeight="1" thickBot="1" x14ac:dyDescent="0.35">
      <c r="A67" s="69"/>
      <c r="B67" s="108" t="s">
        <v>20</v>
      </c>
      <c r="C67" s="109" t="s">
        <v>272</v>
      </c>
      <c r="D67" s="109" t="s">
        <v>273</v>
      </c>
      <c r="E67" s="109" t="s">
        <v>274</v>
      </c>
      <c r="F67" s="109" t="s">
        <v>275</v>
      </c>
      <c r="G67" s="109" t="s">
        <v>276</v>
      </c>
      <c r="H67" s="109" t="s">
        <v>277</v>
      </c>
      <c r="I67" s="109" t="s">
        <v>278</v>
      </c>
      <c r="J67" s="109" t="s">
        <v>279</v>
      </c>
      <c r="K67" s="109" t="s">
        <v>280</v>
      </c>
      <c r="L67" s="109" t="s">
        <v>281</v>
      </c>
      <c r="M67" s="109" t="s">
        <v>282</v>
      </c>
      <c r="N67" s="109" t="s">
        <v>283</v>
      </c>
      <c r="O67" s="567" t="s">
        <v>1</v>
      </c>
      <c r="P67" s="696"/>
      <c r="Q67" s="696"/>
      <c r="R67" s="696"/>
      <c r="S67" s="696"/>
      <c r="T67" s="696"/>
      <c r="U67" s="69"/>
      <c r="V67" s="69"/>
    </row>
    <row r="68" spans="1:22" ht="18" customHeight="1" thickBot="1" x14ac:dyDescent="0.25">
      <c r="A68" s="69"/>
      <c r="B68" s="151" t="s">
        <v>72</v>
      </c>
      <c r="C68" s="152">
        <v>37</v>
      </c>
      <c r="D68" s="153">
        <v>34</v>
      </c>
      <c r="E68" s="153">
        <v>32</v>
      </c>
      <c r="F68" s="154">
        <v>39</v>
      </c>
      <c r="G68" s="154">
        <v>53</v>
      </c>
      <c r="H68" s="154">
        <v>33</v>
      </c>
      <c r="I68" s="154">
        <v>49</v>
      </c>
      <c r="J68" s="154">
        <v>50</v>
      </c>
      <c r="K68" s="154">
        <v>47</v>
      </c>
      <c r="L68" s="154">
        <v>43</v>
      </c>
      <c r="M68" s="154">
        <v>31</v>
      </c>
      <c r="N68" s="154">
        <v>50</v>
      </c>
      <c r="O68" s="63">
        <f>SUM(C68:N68)</f>
        <v>498</v>
      </c>
      <c r="P68" s="69"/>
      <c r="Q68" s="69"/>
      <c r="R68" s="69"/>
      <c r="S68" s="69"/>
      <c r="T68" s="69"/>
      <c r="U68" s="69"/>
      <c r="V68" s="69"/>
    </row>
    <row r="69" spans="1:22" ht="17.25" customHeight="1" thickBot="1" x14ac:dyDescent="0.25">
      <c r="A69" s="69"/>
      <c r="B69" s="135"/>
      <c r="C69" s="135"/>
      <c r="D69" s="136"/>
      <c r="E69" s="137"/>
      <c r="F69" s="688" t="s">
        <v>124</v>
      </c>
      <c r="G69" s="689"/>
      <c r="H69" s="689"/>
      <c r="I69" s="689"/>
      <c r="J69" s="689"/>
      <c r="K69" s="689"/>
      <c r="L69" s="689"/>
      <c r="M69" s="689"/>
      <c r="N69" s="689"/>
      <c r="O69" s="690"/>
      <c r="P69" s="684">
        <f>(100000/9884371)*(O68/12)*12</f>
        <v>5.038256860249378</v>
      </c>
      <c r="Q69" s="685">
        <f>(100000/9755954)*(P69/8)*12</f>
        <v>7.7464339114084263E-2</v>
      </c>
      <c r="R69" s="685">
        <f>(100000/9755954)*(Q69/8)*12</f>
        <v>1.1910317399110985E-3</v>
      </c>
      <c r="S69" s="685">
        <f>(100000/9755954)*(R69/8)*12</f>
        <v>1.8312382467841154E-5</v>
      </c>
      <c r="T69" s="686">
        <f>(100000/9755954)*(S69/8)*12</f>
        <v>2.8155702355465934E-7</v>
      </c>
      <c r="U69" s="69"/>
      <c r="V69" s="69"/>
    </row>
    <row r="70" spans="1:22" ht="14.1" customHeight="1" thickBot="1" x14ac:dyDescent="0.25">
      <c r="A70" s="69"/>
      <c r="B70" s="135"/>
      <c r="C70" s="135"/>
      <c r="D70" s="135"/>
      <c r="E70" s="149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69"/>
      <c r="Q70" s="69"/>
      <c r="R70" s="69"/>
      <c r="S70" s="69"/>
      <c r="T70" s="69"/>
      <c r="U70" s="69"/>
      <c r="V70" s="69"/>
    </row>
    <row r="71" spans="1:22" ht="18" customHeight="1" thickBot="1" x14ac:dyDescent="0.25">
      <c r="A71" s="69"/>
      <c r="B71" s="135"/>
      <c r="C71" s="135"/>
      <c r="D71" s="149"/>
      <c r="E71" s="155"/>
      <c r="F71" s="688" t="s">
        <v>285</v>
      </c>
      <c r="G71" s="689"/>
      <c r="H71" s="689"/>
      <c r="I71" s="689"/>
      <c r="J71" s="689"/>
      <c r="K71" s="689"/>
      <c r="L71" s="689"/>
      <c r="M71" s="689"/>
      <c r="N71" s="689"/>
      <c r="O71" s="690"/>
      <c r="P71" s="687">
        <f>(100000/9884371)*(2472/12)*12</f>
        <v>25.009178631599319</v>
      </c>
      <c r="Q71" s="687">
        <f>(100000/9755954)*(P71/8)*12</f>
        <v>0.38452177969882784</v>
      </c>
      <c r="R71" s="687">
        <f>(100000/9755954)*(Q71/8)*12</f>
        <v>5.9121093595587045E-3</v>
      </c>
      <c r="S71" s="687">
        <f>(100000/9755954)*(R71/8)*12</f>
        <v>9.0900018996994625E-5</v>
      </c>
      <c r="T71" s="687">
        <f>(100000/9755954)*(S71/8)*12</f>
        <v>1.3976083578857789E-6</v>
      </c>
      <c r="U71" s="69"/>
      <c r="V71" s="69"/>
    </row>
    <row r="72" spans="1:22" x14ac:dyDescent="0.2">
      <c r="A72" s="69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69"/>
      <c r="Q72" s="69"/>
      <c r="R72" s="69"/>
      <c r="S72" s="69"/>
      <c r="T72" s="69"/>
      <c r="U72" s="69"/>
      <c r="V72" s="69"/>
    </row>
    <row r="73" spans="1:22" x14ac:dyDescent="0.2">
      <c r="A73" s="69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69"/>
      <c r="Q73" s="69"/>
      <c r="R73" s="69"/>
      <c r="S73" s="69"/>
      <c r="T73" s="69"/>
      <c r="U73" s="69"/>
      <c r="V73" s="69"/>
    </row>
    <row r="74" spans="1:22" x14ac:dyDescent="0.2">
      <c r="A74" s="69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69"/>
      <c r="Q74" s="69"/>
      <c r="R74" s="69"/>
      <c r="S74" s="69"/>
      <c r="T74" s="69"/>
      <c r="U74" s="69"/>
      <c r="V74" s="69"/>
    </row>
  </sheetData>
  <mergeCells count="22">
    <mergeCell ref="J45:O45"/>
    <mergeCell ref="A5:R5"/>
    <mergeCell ref="A6:R6"/>
    <mergeCell ref="A7:R7"/>
    <mergeCell ref="A9:R9"/>
    <mergeCell ref="A10:R10"/>
    <mergeCell ref="A11:R11"/>
    <mergeCell ref="A13:S13"/>
    <mergeCell ref="P14:P19"/>
    <mergeCell ref="B15:O15"/>
    <mergeCell ref="J28:O28"/>
    <mergeCell ref="B30:P30"/>
    <mergeCell ref="F69:O69"/>
    <mergeCell ref="P69:T69"/>
    <mergeCell ref="F71:O71"/>
    <mergeCell ref="P71:T71"/>
    <mergeCell ref="B55:S55"/>
    <mergeCell ref="P56:T56"/>
    <mergeCell ref="F62:O62"/>
    <mergeCell ref="P62:T62"/>
    <mergeCell ref="B66:T66"/>
    <mergeCell ref="P67:T67"/>
  </mergeCells>
  <pageMargins left="0.19685039370078741" right="0.19685039370078741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22"/>
  <sheetViews>
    <sheetView topLeftCell="A10" workbookViewId="0">
      <selection activeCell="Z41" sqref="Z41"/>
    </sheetView>
  </sheetViews>
  <sheetFormatPr baseColWidth="10" defaultRowHeight="12.75" x14ac:dyDescent="0.2"/>
  <cols>
    <col min="1" max="1" width="1.7109375" customWidth="1"/>
    <col min="2" max="2" width="1.85546875" customWidth="1"/>
    <col min="3" max="3" width="13.570312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  <col min="18" max="18" width="2.7109375" hidden="1" customWidth="1"/>
    <col min="19" max="23" width="11.42578125" hidden="1" customWidth="1"/>
  </cols>
  <sheetData>
    <row r="5" spans="1:24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403"/>
      <c r="X5" s="406"/>
    </row>
    <row r="6" spans="1:24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404"/>
    </row>
    <row r="7" spans="1:24" ht="15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405"/>
    </row>
    <row r="8" spans="1:24" ht="12.75" customHeight="1" x14ac:dyDescent="0.25">
      <c r="D8" s="1"/>
      <c r="E8" s="1"/>
      <c r="F8" s="1"/>
      <c r="G8" s="1"/>
      <c r="H8" s="1"/>
      <c r="I8" s="1"/>
      <c r="J8" s="1"/>
    </row>
    <row r="9" spans="1:24" ht="18" customHeight="1" x14ac:dyDescent="0.3">
      <c r="A9" s="703" t="s">
        <v>286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407"/>
    </row>
    <row r="10" spans="1:24" ht="18.75" customHeight="1" x14ac:dyDescent="0.25">
      <c r="A10" s="704" t="s">
        <v>64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408"/>
    </row>
    <row r="11" spans="1:24" ht="12.75" customHeight="1" x14ac:dyDescent="0.2">
      <c r="A11" s="657" t="s">
        <v>422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18"/>
    </row>
    <row r="12" spans="1:24" ht="19.5" customHeight="1" thickBot="1" x14ac:dyDescent="0.35">
      <c r="A12" s="702" t="s">
        <v>66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409"/>
    </row>
    <row r="13" spans="1:24" ht="87.75" customHeight="1" thickBot="1" x14ac:dyDescent="0.4">
      <c r="C13" s="157" t="s">
        <v>287</v>
      </c>
      <c r="D13" s="158" t="s">
        <v>167</v>
      </c>
      <c r="E13" s="158" t="s">
        <v>165</v>
      </c>
      <c r="F13" s="158" t="s">
        <v>204</v>
      </c>
      <c r="G13" s="158" t="s">
        <v>229</v>
      </c>
      <c r="H13" s="158" t="s">
        <v>243</v>
      </c>
      <c r="I13" s="158" t="s">
        <v>288</v>
      </c>
      <c r="J13" s="158" t="s">
        <v>289</v>
      </c>
      <c r="K13" s="158" t="s">
        <v>290</v>
      </c>
      <c r="L13" s="158" t="s">
        <v>291</v>
      </c>
      <c r="M13" s="158" t="s">
        <v>292</v>
      </c>
      <c r="N13" s="158" t="s">
        <v>293</v>
      </c>
      <c r="O13" s="158" t="s">
        <v>294</v>
      </c>
      <c r="P13" s="159" t="s">
        <v>295</v>
      </c>
    </row>
    <row r="14" spans="1:24" ht="20.100000000000001" customHeight="1" x14ac:dyDescent="0.35">
      <c r="C14" s="160" t="s">
        <v>94</v>
      </c>
      <c r="D14" s="161">
        <v>31</v>
      </c>
      <c r="E14" s="161">
        <v>25</v>
      </c>
      <c r="F14" s="162">
        <v>41</v>
      </c>
      <c r="G14" s="161">
        <v>27</v>
      </c>
      <c r="H14" s="161">
        <v>40</v>
      </c>
      <c r="I14" s="161">
        <v>28</v>
      </c>
      <c r="J14" s="161">
        <v>33</v>
      </c>
      <c r="K14" s="161">
        <v>37</v>
      </c>
      <c r="L14" s="161">
        <v>29</v>
      </c>
      <c r="M14" s="161">
        <v>28</v>
      </c>
      <c r="N14" s="161">
        <v>28</v>
      </c>
      <c r="O14" s="161">
        <v>31</v>
      </c>
      <c r="P14" s="163">
        <f>SUM(D14:O14)</f>
        <v>378</v>
      </c>
    </row>
    <row r="15" spans="1:24" ht="20.100000000000001" customHeight="1" x14ac:dyDescent="0.35">
      <c r="C15" s="164" t="s">
        <v>95</v>
      </c>
      <c r="D15" s="165">
        <v>18</v>
      </c>
      <c r="E15" s="165">
        <v>15</v>
      </c>
      <c r="F15" s="166">
        <v>25</v>
      </c>
      <c r="G15" s="165">
        <v>25</v>
      </c>
      <c r="H15" s="165">
        <v>26</v>
      </c>
      <c r="I15" s="165">
        <v>28</v>
      </c>
      <c r="J15" s="165">
        <v>19</v>
      </c>
      <c r="K15" s="165">
        <v>32</v>
      </c>
      <c r="L15" s="165">
        <v>26</v>
      </c>
      <c r="M15" s="165">
        <v>15</v>
      </c>
      <c r="N15" s="165">
        <v>16</v>
      </c>
      <c r="O15" s="165">
        <v>26</v>
      </c>
      <c r="P15" s="167">
        <f t="shared" ref="P15:P20" si="0">SUM(D15:O15)</f>
        <v>271</v>
      </c>
    </row>
    <row r="16" spans="1:24" ht="20.100000000000001" customHeight="1" x14ac:dyDescent="0.35">
      <c r="C16" s="164" t="s">
        <v>96</v>
      </c>
      <c r="D16" s="165">
        <v>22</v>
      </c>
      <c r="E16" s="165">
        <v>27</v>
      </c>
      <c r="F16" s="166">
        <v>29</v>
      </c>
      <c r="G16" s="165">
        <v>28</v>
      </c>
      <c r="H16" s="165">
        <v>17</v>
      </c>
      <c r="I16" s="165">
        <v>28</v>
      </c>
      <c r="J16" s="165">
        <v>13</v>
      </c>
      <c r="K16" s="165">
        <v>17</v>
      </c>
      <c r="L16" s="165">
        <v>22</v>
      </c>
      <c r="M16" s="165">
        <v>32</v>
      </c>
      <c r="N16" s="165">
        <v>27</v>
      </c>
      <c r="O16" s="165">
        <v>35</v>
      </c>
      <c r="P16" s="167">
        <f t="shared" si="0"/>
        <v>297</v>
      </c>
    </row>
    <row r="17" spans="3:16" ht="20.100000000000001" customHeight="1" x14ac:dyDescent="0.35">
      <c r="C17" s="164" t="s">
        <v>97</v>
      </c>
      <c r="D17" s="165">
        <v>12</v>
      </c>
      <c r="E17" s="165">
        <v>14</v>
      </c>
      <c r="F17" s="166">
        <v>18</v>
      </c>
      <c r="G17" s="165">
        <v>30</v>
      </c>
      <c r="H17" s="165">
        <v>29</v>
      </c>
      <c r="I17" s="165">
        <v>16</v>
      </c>
      <c r="J17" s="165">
        <v>27</v>
      </c>
      <c r="K17" s="165">
        <v>14</v>
      </c>
      <c r="L17" s="165">
        <v>41</v>
      </c>
      <c r="M17" s="165">
        <v>21</v>
      </c>
      <c r="N17" s="165">
        <v>19</v>
      </c>
      <c r="O17" s="165">
        <v>22</v>
      </c>
      <c r="P17" s="167">
        <f t="shared" si="0"/>
        <v>263</v>
      </c>
    </row>
    <row r="18" spans="3:16" ht="20.100000000000001" customHeight="1" x14ac:dyDescent="0.35">
      <c r="C18" s="164" t="s">
        <v>98</v>
      </c>
      <c r="D18" s="165">
        <v>42</v>
      </c>
      <c r="E18" s="165">
        <v>15</v>
      </c>
      <c r="F18" s="166">
        <v>15</v>
      </c>
      <c r="G18" s="165">
        <v>32</v>
      </c>
      <c r="H18" s="165">
        <v>25</v>
      </c>
      <c r="I18" s="165">
        <v>22</v>
      </c>
      <c r="J18" s="165">
        <v>25</v>
      </c>
      <c r="K18" s="165">
        <v>11</v>
      </c>
      <c r="L18" s="165">
        <v>28</v>
      </c>
      <c r="M18" s="165">
        <v>28</v>
      </c>
      <c r="N18" s="165">
        <v>16</v>
      </c>
      <c r="O18" s="165">
        <v>37</v>
      </c>
      <c r="P18" s="167">
        <f t="shared" si="0"/>
        <v>296</v>
      </c>
    </row>
    <row r="19" spans="3:16" ht="20.100000000000001" customHeight="1" x14ac:dyDescent="0.35">
      <c r="C19" s="164" t="s">
        <v>99</v>
      </c>
      <c r="D19" s="165">
        <v>35</v>
      </c>
      <c r="E19" s="166">
        <v>27</v>
      </c>
      <c r="F19" s="166">
        <v>38</v>
      </c>
      <c r="G19" s="166">
        <v>36</v>
      </c>
      <c r="H19" s="166">
        <v>36</v>
      </c>
      <c r="I19" s="166">
        <v>26</v>
      </c>
      <c r="J19" s="166">
        <v>29</v>
      </c>
      <c r="K19" s="166">
        <v>31</v>
      </c>
      <c r="L19" s="165">
        <v>37</v>
      </c>
      <c r="M19" s="166">
        <v>34</v>
      </c>
      <c r="N19" s="166">
        <v>30</v>
      </c>
      <c r="O19" s="166">
        <v>42</v>
      </c>
      <c r="P19" s="167">
        <f t="shared" si="0"/>
        <v>401</v>
      </c>
    </row>
    <row r="20" spans="3:16" ht="20.100000000000001" customHeight="1" thickBot="1" x14ac:dyDescent="0.4">
      <c r="C20" s="168" t="s">
        <v>100</v>
      </c>
      <c r="D20" s="169">
        <v>37</v>
      </c>
      <c r="E20" s="170">
        <v>50</v>
      </c>
      <c r="F20" s="170">
        <v>40</v>
      </c>
      <c r="G20" s="170">
        <v>50</v>
      </c>
      <c r="H20" s="170">
        <v>48</v>
      </c>
      <c r="I20" s="170">
        <v>24</v>
      </c>
      <c r="J20" s="170">
        <v>43</v>
      </c>
      <c r="K20" s="170">
        <v>58</v>
      </c>
      <c r="L20" s="169">
        <v>47</v>
      </c>
      <c r="M20" s="170">
        <v>63</v>
      </c>
      <c r="N20" s="170">
        <v>46</v>
      </c>
      <c r="O20" s="170">
        <v>60</v>
      </c>
      <c r="P20" s="171">
        <f t="shared" si="0"/>
        <v>566</v>
      </c>
    </row>
    <row r="21" spans="3:16" ht="20.100000000000001" customHeight="1" thickBot="1" x14ac:dyDescent="0.35">
      <c r="C21" s="172" t="s">
        <v>1</v>
      </c>
      <c r="D21" s="173">
        <f>SUM(D14:D20)</f>
        <v>197</v>
      </c>
      <c r="E21" s="173">
        <f t="shared" ref="E21:O21" si="1">SUM(E14:E20)</f>
        <v>173</v>
      </c>
      <c r="F21" s="173">
        <f t="shared" si="1"/>
        <v>206</v>
      </c>
      <c r="G21" s="173">
        <f t="shared" si="1"/>
        <v>228</v>
      </c>
      <c r="H21" s="173">
        <f t="shared" si="1"/>
        <v>221</v>
      </c>
      <c r="I21" s="173">
        <f t="shared" si="1"/>
        <v>172</v>
      </c>
      <c r="J21" s="173">
        <f t="shared" si="1"/>
        <v>189</v>
      </c>
      <c r="K21" s="173">
        <f t="shared" si="1"/>
        <v>200</v>
      </c>
      <c r="L21" s="173">
        <f t="shared" si="1"/>
        <v>230</v>
      </c>
      <c r="M21" s="173">
        <f t="shared" si="1"/>
        <v>221</v>
      </c>
      <c r="N21" s="173">
        <f t="shared" si="1"/>
        <v>182</v>
      </c>
      <c r="O21" s="173">
        <f t="shared" si="1"/>
        <v>253</v>
      </c>
      <c r="P21" s="173">
        <f>SUM(P14:P20)</f>
        <v>2472</v>
      </c>
    </row>
    <row r="22" spans="3:16" ht="14.25" x14ac:dyDescent="0.3">
      <c r="D22" s="23"/>
      <c r="E22" s="23"/>
      <c r="F22" s="23"/>
      <c r="G22" s="23"/>
      <c r="H22" s="23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34"/>
  <sheetViews>
    <sheetView topLeftCell="B7" workbookViewId="0">
      <selection activeCell="U13" sqref="U13"/>
    </sheetView>
  </sheetViews>
  <sheetFormatPr baseColWidth="10" defaultRowHeight="12.75" x14ac:dyDescent="0.2"/>
  <cols>
    <col min="1" max="1" width="0" hidden="1" customWidth="1"/>
    <col min="2" max="2" width="1.42578125" customWidth="1"/>
    <col min="3" max="3" width="14" customWidth="1"/>
    <col min="4" max="7" width="5.28515625" customWidth="1"/>
    <col min="8" max="8" width="4.85546875" customWidth="1"/>
    <col min="9" max="9" width="5.28515625" customWidth="1"/>
    <col min="10" max="10" width="4.7109375" customWidth="1"/>
    <col min="11" max="15" width="5.28515625" customWidth="1"/>
    <col min="16" max="16" width="10.5703125" customWidth="1"/>
    <col min="17" max="17" width="7.28515625" customWidth="1"/>
    <col min="18" max="18" width="1.7109375" customWidth="1"/>
    <col min="19" max="19" width="5.42578125" hidden="1" customWidth="1"/>
  </cols>
  <sheetData>
    <row r="5" spans="1:17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5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703" t="s">
        <v>286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</row>
    <row r="10" spans="1:17" ht="18.75" customHeight="1" x14ac:dyDescent="0.25">
      <c r="A10" s="704" t="s">
        <v>64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</row>
    <row r="11" spans="1:17" ht="12.75" customHeight="1" x14ac:dyDescent="0.2">
      <c r="A11" s="657" t="s">
        <v>423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</row>
    <row r="12" spans="1:17" ht="19.5" customHeight="1" thickBot="1" x14ac:dyDescent="0.35">
      <c r="A12" s="702" t="s">
        <v>66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</row>
    <row r="13" spans="1:17" ht="84.75" customHeight="1" thickBot="1" x14ac:dyDescent="0.4">
      <c r="C13" s="174" t="s">
        <v>287</v>
      </c>
      <c r="D13" s="175" t="s">
        <v>167</v>
      </c>
      <c r="E13" s="175" t="s">
        <v>165</v>
      </c>
      <c r="F13" s="175" t="s">
        <v>204</v>
      </c>
      <c r="G13" s="175" t="s">
        <v>229</v>
      </c>
      <c r="H13" s="175" t="s">
        <v>243</v>
      </c>
      <c r="I13" s="175" t="s">
        <v>288</v>
      </c>
      <c r="J13" s="175" t="s">
        <v>289</v>
      </c>
      <c r="K13" s="175" t="s">
        <v>290</v>
      </c>
      <c r="L13" s="175" t="s">
        <v>291</v>
      </c>
      <c r="M13" s="175" t="s">
        <v>292</v>
      </c>
      <c r="N13" s="175" t="s">
        <v>293</v>
      </c>
      <c r="O13" s="175" t="s">
        <v>294</v>
      </c>
      <c r="P13" s="176" t="s">
        <v>1</v>
      </c>
    </row>
    <row r="14" spans="1:17" ht="20.100000000000001" customHeight="1" x14ac:dyDescent="0.35">
      <c r="C14" s="177" t="s">
        <v>94</v>
      </c>
      <c r="D14" s="161">
        <v>5</v>
      </c>
      <c r="E14" s="161">
        <v>6</v>
      </c>
      <c r="F14" s="178">
        <v>10</v>
      </c>
      <c r="G14" s="161">
        <v>8</v>
      </c>
      <c r="H14" s="161">
        <v>10</v>
      </c>
      <c r="I14" s="161">
        <v>6</v>
      </c>
      <c r="J14" s="161">
        <v>6</v>
      </c>
      <c r="K14" s="161">
        <v>11</v>
      </c>
      <c r="L14" s="161">
        <v>8</v>
      </c>
      <c r="M14" s="161">
        <v>2</v>
      </c>
      <c r="N14" s="161">
        <v>4</v>
      </c>
      <c r="O14" s="161">
        <v>6</v>
      </c>
      <c r="P14" s="179">
        <f t="shared" ref="P14:P20" si="0">SUM(D14:O14)</f>
        <v>82</v>
      </c>
    </row>
    <row r="15" spans="1:17" ht="20.100000000000001" customHeight="1" x14ac:dyDescent="0.35">
      <c r="C15" s="180" t="s">
        <v>95</v>
      </c>
      <c r="D15" s="165">
        <v>7</v>
      </c>
      <c r="E15" s="165">
        <v>2</v>
      </c>
      <c r="F15" s="181">
        <v>9</v>
      </c>
      <c r="G15" s="165">
        <v>4</v>
      </c>
      <c r="H15" s="165">
        <v>7</v>
      </c>
      <c r="I15" s="165">
        <v>4</v>
      </c>
      <c r="J15" s="165">
        <v>5</v>
      </c>
      <c r="K15" s="165">
        <v>10</v>
      </c>
      <c r="L15" s="165">
        <v>4</v>
      </c>
      <c r="M15" s="165">
        <v>4</v>
      </c>
      <c r="N15" s="165">
        <v>6</v>
      </c>
      <c r="O15" s="165">
        <v>9</v>
      </c>
      <c r="P15" s="182">
        <f t="shared" si="0"/>
        <v>71</v>
      </c>
    </row>
    <row r="16" spans="1:17" ht="20.100000000000001" customHeight="1" x14ac:dyDescent="0.35">
      <c r="C16" s="180" t="s">
        <v>96</v>
      </c>
      <c r="D16" s="165">
        <v>6</v>
      </c>
      <c r="E16" s="165">
        <v>9</v>
      </c>
      <c r="F16" s="181">
        <v>13</v>
      </c>
      <c r="G16" s="165">
        <v>7</v>
      </c>
      <c r="H16" s="165">
        <v>3</v>
      </c>
      <c r="I16" s="165">
        <v>6</v>
      </c>
      <c r="J16" s="165">
        <v>4</v>
      </c>
      <c r="K16" s="165">
        <v>5</v>
      </c>
      <c r="L16" s="165">
        <v>7</v>
      </c>
      <c r="M16" s="165">
        <v>12</v>
      </c>
      <c r="N16" s="165">
        <v>8</v>
      </c>
      <c r="O16" s="165">
        <v>7</v>
      </c>
      <c r="P16" s="182">
        <f t="shared" si="0"/>
        <v>87</v>
      </c>
    </row>
    <row r="17" spans="3:22" ht="20.100000000000001" customHeight="1" x14ac:dyDescent="0.35">
      <c r="C17" s="180" t="s">
        <v>97</v>
      </c>
      <c r="D17" s="165">
        <v>2</v>
      </c>
      <c r="E17" s="165">
        <v>6</v>
      </c>
      <c r="F17" s="181">
        <v>5</v>
      </c>
      <c r="G17" s="165">
        <v>8</v>
      </c>
      <c r="H17" s="165">
        <v>5</v>
      </c>
      <c r="I17" s="165">
        <v>3</v>
      </c>
      <c r="J17" s="165">
        <v>4</v>
      </c>
      <c r="K17" s="165">
        <v>1</v>
      </c>
      <c r="L17" s="165">
        <v>12</v>
      </c>
      <c r="M17" s="165">
        <v>8</v>
      </c>
      <c r="N17" s="165">
        <v>12</v>
      </c>
      <c r="O17" s="165">
        <v>5</v>
      </c>
      <c r="P17" s="182">
        <f t="shared" si="0"/>
        <v>71</v>
      </c>
      <c r="T17" s="10"/>
    </row>
    <row r="18" spans="3:22" ht="20.100000000000001" customHeight="1" x14ac:dyDescent="0.35">
      <c r="C18" s="180" t="s">
        <v>98</v>
      </c>
      <c r="D18" s="165">
        <v>10</v>
      </c>
      <c r="E18" s="165">
        <v>5</v>
      </c>
      <c r="F18" s="181">
        <v>5</v>
      </c>
      <c r="G18" s="165">
        <v>7</v>
      </c>
      <c r="H18" s="165">
        <v>5</v>
      </c>
      <c r="I18" s="165">
        <v>8</v>
      </c>
      <c r="J18" s="165">
        <v>8</v>
      </c>
      <c r="K18" s="165">
        <v>1</v>
      </c>
      <c r="L18" s="165">
        <v>7</v>
      </c>
      <c r="M18" s="165">
        <v>9</v>
      </c>
      <c r="N18" s="165">
        <v>5</v>
      </c>
      <c r="O18" s="165">
        <v>7</v>
      </c>
      <c r="P18" s="182">
        <f t="shared" si="0"/>
        <v>77</v>
      </c>
      <c r="T18" s="10"/>
    </row>
    <row r="19" spans="3:22" ht="20.100000000000001" customHeight="1" x14ac:dyDescent="0.35">
      <c r="C19" s="180" t="s">
        <v>99</v>
      </c>
      <c r="D19" s="165">
        <v>12</v>
      </c>
      <c r="E19" s="166">
        <v>6</v>
      </c>
      <c r="F19" s="181">
        <v>10</v>
      </c>
      <c r="G19" s="166">
        <v>10</v>
      </c>
      <c r="H19" s="166">
        <v>12</v>
      </c>
      <c r="I19" s="166">
        <v>5</v>
      </c>
      <c r="J19" s="166">
        <v>8</v>
      </c>
      <c r="K19" s="166">
        <v>4</v>
      </c>
      <c r="L19" s="166">
        <v>15</v>
      </c>
      <c r="M19" s="166">
        <v>7</v>
      </c>
      <c r="N19" s="166">
        <v>5</v>
      </c>
      <c r="O19" s="166">
        <v>13</v>
      </c>
      <c r="P19" s="182">
        <f t="shared" si="0"/>
        <v>107</v>
      </c>
      <c r="Q19" s="6"/>
      <c r="R19" s="6"/>
      <c r="S19" s="6"/>
      <c r="T19" s="183"/>
      <c r="U19" s="6"/>
      <c r="V19" s="6"/>
    </row>
    <row r="20" spans="3:22" ht="20.100000000000001" customHeight="1" thickBot="1" x14ac:dyDescent="0.4">
      <c r="C20" s="184" t="s">
        <v>100</v>
      </c>
      <c r="D20" s="169">
        <v>16</v>
      </c>
      <c r="E20" s="170">
        <v>10</v>
      </c>
      <c r="F20" s="185">
        <v>10</v>
      </c>
      <c r="G20" s="170">
        <v>17</v>
      </c>
      <c r="H20" s="170">
        <v>9</v>
      </c>
      <c r="I20" s="170">
        <v>8</v>
      </c>
      <c r="J20" s="170">
        <v>11</v>
      </c>
      <c r="K20" s="170">
        <v>24</v>
      </c>
      <c r="L20" s="170">
        <v>5</v>
      </c>
      <c r="M20" s="170">
        <v>20</v>
      </c>
      <c r="N20" s="170">
        <v>15</v>
      </c>
      <c r="O20" s="170">
        <v>13</v>
      </c>
      <c r="P20" s="186">
        <f t="shared" si="0"/>
        <v>158</v>
      </c>
      <c r="Q20" s="6"/>
      <c r="R20" s="6"/>
      <c r="S20" s="6"/>
      <c r="T20" s="6"/>
      <c r="U20" s="6"/>
      <c r="V20" s="6"/>
    </row>
    <row r="21" spans="3:22" ht="20.100000000000001" customHeight="1" thickBot="1" x14ac:dyDescent="0.35">
      <c r="C21" s="172" t="s">
        <v>1</v>
      </c>
      <c r="D21" s="173">
        <f>SUM(D14:D20)</f>
        <v>58</v>
      </c>
      <c r="E21" s="173">
        <f t="shared" ref="E21:P21" si="1">SUM(E14:E20)</f>
        <v>44</v>
      </c>
      <c r="F21" s="173">
        <f t="shared" si="1"/>
        <v>62</v>
      </c>
      <c r="G21" s="173">
        <f t="shared" si="1"/>
        <v>61</v>
      </c>
      <c r="H21" s="173">
        <f t="shared" si="1"/>
        <v>51</v>
      </c>
      <c r="I21" s="173">
        <f t="shared" si="1"/>
        <v>40</v>
      </c>
      <c r="J21" s="173">
        <f t="shared" si="1"/>
        <v>46</v>
      </c>
      <c r="K21" s="173">
        <f t="shared" si="1"/>
        <v>56</v>
      </c>
      <c r="L21" s="173">
        <f t="shared" si="1"/>
        <v>58</v>
      </c>
      <c r="M21" s="173">
        <f t="shared" si="1"/>
        <v>62</v>
      </c>
      <c r="N21" s="173">
        <f t="shared" si="1"/>
        <v>55</v>
      </c>
      <c r="O21" s="173">
        <f t="shared" si="1"/>
        <v>60</v>
      </c>
      <c r="P21" s="173">
        <f t="shared" si="1"/>
        <v>653</v>
      </c>
    </row>
    <row r="22" spans="3:22" ht="14.25" x14ac:dyDescent="0.3">
      <c r="D22" s="23"/>
      <c r="E22" s="23"/>
      <c r="F22" s="23"/>
      <c r="G22" s="23"/>
      <c r="H22" s="23"/>
    </row>
    <row r="27" spans="3:22" x14ac:dyDescent="0.2">
      <c r="T27" s="494"/>
    </row>
    <row r="28" spans="3:22" x14ac:dyDescent="0.2">
      <c r="T28" s="494"/>
    </row>
    <row r="29" spans="3:22" x14ac:dyDescent="0.2">
      <c r="T29" s="494"/>
    </row>
    <row r="30" spans="3:22" x14ac:dyDescent="0.2">
      <c r="T30" s="494"/>
    </row>
    <row r="31" spans="3:22" x14ac:dyDescent="0.2">
      <c r="T31" s="494"/>
    </row>
    <row r="32" spans="3:22" x14ac:dyDescent="0.2">
      <c r="T32" s="494"/>
    </row>
    <row r="33" spans="20:20" x14ac:dyDescent="0.2">
      <c r="T33" s="494"/>
    </row>
    <row r="34" spans="20:20" x14ac:dyDescent="0.2">
      <c r="T34" s="494"/>
    </row>
  </sheetData>
  <mergeCells count="7">
    <mergeCell ref="A10:Q10"/>
    <mergeCell ref="A11:Q11"/>
    <mergeCell ref="A12:Q12"/>
    <mergeCell ref="A5:Q5"/>
    <mergeCell ref="A6:Q6"/>
    <mergeCell ref="A7:Q7"/>
    <mergeCell ref="A9:Q9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38"/>
  <sheetViews>
    <sheetView topLeftCell="B10" workbookViewId="0">
      <selection activeCell="AE12" sqref="AE12"/>
    </sheetView>
  </sheetViews>
  <sheetFormatPr baseColWidth="10" defaultRowHeight="12.75" x14ac:dyDescent="0.2"/>
  <cols>
    <col min="1" max="1" width="3.5703125" hidden="1" customWidth="1"/>
    <col min="2" max="2" width="1.85546875" customWidth="1"/>
    <col min="3" max="3" width="13.85546875" customWidth="1"/>
    <col min="4" max="4" width="4.28515625" customWidth="1"/>
    <col min="5" max="5" width="4.7109375" customWidth="1"/>
    <col min="6" max="6" width="5.28515625" customWidth="1"/>
    <col min="7" max="7" width="4.140625" customWidth="1"/>
    <col min="8" max="8" width="4" customWidth="1"/>
    <col min="9" max="9" width="4.42578125" customWidth="1"/>
    <col min="10" max="10" width="4.5703125" customWidth="1"/>
    <col min="11" max="11" width="4" customWidth="1"/>
    <col min="12" max="12" width="4.140625" customWidth="1"/>
    <col min="13" max="13" width="4.28515625" customWidth="1"/>
    <col min="14" max="14" width="5.28515625" customWidth="1"/>
    <col min="15" max="15" width="4.85546875" customWidth="1"/>
    <col min="16" max="16" width="10.28515625" customWidth="1"/>
    <col min="17" max="17" width="3.28515625" customWidth="1"/>
    <col min="18" max="29" width="11.42578125" hidden="1" customWidth="1"/>
  </cols>
  <sheetData>
    <row r="5" spans="1:17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5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703" t="s">
        <v>286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</row>
    <row r="10" spans="1:17" ht="18.75" customHeight="1" x14ac:dyDescent="0.25">
      <c r="A10" s="704" t="s">
        <v>64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</row>
    <row r="11" spans="1:17" ht="12.75" customHeight="1" x14ac:dyDescent="0.2">
      <c r="A11" s="657" t="s">
        <v>424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</row>
    <row r="12" spans="1:17" ht="19.5" customHeight="1" thickBot="1" x14ac:dyDescent="0.35">
      <c r="A12" s="702" t="s">
        <v>66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</row>
    <row r="13" spans="1:17" ht="87.75" customHeight="1" thickBot="1" x14ac:dyDescent="0.4">
      <c r="C13" s="157" t="s">
        <v>287</v>
      </c>
      <c r="D13" s="158" t="s">
        <v>167</v>
      </c>
      <c r="E13" s="158" t="s">
        <v>165</v>
      </c>
      <c r="F13" s="158" t="s">
        <v>204</v>
      </c>
      <c r="G13" s="158" t="s">
        <v>229</v>
      </c>
      <c r="H13" s="158" t="s">
        <v>243</v>
      </c>
      <c r="I13" s="158" t="s">
        <v>288</v>
      </c>
      <c r="J13" s="158" t="s">
        <v>289</v>
      </c>
      <c r="K13" s="158" t="s">
        <v>290</v>
      </c>
      <c r="L13" s="158" t="s">
        <v>291</v>
      </c>
      <c r="M13" s="158" t="s">
        <v>292</v>
      </c>
      <c r="N13" s="158" t="s">
        <v>293</v>
      </c>
      <c r="O13" s="158" t="s">
        <v>294</v>
      </c>
      <c r="P13" s="159" t="s">
        <v>1</v>
      </c>
    </row>
    <row r="14" spans="1:17" ht="20.100000000000001" customHeight="1" x14ac:dyDescent="0.35">
      <c r="C14" s="160" t="s">
        <v>94</v>
      </c>
      <c r="D14" s="161">
        <v>7</v>
      </c>
      <c r="E14" s="161">
        <v>4</v>
      </c>
      <c r="F14" s="161">
        <v>7</v>
      </c>
      <c r="G14" s="161">
        <v>3</v>
      </c>
      <c r="H14" s="161">
        <v>8</v>
      </c>
      <c r="I14" s="161">
        <v>6</v>
      </c>
      <c r="J14" s="161">
        <v>5</v>
      </c>
      <c r="K14" s="161">
        <v>4</v>
      </c>
      <c r="L14" s="161">
        <v>5</v>
      </c>
      <c r="M14" s="161">
        <v>6</v>
      </c>
      <c r="N14" s="161">
        <v>7</v>
      </c>
      <c r="O14" s="161">
        <v>7</v>
      </c>
      <c r="P14" s="163">
        <f>SUM(D14:O14)</f>
        <v>69</v>
      </c>
    </row>
    <row r="15" spans="1:17" ht="20.100000000000001" customHeight="1" x14ac:dyDescent="0.35">
      <c r="C15" s="164" t="s">
        <v>95</v>
      </c>
      <c r="D15" s="165">
        <v>3</v>
      </c>
      <c r="E15" s="165">
        <v>6</v>
      </c>
      <c r="F15" s="165">
        <v>4</v>
      </c>
      <c r="G15" s="165">
        <v>4</v>
      </c>
      <c r="H15" s="165">
        <v>1</v>
      </c>
      <c r="I15" s="165">
        <v>5</v>
      </c>
      <c r="J15" s="165">
        <v>5</v>
      </c>
      <c r="K15" s="165">
        <v>7</v>
      </c>
      <c r="L15" s="165">
        <v>4</v>
      </c>
      <c r="M15" s="165">
        <v>3</v>
      </c>
      <c r="N15" s="165">
        <v>3</v>
      </c>
      <c r="O15" s="165">
        <v>3</v>
      </c>
      <c r="P15" s="167">
        <f t="shared" ref="P15:P20" si="0">SUM(D15:O15)</f>
        <v>48</v>
      </c>
    </row>
    <row r="16" spans="1:17" ht="20.100000000000001" customHeight="1" x14ac:dyDescent="0.35">
      <c r="C16" s="164" t="s">
        <v>96</v>
      </c>
      <c r="D16" s="165">
        <v>5</v>
      </c>
      <c r="E16" s="165">
        <v>3</v>
      </c>
      <c r="F16" s="165">
        <v>3</v>
      </c>
      <c r="G16" s="165">
        <v>2</v>
      </c>
      <c r="H16" s="165">
        <v>4</v>
      </c>
      <c r="I16" s="165">
        <v>5</v>
      </c>
      <c r="J16" s="165">
        <v>3</v>
      </c>
      <c r="K16" s="165">
        <v>1</v>
      </c>
      <c r="L16" s="165">
        <v>5</v>
      </c>
      <c r="M16" s="165">
        <v>5</v>
      </c>
      <c r="N16" s="165">
        <v>5</v>
      </c>
      <c r="O16" s="165">
        <v>8</v>
      </c>
      <c r="P16" s="167">
        <f t="shared" si="0"/>
        <v>49</v>
      </c>
    </row>
    <row r="17" spans="3:30" ht="20.100000000000001" customHeight="1" x14ac:dyDescent="0.35">
      <c r="C17" s="164" t="s">
        <v>97</v>
      </c>
      <c r="D17" s="165">
        <v>2</v>
      </c>
      <c r="E17" s="165">
        <v>1</v>
      </c>
      <c r="F17" s="165">
        <v>4</v>
      </c>
      <c r="G17" s="165">
        <v>5</v>
      </c>
      <c r="H17" s="165">
        <v>5</v>
      </c>
      <c r="I17" s="165">
        <v>4</v>
      </c>
      <c r="J17" s="165">
        <v>3</v>
      </c>
      <c r="K17" s="165">
        <v>1</v>
      </c>
      <c r="L17" s="165">
        <v>6</v>
      </c>
      <c r="M17" s="165">
        <v>4</v>
      </c>
      <c r="N17" s="165">
        <v>1</v>
      </c>
      <c r="O17" s="165">
        <v>4</v>
      </c>
      <c r="P17" s="167">
        <f t="shared" si="0"/>
        <v>40</v>
      </c>
    </row>
    <row r="18" spans="3:30" ht="20.100000000000001" customHeight="1" x14ac:dyDescent="0.35">
      <c r="C18" s="164" t="s">
        <v>98</v>
      </c>
      <c r="D18" s="165">
        <v>6</v>
      </c>
      <c r="E18" s="165">
        <v>2</v>
      </c>
      <c r="F18" s="165">
        <v>1</v>
      </c>
      <c r="G18" s="165">
        <v>6</v>
      </c>
      <c r="H18" s="165">
        <v>4</v>
      </c>
      <c r="I18" s="165">
        <v>3</v>
      </c>
      <c r="J18" s="165">
        <v>3</v>
      </c>
      <c r="K18" s="165">
        <v>2</v>
      </c>
      <c r="L18" s="165">
        <v>5</v>
      </c>
      <c r="M18" s="165">
        <v>6</v>
      </c>
      <c r="N18" s="165">
        <v>4</v>
      </c>
      <c r="O18" s="165">
        <v>3</v>
      </c>
      <c r="P18" s="167">
        <f t="shared" si="0"/>
        <v>45</v>
      </c>
    </row>
    <row r="19" spans="3:30" ht="20.100000000000001" customHeight="1" x14ac:dyDescent="0.35">
      <c r="C19" s="164" t="s">
        <v>99</v>
      </c>
      <c r="D19" s="165">
        <v>5</v>
      </c>
      <c r="E19" s="166">
        <v>4</v>
      </c>
      <c r="F19" s="166">
        <v>10</v>
      </c>
      <c r="G19" s="166">
        <v>6</v>
      </c>
      <c r="H19" s="166">
        <v>2</v>
      </c>
      <c r="I19" s="166">
        <v>4</v>
      </c>
      <c r="J19" s="166">
        <v>5</v>
      </c>
      <c r="K19" s="166">
        <v>7</v>
      </c>
      <c r="L19" s="165">
        <v>4</v>
      </c>
      <c r="M19" s="166">
        <v>5</v>
      </c>
      <c r="N19" s="166">
        <v>10</v>
      </c>
      <c r="O19" s="166">
        <v>6</v>
      </c>
      <c r="P19" s="167">
        <f t="shared" si="0"/>
        <v>68</v>
      </c>
      <c r="Q19" s="6"/>
      <c r="R19" s="6"/>
      <c r="S19" s="6"/>
      <c r="T19" s="6"/>
      <c r="U19" s="6"/>
      <c r="V19" s="6"/>
    </row>
    <row r="20" spans="3:30" ht="20.100000000000001" customHeight="1" thickBot="1" x14ac:dyDescent="0.4">
      <c r="C20" s="168" t="s">
        <v>100</v>
      </c>
      <c r="D20" s="169">
        <v>5</v>
      </c>
      <c r="E20" s="170">
        <v>5</v>
      </c>
      <c r="F20" s="170">
        <v>6</v>
      </c>
      <c r="G20" s="170">
        <v>5</v>
      </c>
      <c r="H20" s="170">
        <v>8</v>
      </c>
      <c r="I20" s="170">
        <v>3</v>
      </c>
      <c r="J20" s="170">
        <v>6</v>
      </c>
      <c r="K20" s="170">
        <v>8</v>
      </c>
      <c r="L20" s="169">
        <v>9</v>
      </c>
      <c r="M20" s="170">
        <v>9</v>
      </c>
      <c r="N20" s="170">
        <v>5</v>
      </c>
      <c r="O20" s="170">
        <v>9</v>
      </c>
      <c r="P20" s="171">
        <f t="shared" si="0"/>
        <v>78</v>
      </c>
      <c r="Q20" s="6"/>
      <c r="R20" s="6"/>
      <c r="S20" s="6"/>
      <c r="T20" s="6"/>
      <c r="U20" s="6"/>
      <c r="V20" s="6"/>
    </row>
    <row r="21" spans="3:30" ht="20.100000000000001" customHeight="1" thickBot="1" x14ac:dyDescent="0.35">
      <c r="C21" s="172" t="s">
        <v>1</v>
      </c>
      <c r="D21" s="173">
        <f t="shared" ref="D21:P21" si="1">SUM(D14:D20)</f>
        <v>33</v>
      </c>
      <c r="E21" s="173">
        <f t="shared" si="1"/>
        <v>25</v>
      </c>
      <c r="F21" s="173">
        <f t="shared" si="1"/>
        <v>35</v>
      </c>
      <c r="G21" s="173">
        <f t="shared" si="1"/>
        <v>31</v>
      </c>
      <c r="H21" s="173">
        <f t="shared" si="1"/>
        <v>32</v>
      </c>
      <c r="I21" s="173">
        <f t="shared" si="1"/>
        <v>30</v>
      </c>
      <c r="J21" s="173">
        <f t="shared" si="1"/>
        <v>30</v>
      </c>
      <c r="K21" s="173">
        <f t="shared" si="1"/>
        <v>30</v>
      </c>
      <c r="L21" s="173">
        <f t="shared" si="1"/>
        <v>38</v>
      </c>
      <c r="M21" s="173">
        <f t="shared" si="1"/>
        <v>38</v>
      </c>
      <c r="N21" s="173">
        <f t="shared" si="1"/>
        <v>35</v>
      </c>
      <c r="O21" s="173">
        <f t="shared" si="1"/>
        <v>40</v>
      </c>
      <c r="P21" s="173">
        <f t="shared" si="1"/>
        <v>397</v>
      </c>
    </row>
    <row r="22" spans="3:30" ht="14.25" x14ac:dyDescent="0.3">
      <c r="D22" s="23"/>
      <c r="E22" s="23"/>
      <c r="F22" s="23"/>
      <c r="G22" s="23"/>
      <c r="H22" s="23"/>
    </row>
    <row r="29" spans="3:30" x14ac:dyDescent="0.2">
      <c r="AD29" s="494"/>
    </row>
    <row r="30" spans="3:30" x14ac:dyDescent="0.2">
      <c r="AD30" s="494"/>
    </row>
    <row r="31" spans="3:30" x14ac:dyDescent="0.2">
      <c r="AD31" s="494"/>
    </row>
    <row r="32" spans="3:30" x14ac:dyDescent="0.2">
      <c r="AD32" s="494"/>
    </row>
    <row r="33" spans="30:30" x14ac:dyDescent="0.2">
      <c r="AD33" s="494"/>
    </row>
    <row r="34" spans="30:30" x14ac:dyDescent="0.2">
      <c r="AD34" s="494"/>
    </row>
    <row r="35" spans="30:30" x14ac:dyDescent="0.2">
      <c r="AD35" s="494"/>
    </row>
    <row r="36" spans="30:30" x14ac:dyDescent="0.2">
      <c r="AD36" s="494"/>
    </row>
    <row r="37" spans="30:30" x14ac:dyDescent="0.2">
      <c r="AD37" s="494"/>
    </row>
    <row r="38" spans="30:30" x14ac:dyDescent="0.2">
      <c r="AD38" s="494"/>
    </row>
  </sheetData>
  <mergeCells count="7">
    <mergeCell ref="A10:Q10"/>
    <mergeCell ref="A11:Q11"/>
    <mergeCell ref="A12:Q12"/>
    <mergeCell ref="A5:Q5"/>
    <mergeCell ref="A6:Q6"/>
    <mergeCell ref="A7:Q7"/>
    <mergeCell ref="A9:Q9"/>
  </mergeCells>
  <phoneticPr fontId="0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36"/>
  <sheetViews>
    <sheetView topLeftCell="A10" workbookViewId="0">
      <selection activeCell="AF12" sqref="AF12"/>
    </sheetView>
  </sheetViews>
  <sheetFormatPr baseColWidth="10" defaultRowHeight="12.75" x14ac:dyDescent="0.2"/>
  <cols>
    <col min="1" max="1" width="3.5703125" customWidth="1"/>
    <col min="2" max="2" width="0.28515625" customWidth="1"/>
    <col min="3" max="3" width="13.5703125" customWidth="1"/>
    <col min="4" max="10" width="5.28515625" customWidth="1"/>
    <col min="11" max="11" width="4.5703125" customWidth="1"/>
    <col min="12" max="15" width="5.28515625" customWidth="1"/>
    <col min="16" max="16" width="9.5703125" customWidth="1"/>
    <col min="17" max="17" width="5.42578125" customWidth="1"/>
    <col min="18" max="18" width="1" hidden="1" customWidth="1"/>
    <col min="19" max="29" width="11.42578125" hidden="1" customWidth="1"/>
  </cols>
  <sheetData>
    <row r="5" spans="1:17" ht="12.75" customHeight="1" x14ac:dyDescent="0.25">
      <c r="A5" s="658" t="s">
        <v>0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</row>
    <row r="6" spans="1:17" ht="19.5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</row>
    <row r="7" spans="1:17" ht="15.7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703" t="s">
        <v>286</v>
      </c>
      <c r="B9" s="703"/>
      <c r="C9" s="703"/>
      <c r="D9" s="703"/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03"/>
      <c r="P9" s="703"/>
      <c r="Q9" s="703"/>
    </row>
    <row r="10" spans="1:17" ht="18.75" customHeight="1" x14ac:dyDescent="0.25">
      <c r="A10" s="704" t="s">
        <v>64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</row>
    <row r="11" spans="1:17" ht="12.75" customHeight="1" x14ac:dyDescent="0.2">
      <c r="A11" s="657" t="s">
        <v>425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</row>
    <row r="12" spans="1:17" ht="19.5" customHeight="1" thickBot="1" x14ac:dyDescent="0.35">
      <c r="A12" s="702" t="s">
        <v>66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</row>
    <row r="13" spans="1:17" ht="80.25" customHeight="1" thickBot="1" x14ac:dyDescent="0.4">
      <c r="C13" s="157" t="s">
        <v>287</v>
      </c>
      <c r="D13" s="158" t="s">
        <v>167</v>
      </c>
      <c r="E13" s="158" t="s">
        <v>165</v>
      </c>
      <c r="F13" s="158" t="s">
        <v>204</v>
      </c>
      <c r="G13" s="158" t="s">
        <v>229</v>
      </c>
      <c r="H13" s="158" t="s">
        <v>243</v>
      </c>
      <c r="I13" s="158" t="s">
        <v>288</v>
      </c>
      <c r="J13" s="158" t="s">
        <v>289</v>
      </c>
      <c r="K13" s="158" t="s">
        <v>290</v>
      </c>
      <c r="L13" s="158" t="s">
        <v>291</v>
      </c>
      <c r="M13" s="158" t="s">
        <v>292</v>
      </c>
      <c r="N13" s="158" t="s">
        <v>293</v>
      </c>
      <c r="O13" s="158" t="s">
        <v>294</v>
      </c>
      <c r="P13" s="159" t="s">
        <v>1</v>
      </c>
    </row>
    <row r="14" spans="1:17" ht="20.100000000000001" customHeight="1" x14ac:dyDescent="0.35">
      <c r="C14" s="160" t="s">
        <v>94</v>
      </c>
      <c r="D14" s="161">
        <v>3</v>
      </c>
      <c r="E14" s="161">
        <v>1</v>
      </c>
      <c r="F14" s="161">
        <v>1</v>
      </c>
      <c r="G14" s="161">
        <v>4</v>
      </c>
      <c r="H14" s="161">
        <v>3</v>
      </c>
      <c r="I14" s="161">
        <v>3</v>
      </c>
      <c r="J14" s="161">
        <v>3</v>
      </c>
      <c r="K14" s="161">
        <v>1</v>
      </c>
      <c r="L14" s="161">
        <v>1</v>
      </c>
      <c r="M14" s="161">
        <v>3</v>
      </c>
      <c r="N14" s="161">
        <v>5</v>
      </c>
      <c r="O14" s="161">
        <v>0</v>
      </c>
      <c r="P14" s="163">
        <f>SUM(D14:O14)</f>
        <v>28</v>
      </c>
    </row>
    <row r="15" spans="1:17" ht="20.100000000000001" customHeight="1" x14ac:dyDescent="0.35">
      <c r="C15" s="164" t="s">
        <v>95</v>
      </c>
      <c r="D15" s="165">
        <v>3</v>
      </c>
      <c r="E15" s="165">
        <v>3</v>
      </c>
      <c r="F15" s="165">
        <v>3</v>
      </c>
      <c r="G15" s="165">
        <v>4</v>
      </c>
      <c r="H15" s="165">
        <v>5</v>
      </c>
      <c r="I15" s="165">
        <v>3</v>
      </c>
      <c r="J15" s="165">
        <v>3</v>
      </c>
      <c r="K15" s="165">
        <v>2</v>
      </c>
      <c r="L15" s="165">
        <v>2</v>
      </c>
      <c r="M15" s="165">
        <v>4</v>
      </c>
      <c r="N15" s="165">
        <v>0</v>
      </c>
      <c r="O15" s="165">
        <v>4</v>
      </c>
      <c r="P15" s="163">
        <f t="shared" ref="P15:P20" si="0">SUM(D15:O15)</f>
        <v>36</v>
      </c>
    </row>
    <row r="16" spans="1:17" ht="20.100000000000001" customHeight="1" x14ac:dyDescent="0.35">
      <c r="C16" s="164" t="s">
        <v>96</v>
      </c>
      <c r="D16" s="165">
        <v>2</v>
      </c>
      <c r="E16" s="165">
        <v>2</v>
      </c>
      <c r="F16" s="165">
        <v>1</v>
      </c>
      <c r="G16" s="165">
        <v>3</v>
      </c>
      <c r="H16" s="165">
        <v>0</v>
      </c>
      <c r="I16" s="165">
        <v>1</v>
      </c>
      <c r="J16" s="165">
        <v>1</v>
      </c>
      <c r="K16" s="165">
        <v>1</v>
      </c>
      <c r="L16" s="165">
        <v>0</v>
      </c>
      <c r="M16" s="165">
        <v>3</v>
      </c>
      <c r="N16" s="165">
        <v>5</v>
      </c>
      <c r="O16" s="165">
        <v>3</v>
      </c>
      <c r="P16" s="163">
        <f t="shared" si="0"/>
        <v>22</v>
      </c>
    </row>
    <row r="17" spans="3:30" ht="20.100000000000001" customHeight="1" x14ac:dyDescent="0.35">
      <c r="C17" s="164" t="s">
        <v>97</v>
      </c>
      <c r="D17" s="165">
        <v>1</v>
      </c>
      <c r="E17" s="165">
        <v>0</v>
      </c>
      <c r="F17" s="165">
        <v>0</v>
      </c>
      <c r="G17" s="165">
        <v>1</v>
      </c>
      <c r="H17" s="165">
        <v>4</v>
      </c>
      <c r="I17" s="165">
        <v>2</v>
      </c>
      <c r="J17" s="165">
        <v>2</v>
      </c>
      <c r="K17" s="165">
        <v>1</v>
      </c>
      <c r="L17" s="165">
        <v>4</v>
      </c>
      <c r="M17" s="165">
        <v>0</v>
      </c>
      <c r="N17" s="165">
        <v>0</v>
      </c>
      <c r="O17" s="165">
        <v>1</v>
      </c>
      <c r="P17" s="163">
        <f t="shared" si="0"/>
        <v>16</v>
      </c>
    </row>
    <row r="18" spans="3:30" ht="20.100000000000001" customHeight="1" x14ac:dyDescent="0.35">
      <c r="C18" s="164" t="s">
        <v>98</v>
      </c>
      <c r="D18" s="165">
        <v>0</v>
      </c>
      <c r="E18" s="165">
        <v>1</v>
      </c>
      <c r="F18" s="165">
        <v>0</v>
      </c>
      <c r="G18" s="165">
        <v>4</v>
      </c>
      <c r="H18" s="165">
        <v>3</v>
      </c>
      <c r="I18" s="165">
        <v>1</v>
      </c>
      <c r="J18" s="165">
        <v>1</v>
      </c>
      <c r="K18" s="165">
        <v>4</v>
      </c>
      <c r="L18" s="165">
        <v>5</v>
      </c>
      <c r="M18" s="165">
        <v>2</v>
      </c>
      <c r="N18" s="165">
        <v>4</v>
      </c>
      <c r="O18" s="165">
        <v>6</v>
      </c>
      <c r="P18" s="163">
        <f t="shared" si="0"/>
        <v>31</v>
      </c>
    </row>
    <row r="19" spans="3:30" ht="20.100000000000001" customHeight="1" x14ac:dyDescent="0.35">
      <c r="C19" s="164" t="s">
        <v>99</v>
      </c>
      <c r="D19" s="165">
        <v>4</v>
      </c>
      <c r="E19" s="166">
        <v>2</v>
      </c>
      <c r="F19" s="166">
        <v>5</v>
      </c>
      <c r="G19" s="166">
        <v>2</v>
      </c>
      <c r="H19" s="166">
        <v>3</v>
      </c>
      <c r="I19" s="166">
        <v>5</v>
      </c>
      <c r="J19" s="166">
        <v>5</v>
      </c>
      <c r="K19" s="166">
        <v>5</v>
      </c>
      <c r="L19" s="165">
        <v>2</v>
      </c>
      <c r="M19" s="166">
        <v>4</v>
      </c>
      <c r="N19" s="166">
        <v>2</v>
      </c>
      <c r="O19" s="166">
        <v>1</v>
      </c>
      <c r="P19" s="163">
        <f t="shared" si="0"/>
        <v>40</v>
      </c>
      <c r="Q19" s="6"/>
      <c r="R19" s="6"/>
      <c r="S19" s="6"/>
      <c r="T19" s="6"/>
      <c r="U19" s="6"/>
      <c r="V19" s="6"/>
    </row>
    <row r="20" spans="3:30" ht="20.100000000000001" customHeight="1" thickBot="1" x14ac:dyDescent="0.4">
      <c r="C20" s="168" t="s">
        <v>100</v>
      </c>
      <c r="D20" s="169">
        <v>4</v>
      </c>
      <c r="E20" s="170">
        <v>5</v>
      </c>
      <c r="F20" s="170">
        <v>3</v>
      </c>
      <c r="G20" s="170">
        <v>0</v>
      </c>
      <c r="H20" s="170">
        <v>1</v>
      </c>
      <c r="I20" s="170">
        <v>2</v>
      </c>
      <c r="J20" s="170">
        <v>2</v>
      </c>
      <c r="K20" s="170">
        <v>0</v>
      </c>
      <c r="L20" s="170">
        <v>10</v>
      </c>
      <c r="M20" s="170">
        <v>7</v>
      </c>
      <c r="N20" s="170">
        <v>7</v>
      </c>
      <c r="O20" s="170">
        <v>3</v>
      </c>
      <c r="P20" s="163">
        <f t="shared" si="0"/>
        <v>44</v>
      </c>
      <c r="Q20" s="6"/>
      <c r="R20" s="6"/>
      <c r="S20" s="6"/>
      <c r="T20" s="6"/>
      <c r="U20" s="6"/>
      <c r="V20" s="6"/>
    </row>
    <row r="21" spans="3:30" ht="20.100000000000001" customHeight="1" thickBot="1" x14ac:dyDescent="0.35">
      <c r="C21" s="172" t="s">
        <v>1</v>
      </c>
      <c r="D21" s="173">
        <f t="shared" ref="D21:P21" si="1">SUM(D14:D20)</f>
        <v>17</v>
      </c>
      <c r="E21" s="173">
        <f t="shared" si="1"/>
        <v>14</v>
      </c>
      <c r="F21" s="173">
        <f t="shared" si="1"/>
        <v>13</v>
      </c>
      <c r="G21" s="173">
        <f t="shared" si="1"/>
        <v>18</v>
      </c>
      <c r="H21" s="173">
        <f t="shared" si="1"/>
        <v>19</v>
      </c>
      <c r="I21" s="173">
        <f t="shared" si="1"/>
        <v>17</v>
      </c>
      <c r="J21" s="173">
        <f t="shared" si="1"/>
        <v>17</v>
      </c>
      <c r="K21" s="173">
        <f t="shared" si="1"/>
        <v>14</v>
      </c>
      <c r="L21" s="173">
        <f t="shared" si="1"/>
        <v>24</v>
      </c>
      <c r="M21" s="173">
        <f t="shared" si="1"/>
        <v>23</v>
      </c>
      <c r="N21" s="173">
        <f t="shared" si="1"/>
        <v>23</v>
      </c>
      <c r="O21" s="173">
        <f t="shared" si="1"/>
        <v>18</v>
      </c>
      <c r="P21" s="173">
        <f t="shared" si="1"/>
        <v>217</v>
      </c>
    </row>
    <row r="22" spans="3:30" ht="17.25" x14ac:dyDescent="0.35">
      <c r="D22" s="23"/>
      <c r="E22" s="23"/>
      <c r="F22" s="23"/>
      <c r="G22" s="23"/>
      <c r="H22" s="23"/>
      <c r="I22" s="655"/>
      <c r="J22" s="655"/>
      <c r="K22" s="655"/>
      <c r="L22" s="655"/>
      <c r="M22" s="655"/>
      <c r="N22" s="655"/>
      <c r="O22" s="655"/>
    </row>
    <row r="29" spans="3:30" x14ac:dyDescent="0.2">
      <c r="AD29" s="494"/>
    </row>
    <row r="30" spans="3:30" x14ac:dyDescent="0.2">
      <c r="AD30" s="494"/>
    </row>
    <row r="31" spans="3:30" x14ac:dyDescent="0.2">
      <c r="AD31" s="494"/>
    </row>
    <row r="32" spans="3:30" x14ac:dyDescent="0.2">
      <c r="AD32" s="494"/>
    </row>
    <row r="33" spans="30:30" x14ac:dyDescent="0.2">
      <c r="AD33" s="494"/>
    </row>
    <row r="34" spans="30:30" x14ac:dyDescent="0.2">
      <c r="AD34" s="494"/>
    </row>
    <row r="35" spans="30:30" x14ac:dyDescent="0.2">
      <c r="AD35" s="494"/>
    </row>
    <row r="36" spans="30:30" x14ac:dyDescent="0.2">
      <c r="AD36" s="494"/>
    </row>
  </sheetData>
  <mergeCells count="7">
    <mergeCell ref="A12:Q12"/>
    <mergeCell ref="A5:Q5"/>
    <mergeCell ref="A6:Q6"/>
    <mergeCell ref="A7:Q7"/>
    <mergeCell ref="A9:Q9"/>
    <mergeCell ref="A10:Q10"/>
    <mergeCell ref="A11:Q11"/>
  </mergeCells>
  <phoneticPr fontId="38" type="noConversion"/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opLeftCell="A10" workbookViewId="0">
      <selection activeCell="AA17" sqref="AA17"/>
    </sheetView>
  </sheetViews>
  <sheetFormatPr baseColWidth="10" defaultRowHeight="12.75" x14ac:dyDescent="0.2"/>
  <cols>
    <col min="1" max="1" width="1" customWidth="1"/>
    <col min="2" max="2" width="5.5703125" hidden="1" customWidth="1"/>
    <col min="3" max="3" width="1" customWidth="1"/>
    <col min="4" max="4" width="14.85546875" customWidth="1"/>
    <col min="5" max="5" width="4.7109375" customWidth="1"/>
    <col min="6" max="6" width="5" customWidth="1"/>
    <col min="7" max="7" width="5.7109375" customWidth="1"/>
    <col min="8" max="8" width="4.5703125" customWidth="1"/>
    <col min="9" max="10" width="5.7109375" customWidth="1"/>
    <col min="11" max="11" width="4.42578125" customWidth="1"/>
    <col min="12" max="13" width="4.5703125" customWidth="1"/>
    <col min="14" max="14" width="4.85546875" customWidth="1"/>
    <col min="15" max="16" width="5.7109375" customWidth="1"/>
    <col min="17" max="17" width="10.85546875" customWidth="1"/>
    <col min="18" max="18" width="0.140625" customWidth="1"/>
    <col min="19" max="19" width="5.85546875" customWidth="1"/>
    <col min="20" max="25" width="11.42578125" hidden="1" customWidth="1"/>
  </cols>
  <sheetData>
    <row r="1" spans="1:19" ht="14.25" customHeight="1" x14ac:dyDescent="0.2"/>
    <row r="2" spans="1:19" ht="14.25" customHeight="1" x14ac:dyDescent="0.2"/>
    <row r="5" spans="1:19" ht="15" customHeight="1" x14ac:dyDescent="0.25">
      <c r="A5" s="658" t="s">
        <v>25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</row>
    <row r="6" spans="1:19" ht="18" customHeight="1" x14ac:dyDescent="0.3">
      <c r="A6" s="659" t="s">
        <v>30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</row>
    <row r="7" spans="1:19" ht="15" customHeight="1" x14ac:dyDescent="0.25">
      <c r="A7" s="660" t="s">
        <v>135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</row>
    <row r="8" spans="1:19" x14ac:dyDescent="0.2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4"/>
    </row>
    <row r="9" spans="1:19" ht="15" x14ac:dyDescent="0.25"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</row>
    <row r="10" spans="1:19" ht="15" x14ac:dyDescent="0.2">
      <c r="A10" s="663" t="s">
        <v>92</v>
      </c>
      <c r="B10" s="663"/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3"/>
      <c r="S10" s="663"/>
    </row>
    <row r="11" spans="1:19" ht="15" customHeight="1" x14ac:dyDescent="0.3">
      <c r="D11" s="662" t="s">
        <v>22</v>
      </c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</row>
    <row r="12" spans="1:19" ht="15" customHeight="1" x14ac:dyDescent="0.2">
      <c r="D12" s="657" t="s">
        <v>426</v>
      </c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</row>
    <row r="13" spans="1:19" ht="15" customHeight="1" x14ac:dyDescent="0.3">
      <c r="D13" s="661" t="s">
        <v>25</v>
      </c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t="s">
        <v>29</v>
      </c>
    </row>
    <row r="14" spans="1:19" ht="15.75" thickBot="1" x14ac:dyDescent="0.35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ht="87" customHeight="1" thickBot="1" x14ac:dyDescent="0.35">
      <c r="D15" s="56" t="s">
        <v>118</v>
      </c>
      <c r="E15" s="187" t="s">
        <v>167</v>
      </c>
      <c r="F15" s="187" t="s">
        <v>165</v>
      </c>
      <c r="G15" s="187" t="s">
        <v>204</v>
      </c>
      <c r="H15" s="187" t="s">
        <v>229</v>
      </c>
      <c r="I15" s="187" t="s">
        <v>243</v>
      </c>
      <c r="J15" s="187" t="s">
        <v>288</v>
      </c>
      <c r="K15" s="187" t="s">
        <v>289</v>
      </c>
      <c r="L15" s="187" t="s">
        <v>290</v>
      </c>
      <c r="M15" s="187" t="s">
        <v>291</v>
      </c>
      <c r="N15" s="187" t="s">
        <v>292</v>
      </c>
      <c r="O15" s="187" t="s">
        <v>293</v>
      </c>
      <c r="P15" s="187" t="s">
        <v>294</v>
      </c>
      <c r="Q15" s="705" t="s">
        <v>18</v>
      </c>
      <c r="R15" s="705"/>
    </row>
    <row r="16" spans="1:19" ht="20.100000000000001" customHeight="1" x14ac:dyDescent="0.3">
      <c r="D16" s="66" t="s">
        <v>3</v>
      </c>
      <c r="E16" s="188">
        <v>133</v>
      </c>
      <c r="F16" s="188">
        <v>115</v>
      </c>
      <c r="G16" s="188">
        <v>116</v>
      </c>
      <c r="H16" s="188">
        <v>143</v>
      </c>
      <c r="I16" s="188">
        <v>141</v>
      </c>
      <c r="J16" s="188">
        <v>105</v>
      </c>
      <c r="K16" s="188">
        <v>129</v>
      </c>
      <c r="L16" s="188">
        <v>129</v>
      </c>
      <c r="M16" s="188">
        <v>161</v>
      </c>
      <c r="N16" s="188">
        <v>146</v>
      </c>
      <c r="O16" s="188">
        <v>128</v>
      </c>
      <c r="P16" s="188">
        <v>172</v>
      </c>
      <c r="Q16" s="706">
        <f>SUM(E16:P16)</f>
        <v>1618</v>
      </c>
      <c r="R16" s="707"/>
    </row>
    <row r="17" spans="4:18" ht="20.100000000000001" customHeight="1" x14ac:dyDescent="0.3">
      <c r="D17" s="47" t="s">
        <v>2</v>
      </c>
      <c r="E17" s="189">
        <v>45</v>
      </c>
      <c r="F17" s="189">
        <v>42</v>
      </c>
      <c r="G17" s="189">
        <v>65</v>
      </c>
      <c r="H17" s="189">
        <v>54</v>
      </c>
      <c r="I17" s="189">
        <v>61</v>
      </c>
      <c r="J17" s="189">
        <v>42</v>
      </c>
      <c r="K17" s="189">
        <v>39</v>
      </c>
      <c r="L17" s="189">
        <v>50</v>
      </c>
      <c r="M17" s="189">
        <v>49</v>
      </c>
      <c r="N17" s="189">
        <v>53</v>
      </c>
      <c r="O17" s="189">
        <v>36</v>
      </c>
      <c r="P17" s="189">
        <v>63</v>
      </c>
      <c r="Q17" s="708">
        <f>SUM(E17:P17)</f>
        <v>599</v>
      </c>
      <c r="R17" s="709"/>
    </row>
    <row r="18" spans="4:18" ht="20.100000000000001" customHeight="1" thickBot="1" x14ac:dyDescent="0.35">
      <c r="D18" s="67" t="s">
        <v>4</v>
      </c>
      <c r="E18" s="55">
        <v>19</v>
      </c>
      <c r="F18" s="55">
        <v>16</v>
      </c>
      <c r="G18" s="55">
        <v>25</v>
      </c>
      <c r="H18" s="55">
        <v>31</v>
      </c>
      <c r="I18" s="55">
        <v>19</v>
      </c>
      <c r="J18" s="55">
        <v>25</v>
      </c>
      <c r="K18" s="55">
        <v>21</v>
      </c>
      <c r="L18" s="55">
        <v>21</v>
      </c>
      <c r="M18" s="55">
        <v>20</v>
      </c>
      <c r="N18" s="55">
        <v>22</v>
      </c>
      <c r="O18" s="55">
        <v>18</v>
      </c>
      <c r="P18" s="55">
        <v>18</v>
      </c>
      <c r="Q18" s="710">
        <f>SUM(E18:P18)</f>
        <v>255</v>
      </c>
      <c r="R18" s="711"/>
    </row>
    <row r="19" spans="4:18" ht="20.100000000000001" customHeight="1" thickBot="1" x14ac:dyDescent="0.35">
      <c r="D19" s="56" t="s">
        <v>1</v>
      </c>
      <c r="E19" s="50">
        <f>SUM(E16:E18)</f>
        <v>197</v>
      </c>
      <c r="F19" s="50">
        <f t="shared" ref="F19:P19" si="0">SUM(F16:F18)</f>
        <v>173</v>
      </c>
      <c r="G19" s="50">
        <f t="shared" si="0"/>
        <v>206</v>
      </c>
      <c r="H19" s="50">
        <f t="shared" si="0"/>
        <v>228</v>
      </c>
      <c r="I19" s="50">
        <f t="shared" si="0"/>
        <v>221</v>
      </c>
      <c r="J19" s="50">
        <f t="shared" si="0"/>
        <v>172</v>
      </c>
      <c r="K19" s="50">
        <f t="shared" si="0"/>
        <v>189</v>
      </c>
      <c r="L19" s="50">
        <f t="shared" si="0"/>
        <v>200</v>
      </c>
      <c r="M19" s="50">
        <f t="shared" si="0"/>
        <v>230</v>
      </c>
      <c r="N19" s="50">
        <f t="shared" si="0"/>
        <v>221</v>
      </c>
      <c r="O19" s="50">
        <f t="shared" si="0"/>
        <v>182</v>
      </c>
      <c r="P19" s="50">
        <f t="shared" si="0"/>
        <v>253</v>
      </c>
      <c r="Q19" s="670">
        <f>SUM(Q16:Q18)</f>
        <v>2472</v>
      </c>
      <c r="R19" s="670"/>
    </row>
    <row r="20" spans="4:18" x14ac:dyDescent="0.2">
      <c r="Q20" s="11"/>
    </row>
    <row r="45" spans="17:17" ht="15" x14ac:dyDescent="0.3">
      <c r="Q45" s="16"/>
    </row>
    <row r="56" spans="1:2" ht="14.25" x14ac:dyDescent="0.3">
      <c r="A56" s="27"/>
      <c r="B56" s="27"/>
    </row>
  </sheetData>
  <mergeCells count="13">
    <mergeCell ref="A6:S6"/>
    <mergeCell ref="A5:S5"/>
    <mergeCell ref="A7:S7"/>
    <mergeCell ref="D12:R12"/>
    <mergeCell ref="D11:R11"/>
    <mergeCell ref="D9:R9"/>
    <mergeCell ref="D13:R13"/>
    <mergeCell ref="A10:S10"/>
    <mergeCell ref="Q19:R19"/>
    <mergeCell ref="Q15:R15"/>
    <mergeCell ref="Q16:R16"/>
    <mergeCell ref="Q17:R17"/>
    <mergeCell ref="Q18:R18"/>
  </mergeCells>
  <phoneticPr fontId="0" type="noConversion"/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43</vt:lpstr>
      <vt:lpstr>44</vt:lpstr>
      <vt:lpstr>45 (2)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56</vt:lpstr>
      <vt:lpstr>57</vt:lpstr>
      <vt:lpstr>58</vt:lpstr>
      <vt:lpstr>59</vt:lpstr>
      <vt:lpstr>60-61</vt:lpstr>
      <vt:lpstr>62-63</vt:lpstr>
      <vt:lpstr>64-65</vt:lpstr>
      <vt:lpstr>'58'!Área_de_impresión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2018-08-09T17:48:43Z</cp:lastPrinted>
  <dcterms:created xsi:type="dcterms:W3CDTF">2005-01-12T20:16:10Z</dcterms:created>
  <dcterms:modified xsi:type="dcterms:W3CDTF">2018-08-09T17:49:14Z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