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worksheets/sheet27.xml" ContentType="application/vnd.openxmlformats-officedocument.spreadsheetml.workshee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drawings/drawing32.xml" ContentType="application/vnd.openxmlformats-officedocument.drawing+xml"/>
  <Override PartName="/xl/worksheets/sheet30.xml" ContentType="application/vnd.openxmlformats-officedocument.spreadsheetml.worksheet+xml"/>
  <Override PartName="/xl/drawings/drawing33.xml" ContentType="application/vnd.openxmlformats-officedocument.drawing+xml"/>
  <Override PartName="/xl/worksheets/sheet31.xml" ContentType="application/vnd.openxmlformats-officedocument.spreadsheetml.worksheet+xml"/>
  <Override PartName="/xl/drawings/drawing34.xml" ContentType="application/vnd.openxmlformats-officedocument.drawing+xml"/>
  <Override PartName="/xl/worksheets/sheet32.xml" ContentType="application/vnd.openxmlformats-officedocument.spreadsheetml.worksheet+xml"/>
  <Override PartName="/xl/drawings/drawing35.xml" ContentType="application/vnd.openxmlformats-officedocument.drawing+xml"/>
  <Override PartName="/xl/worksheets/sheet33.xml" ContentType="application/vnd.openxmlformats-officedocument.spreadsheetml.worksheet+xml"/>
  <Override PartName="/xl/drawings/drawing36.xml" ContentType="application/vnd.openxmlformats-officedocument.drawing+xml"/>
  <Override PartName="/xl/worksheets/sheet34.xml" ContentType="application/vnd.openxmlformats-officedocument.spreadsheetml.worksheet+xml"/>
  <Override PartName="/xl/drawings/drawing37.xml" ContentType="application/vnd.openxmlformats-officedocument.drawing+xml"/>
  <Override PartName="/xl/worksheets/sheet35.xml" ContentType="application/vnd.openxmlformats-officedocument.spreadsheetml.worksheet+xml"/>
  <Override PartName="/xl/drawings/drawing38.xml" ContentType="application/vnd.openxmlformats-officedocument.drawing+xml"/>
  <Override PartName="/xl/worksheets/sheet36.xml" ContentType="application/vnd.openxmlformats-officedocument.spreadsheetml.worksheet+xml"/>
  <Override PartName="/xl/drawings/drawing39.xml" ContentType="application/vnd.openxmlformats-officedocument.drawing+xml"/>
  <Override PartName="/xl/worksheets/sheet37.xml" ContentType="application/vnd.openxmlformats-officedocument.spreadsheetml.workshee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drawings/drawing41.xml" ContentType="application/vnd.openxmlformats-officedocument.drawing+xml"/>
  <Override PartName="/xl/worksheets/sheet39.xml" ContentType="application/vnd.openxmlformats-officedocument.spreadsheetml.worksheet+xml"/>
  <Override PartName="/xl/drawings/drawing42.xml" ContentType="application/vnd.openxmlformats-officedocument.drawing+xml"/>
  <Override PartName="/xl/worksheets/sheet40.xml" ContentType="application/vnd.openxmlformats-officedocument.spreadsheetml.worksheet+xml"/>
  <Override PartName="/xl/drawings/drawing43.xml" ContentType="application/vnd.openxmlformats-officedocument.drawing+xml"/>
  <Override PartName="/xl/worksheets/sheet41.xml" ContentType="application/vnd.openxmlformats-officedocument.spreadsheetml.worksheet+xml"/>
  <Override PartName="/xl/drawings/drawing44.xml" ContentType="application/vnd.openxmlformats-officedocument.drawing+xml"/>
  <Override PartName="/xl/worksheets/sheet42.xml" ContentType="application/vnd.openxmlformats-officedocument.spreadsheetml.worksheet+xml"/>
  <Override PartName="/xl/drawings/drawing45.xml" ContentType="application/vnd.openxmlformats-officedocument.drawing+xml"/>
  <Override PartName="/xl/worksheets/sheet43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825" windowWidth="9090" windowHeight="7395" tabRatio="887" activeTab="0"/>
  </bookViews>
  <sheets>
    <sheet name="Comparación (P.N-INACIF) (2)" sheetId="1" r:id="rId1"/>
    <sheet name="Homicidios según la Provincia" sheetId="2" r:id="rId2"/>
    <sheet name="Totales (P.N-INACIF-FISCALIAS)" sheetId="3" r:id="rId3"/>
    <sheet name="Circunstancia RD3F (2)" sheetId="4" r:id="rId4"/>
    <sheet name="Circunstancia RD3F (3)" sheetId="5" r:id="rId5"/>
    <sheet name="Circunstancia RD3F (4)" sheetId="6" r:id="rId6"/>
    <sheet name="Circunstancia RD3F (5)" sheetId="7" r:id="rId7"/>
    <sheet name="Circunstancia RD3F (6)" sheetId="8" r:id="rId8"/>
    <sheet name="Circunstancia RD3F (7)" sheetId="9" r:id="rId9"/>
    <sheet name="Circunstancia RD3F (8)" sheetId="10" r:id="rId10"/>
    <sheet name="Circunstancia RD3F (9)" sheetId="11" r:id="rId11"/>
    <sheet name="Circunstancia RD3F (10)" sheetId="12" r:id="rId12"/>
    <sheet name="Circunstancia RD3F (11)" sheetId="13" r:id="rId13"/>
    <sheet name="Circunstancia RD3F (12)" sheetId="14" r:id="rId14"/>
    <sheet name="Circunstancia RD3F (13)" sheetId="15" r:id="rId15"/>
    <sheet name="Segú el Sexo" sheetId="16" r:id="rId16"/>
    <sheet name="Nacionalidad" sheetId="17" r:id="rId17"/>
    <sheet name="Nacionalidad Feminicidio" sheetId="18" r:id="rId18"/>
    <sheet name="Nacionalidad Feminicidio (2)" sheetId="19" r:id="rId19"/>
    <sheet name="Según Tipo de Arma RD" sheetId="20" r:id="rId20"/>
    <sheet name="Según Tipo de Arma Sto. Dgo." sheetId="21" r:id="rId21"/>
    <sheet name="Según Tipo de Arma D.N" sheetId="22" r:id="rId22"/>
    <sheet name="Según Tipo de Arma STGO" sheetId="23" r:id="rId23"/>
    <sheet name="Según Dias Rep. Dom" sheetId="24" r:id="rId24"/>
    <sheet name="Según Dias Santo Domingo" sheetId="25" r:id="rId25"/>
    <sheet name="Según Dias Distrito Nacional" sheetId="26" r:id="rId26"/>
    <sheet name="Según Dias Santiago" sheetId="27" r:id="rId27"/>
    <sheet name="Según Edad Rep. Dom" sheetId="28" r:id="rId28"/>
    <sheet name="Según Edad Sto. Dgo." sheetId="29" r:id="rId29"/>
    <sheet name="Según Edad D.N." sheetId="30" r:id="rId30"/>
    <sheet name="Según Edad STGO " sheetId="31" r:id="rId31"/>
    <sheet name="Según Hora REP. DOM." sheetId="32" r:id="rId32"/>
    <sheet name="Según Hora STO. DGO" sheetId="33" r:id="rId33"/>
    <sheet name="Según Hora D. N." sheetId="34" r:id="rId34"/>
    <sheet name="Según Hora STGO" sheetId="35" r:id="rId35"/>
    <sheet name="Tasa de Homicidios" sheetId="36" r:id="rId36"/>
    <sheet name="Distribucion Nacional" sheetId="37" r:id="rId37"/>
    <sheet name="Según Barrios STO. DGO " sheetId="38" r:id="rId38"/>
    <sheet name="Según Barrios D.N." sheetId="39" r:id="rId39"/>
    <sheet name="Según Barrios STGO." sheetId="40" r:id="rId40"/>
    <sheet name="Según Barrios STO. DGO  (2)" sheetId="41" r:id="rId41"/>
    <sheet name="Según Barrios D.N. (2)" sheetId="42" r:id="rId42"/>
    <sheet name="Según Barrios STGO. (2)" sheetId="43" r:id="rId43"/>
  </sheets>
  <definedNames>
    <definedName name="_xlnm.Print_Area" localSheetId="0">'Comparación (P.N-INACIF) (2)'!$A$1:$G$60</definedName>
  </definedNames>
  <calcPr fullCalcOnLoad="1"/>
</workbook>
</file>

<file path=xl/sharedStrings.xml><?xml version="1.0" encoding="utf-8"?>
<sst xmlns="http://schemas.openxmlformats.org/spreadsheetml/2006/main" count="1366" uniqueCount="552">
  <si>
    <t>REPUBLICA DOMINICANA</t>
  </si>
  <si>
    <t>TOTAL</t>
  </si>
  <si>
    <t>Armas Blancas</t>
  </si>
  <si>
    <t>Armas de Fuego</t>
  </si>
  <si>
    <t>Otras</t>
  </si>
  <si>
    <t>Provincia Santo Domingo</t>
  </si>
  <si>
    <t>Distrito Nacional</t>
  </si>
  <si>
    <t>Santiago</t>
  </si>
  <si>
    <t>TOTALES</t>
  </si>
  <si>
    <t>MES</t>
  </si>
  <si>
    <t>DISTRITO NACIONAL</t>
  </si>
  <si>
    <t>SANTO DOMINGO</t>
  </si>
  <si>
    <t>JURISDICCIÓN</t>
  </si>
  <si>
    <t>Los Alcarrizos</t>
  </si>
  <si>
    <t>Sabana Perdida</t>
  </si>
  <si>
    <t>Cristo Rey</t>
  </si>
  <si>
    <t>Herrera</t>
  </si>
  <si>
    <t>Masculino</t>
  </si>
  <si>
    <t>Femenino</t>
  </si>
  <si>
    <t>Total</t>
  </si>
  <si>
    <t>6:00am - 5:59pm</t>
  </si>
  <si>
    <t>6:00pm - 5:59am</t>
  </si>
  <si>
    <t>SEGÚN LAS CIRCUNSTANCIAS</t>
  </si>
  <si>
    <t>SEGÚN BARRIOS, SECTORES Y AVENIDAS</t>
  </si>
  <si>
    <t>CANTIDAD</t>
  </si>
  <si>
    <t>INACIF</t>
  </si>
  <si>
    <t>CANTIDADES</t>
  </si>
  <si>
    <t>CIRCUNSTANCIA</t>
  </si>
  <si>
    <t>SEXO</t>
  </si>
  <si>
    <t>SEGÚN EL SEXO</t>
  </si>
  <si>
    <t>SEGÚN EL TIPO DE ARMA</t>
  </si>
  <si>
    <t xml:space="preserve">POLICÍA NACIONAL </t>
  </si>
  <si>
    <t>TIPO DE ARMA</t>
  </si>
  <si>
    <t>POLICÍA NACIONAL</t>
  </si>
  <si>
    <t>DÍAS DE LA SEMANA</t>
  </si>
  <si>
    <t>HORA</t>
  </si>
  <si>
    <t xml:space="preserve">HOMICIDIOS </t>
  </si>
  <si>
    <t>TASA DE HOMICIDIO POR CADA 100,000/HAB.</t>
  </si>
  <si>
    <t>REPÚBLICA  DOMINICANA</t>
  </si>
  <si>
    <t>REPÚBLICA DOMINICANA</t>
  </si>
  <si>
    <t>PROV. SANTIAGO</t>
  </si>
  <si>
    <t>PROV. SANTO DOMINGO</t>
  </si>
  <si>
    <t>SEGÚN LA TASA DE HOMICIOS POR CADA 100,000 HAB.</t>
  </si>
  <si>
    <t>INSTITUCIÓN</t>
  </si>
  <si>
    <t xml:space="preserve"> </t>
  </si>
  <si>
    <t>PROCURADURÍA GENERAL DE LA REPUBLICA</t>
  </si>
  <si>
    <t>SEGÚN LA DISTRIBUCIÓN PROVINCIAL DE LA REP. DOM.</t>
  </si>
  <si>
    <t>PROVINCIAS</t>
  </si>
  <si>
    <t>Habitantes</t>
  </si>
  <si>
    <t>cada provincia y el numero de homicidios registrados.</t>
  </si>
  <si>
    <t>Capotillo</t>
  </si>
  <si>
    <t>DATOS POLICÍA NACIONAL</t>
  </si>
  <si>
    <t xml:space="preserve">SEGÚN LA HORA DE COMISIÓN (DIURNA O NOCTURNA) </t>
  </si>
  <si>
    <t>Santo Domingo</t>
  </si>
  <si>
    <t>Hato Mayor</t>
  </si>
  <si>
    <t>Ens. Ozama</t>
  </si>
  <si>
    <t>Azua</t>
  </si>
  <si>
    <t>Bahoruco</t>
  </si>
  <si>
    <t>Barahona</t>
  </si>
  <si>
    <t>Dajabon</t>
  </si>
  <si>
    <t>Duarte</t>
  </si>
  <si>
    <t>Elias Piña</t>
  </si>
  <si>
    <t>Espaillat</t>
  </si>
  <si>
    <t>Independencia</t>
  </si>
  <si>
    <t>La Altagracia</t>
  </si>
  <si>
    <t>La Romana</t>
  </si>
  <si>
    <t>La Vega</t>
  </si>
  <si>
    <t>María Trinidad S.</t>
  </si>
  <si>
    <t>Monseñor Nouel</t>
  </si>
  <si>
    <t>Monte Plata</t>
  </si>
  <si>
    <t>Pedernales</t>
  </si>
  <si>
    <t>Peravia</t>
  </si>
  <si>
    <t>Puerto Plata</t>
  </si>
  <si>
    <t>Salcedo</t>
  </si>
  <si>
    <t>San Cristobal</t>
  </si>
  <si>
    <t>San José de Ocoa</t>
  </si>
  <si>
    <t>San Juan</t>
  </si>
  <si>
    <t>Sánchez Ramírez</t>
  </si>
  <si>
    <t>Valverde</t>
  </si>
  <si>
    <t>PROV. DISTRITO NACIONAL</t>
  </si>
  <si>
    <t>Dajabón</t>
  </si>
  <si>
    <t>Elías Piña</t>
  </si>
  <si>
    <t>María Trinidad Sánchez</t>
  </si>
  <si>
    <t>San Pedro de M.</t>
  </si>
  <si>
    <r>
      <t>Nota</t>
    </r>
    <r>
      <rPr>
        <sz val="8"/>
        <rFont val="Trebuchet MS"/>
        <family val="2"/>
      </rPr>
      <t xml:space="preserve">: Tasa de homicidios calculada según la población de </t>
    </r>
  </si>
  <si>
    <t>Samaná</t>
  </si>
  <si>
    <t xml:space="preserve">  INACIF</t>
  </si>
  <si>
    <t>SECTOR</t>
  </si>
  <si>
    <t>San Cristóbal</t>
  </si>
  <si>
    <t>PLAN DE SEGURIDAD DEMOCRÁTICO</t>
  </si>
  <si>
    <t>Santiago  R.</t>
  </si>
  <si>
    <t>HOMICIDIOS</t>
  </si>
  <si>
    <t>SECUESTRO</t>
  </si>
  <si>
    <t xml:space="preserve">  </t>
  </si>
  <si>
    <t>SEGÚN, EL TIPO DE ARMA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</si>
  <si>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</si>
  <si>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</si>
  <si>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</si>
  <si>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</si>
  <si>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</si>
  <si>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</si>
  <si>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SANTIAGO</t>
  </si>
  <si>
    <t>DESCONOCIDA</t>
  </si>
  <si>
    <t>OCTUBRE</t>
  </si>
  <si>
    <t>El Seybo</t>
  </si>
  <si>
    <t>Los Guaricanos</t>
  </si>
  <si>
    <t>Villa Consuelo</t>
  </si>
  <si>
    <t>DESPOJO DE ARMA DE FUEGO</t>
  </si>
  <si>
    <t>VICTIMA DE ROBO O ATRACO</t>
  </si>
  <si>
    <t>DESPOJO DE MOTOCICLETA</t>
  </si>
  <si>
    <t>DESPOJO DE VEHÍCULOS</t>
  </si>
  <si>
    <t>ACCIDENTAL</t>
  </si>
  <si>
    <t>Navarrete</t>
  </si>
  <si>
    <t>Centro Ciudad</t>
  </si>
  <si>
    <t>Tamboril</t>
  </si>
  <si>
    <t>Los Mina</t>
  </si>
  <si>
    <t>TRATANDO DE ROBAR O ATRACAR</t>
  </si>
  <si>
    <t>Los Guandules</t>
  </si>
  <si>
    <t>Santiago Rod.</t>
  </si>
  <si>
    <t>San Pedro De M.</t>
  </si>
  <si>
    <t>NOVIEMBRE</t>
  </si>
  <si>
    <t>DICIEMBRE</t>
  </si>
  <si>
    <t>POLICIA</t>
  </si>
  <si>
    <t>Los Tres Brazos</t>
  </si>
  <si>
    <t>Guerra</t>
  </si>
  <si>
    <t>Villas Agricolas</t>
  </si>
  <si>
    <t>RELACIONADAS CON DROGAS</t>
  </si>
  <si>
    <t>TOTAL VICTIMA</t>
  </si>
  <si>
    <t>TOTAL VICTIMARIO</t>
  </si>
  <si>
    <t>NACIONALIDAD</t>
  </si>
  <si>
    <t>FEMINICIDIOS,  NACIONALIDAD DE LA VICTIMA Y EL VICTIMARIO</t>
  </si>
  <si>
    <t>Villa Carmen</t>
  </si>
  <si>
    <t>NACIONALIDAD DE LA VICTIMA Y EL VICTIMARIO</t>
  </si>
  <si>
    <t>ESPAÑA</t>
  </si>
  <si>
    <t>POLACO</t>
  </si>
  <si>
    <t>IRLANDE</t>
  </si>
  <si>
    <t>IRLANDES</t>
  </si>
  <si>
    <t>DOMINICANA</t>
  </si>
  <si>
    <t>HAITIANA</t>
  </si>
  <si>
    <t>P.N.</t>
  </si>
  <si>
    <t>Villa Mella</t>
  </si>
  <si>
    <t>REPORTADOS POR EL INACIF Y LA P.N.</t>
  </si>
  <si>
    <t>Montecristi</t>
  </si>
  <si>
    <t>VIOLENCIA INTRAFAMILIAR</t>
  </si>
  <si>
    <t>INFANTICIDIO</t>
  </si>
  <si>
    <t>FRANCES</t>
  </si>
  <si>
    <t>FRANCESA</t>
  </si>
  <si>
    <t>ALEMANA</t>
  </si>
  <si>
    <t>MILITARES Y P.N. HOMICIDA FUERA DE SERVICIO</t>
  </si>
  <si>
    <t>HOLANDES</t>
  </si>
  <si>
    <t>PUERTORIQUEÑA</t>
  </si>
  <si>
    <t>ESPAÑOLA</t>
  </si>
  <si>
    <t>DNCD</t>
  </si>
  <si>
    <t>AMERICANA</t>
  </si>
  <si>
    <t>Villa Faro</t>
  </si>
  <si>
    <t>Pedro Brand</t>
  </si>
  <si>
    <t>REPORTADAS POR INACIF  Y LA P.N.</t>
  </si>
  <si>
    <t>ACCIÓN POLICIAL</t>
  </si>
  <si>
    <t>ITALIANA</t>
  </si>
  <si>
    <t>San Luis</t>
  </si>
  <si>
    <t>Los Rios</t>
  </si>
  <si>
    <t>Jacagua</t>
  </si>
  <si>
    <t>HOMICIDIOS + ACCIÓN POLICIAL</t>
  </si>
  <si>
    <t xml:space="preserve">ACCIÓN POLICIAL </t>
  </si>
  <si>
    <t>TASA DE HOMICIDIOS POR CADA 100,000/HAB.</t>
  </si>
  <si>
    <t>HOMICIDIOS SIN ACCIÓN POLICIAL</t>
  </si>
  <si>
    <t>TASA DE HOMICIDIO SIN ACCIÓN POLICIAL POR CADA 100,000/HAB.</t>
  </si>
  <si>
    <t>INFORME DE HOMICIDIOS</t>
  </si>
  <si>
    <t>Mendoza</t>
  </si>
  <si>
    <t>Mandinga</t>
  </si>
  <si>
    <t>La Ureña</t>
  </si>
  <si>
    <t>Boca Chica - La Caleta</t>
  </si>
  <si>
    <t>La Cienaga</t>
  </si>
  <si>
    <t>Ens. Paraíso</t>
  </si>
  <si>
    <t>El Millon</t>
  </si>
  <si>
    <t>LUNES</t>
  </si>
  <si>
    <t>MARTES</t>
  </si>
  <si>
    <t>MIÉRCOLES</t>
  </si>
  <si>
    <t>JUEVES</t>
  </si>
  <si>
    <t>VIERNES</t>
  </si>
  <si>
    <t>SÁBADO</t>
  </si>
  <si>
    <t>DOMINGO</t>
  </si>
  <si>
    <t>Desconocida</t>
  </si>
  <si>
    <t>CHINA</t>
  </si>
  <si>
    <t>E.N.</t>
  </si>
  <si>
    <t>Carretera Mella</t>
  </si>
  <si>
    <t>Vista Hermosa</t>
  </si>
  <si>
    <t>Higuerito</t>
  </si>
  <si>
    <t>Juan Pablo Duarte</t>
  </si>
  <si>
    <t>Rivera del Ozama</t>
  </si>
  <si>
    <t>Otros</t>
  </si>
  <si>
    <t>La Agustina</t>
  </si>
  <si>
    <t>Los Prados</t>
  </si>
  <si>
    <t>Licey</t>
  </si>
  <si>
    <t>Estancia del Yaque</t>
  </si>
  <si>
    <t>Matanza</t>
  </si>
  <si>
    <t>Pastor</t>
  </si>
  <si>
    <t>Alma Rosa</t>
  </si>
  <si>
    <t>Alma Rosa II</t>
  </si>
  <si>
    <t>Autopista San Isidro</t>
  </si>
  <si>
    <t>Av. Jacobo Majluta</t>
  </si>
  <si>
    <t>Barrio Nuevo</t>
  </si>
  <si>
    <t>Batey Bienvenido</t>
  </si>
  <si>
    <t>Bayona</t>
  </si>
  <si>
    <t>Boca Chica</t>
  </si>
  <si>
    <t>Boca Chica - La Malenas</t>
  </si>
  <si>
    <t>Boca Chica - Las America</t>
  </si>
  <si>
    <t>Brisa Oriental II</t>
  </si>
  <si>
    <t>Brisas del Este</t>
  </si>
  <si>
    <t xml:space="preserve">Cancino </t>
  </si>
  <si>
    <t>Cancino Adentro</t>
  </si>
  <si>
    <t>Cancino Adentro - Lucerna</t>
  </si>
  <si>
    <t>Cancino II</t>
  </si>
  <si>
    <t>Carr. San Isidro</t>
  </si>
  <si>
    <t>Charles de Gaulle</t>
  </si>
  <si>
    <t>El Almirante</t>
  </si>
  <si>
    <t>El Almirante - Villa Esfuerzo</t>
  </si>
  <si>
    <t>Engombe</t>
  </si>
  <si>
    <t>El Brisal - Clara Verde</t>
  </si>
  <si>
    <t>El Dique</t>
  </si>
  <si>
    <t>El Tamarindo</t>
  </si>
  <si>
    <t>Ens. Isabelita</t>
  </si>
  <si>
    <t>Franconia</t>
  </si>
  <si>
    <t>Guanuma</t>
  </si>
  <si>
    <t>Guerra - El Toro</t>
  </si>
  <si>
    <t>Hainamosa</t>
  </si>
  <si>
    <t>Hato Nuevo</t>
  </si>
  <si>
    <t>Herrera - Buenos Aires</t>
  </si>
  <si>
    <t>Herrera - El Abanico</t>
  </si>
  <si>
    <t>Herrera - El Café</t>
  </si>
  <si>
    <t>Herrera - Ens. La Altagracia</t>
  </si>
  <si>
    <t>Herrera - Las Palmas</t>
  </si>
  <si>
    <t>Herrera - Libertador</t>
  </si>
  <si>
    <t>Herrera - Pintura</t>
  </si>
  <si>
    <t>Invivienda</t>
  </si>
  <si>
    <t>Katanga</t>
  </si>
  <si>
    <t>La Colina</t>
  </si>
  <si>
    <t>La Esperanza</t>
  </si>
  <si>
    <t>La Toronja</t>
  </si>
  <si>
    <t>La Victoria</t>
  </si>
  <si>
    <t>Las Caobas</t>
  </si>
  <si>
    <t>Las Lilas - Los Tres Brazos</t>
  </si>
  <si>
    <t>Los Alcarrizos - Batey Palamara</t>
  </si>
  <si>
    <t>Los Alcarrizos - Los Tres Brazos</t>
  </si>
  <si>
    <t>Los Alcarrizos - Chavon</t>
  </si>
  <si>
    <t>Los Alcarrizos - Hato Nuevo</t>
  </si>
  <si>
    <t>Los Alcarrizos - La Gualliga</t>
  </si>
  <si>
    <t>Los Alcarrizos - La Rieles</t>
  </si>
  <si>
    <t>Los Alcarrizos - Lebron</t>
  </si>
  <si>
    <t>Los Alcarrizos - Nuevo Amanecer</t>
  </si>
  <si>
    <t>Los Alcarrizos - Pueblo Nuevo</t>
  </si>
  <si>
    <t>Los Barrancones</t>
  </si>
  <si>
    <t>Los Farallones</t>
  </si>
  <si>
    <t>Los Frailes I</t>
  </si>
  <si>
    <t>Los Frailes II</t>
  </si>
  <si>
    <t>Los Frailes III</t>
  </si>
  <si>
    <t>Los Mameyes</t>
  </si>
  <si>
    <t>Los Minas - Las Enfermeras</t>
  </si>
  <si>
    <t>Los Molinos</t>
  </si>
  <si>
    <t>Los Multis</t>
  </si>
  <si>
    <t xml:space="preserve">Los Palmares </t>
  </si>
  <si>
    <t>Los Tres Brazos - Las Lilas</t>
  </si>
  <si>
    <t>Los Tres Ojos</t>
  </si>
  <si>
    <t>Lotes y Servicios</t>
  </si>
  <si>
    <t>Lucernas</t>
  </si>
  <si>
    <t>Manoguayabo</t>
  </si>
  <si>
    <t>Manoguayabo - Batey Bienvenido</t>
  </si>
  <si>
    <t>Manoguayabo - Hato Nuevo</t>
  </si>
  <si>
    <t>Monte Rey</t>
  </si>
  <si>
    <t>Pantojas</t>
  </si>
  <si>
    <t>Pantojas - La Residencia</t>
  </si>
  <si>
    <t>Pantojas - Santa Rosa</t>
  </si>
  <si>
    <t>Paraje Valiente</t>
  </si>
  <si>
    <t>Puerto Rico</t>
  </si>
  <si>
    <t>Ralma</t>
  </si>
  <si>
    <t>Residencial Nueva Isabela</t>
  </si>
  <si>
    <t>Residencial Santo Domingo</t>
  </si>
  <si>
    <t>Respaldo Alma Rosa</t>
  </si>
  <si>
    <t>Sabana Perdida - El Milloncito</t>
  </si>
  <si>
    <t>Sabana Perdida - Enriquillo</t>
  </si>
  <si>
    <t>Sabana Perdida - Marañon II</t>
  </si>
  <si>
    <t>San Luis - Prado de la Cana</t>
  </si>
  <si>
    <t>Sierra Prieta</t>
  </si>
  <si>
    <t>Valiente</t>
  </si>
  <si>
    <t>Vietnan</t>
  </si>
  <si>
    <t>Villa Duarte</t>
  </si>
  <si>
    <t>Villa Faro - Capotillo</t>
  </si>
  <si>
    <t>Villa Faro - Jardines de Mendoza</t>
  </si>
  <si>
    <t>Villa Faro - Mi Sueño II</t>
  </si>
  <si>
    <t>Villa Liberación</t>
  </si>
  <si>
    <t>Villa Mella - Buena Vista</t>
  </si>
  <si>
    <t>Villa Mella Mata Gorda</t>
  </si>
  <si>
    <t>Villa Mella - Campechito Abajo</t>
  </si>
  <si>
    <t>Villa Mella - K.M. 10</t>
  </si>
  <si>
    <t>Villa Mella - K.M. 17</t>
  </si>
  <si>
    <t>Villa Mella - Los Jardines</t>
  </si>
  <si>
    <t>Villa Mella - Mamey</t>
  </si>
  <si>
    <t>Villa Mella - Punta</t>
  </si>
  <si>
    <t>Villa Mella - Yamasa</t>
  </si>
  <si>
    <t>27 de febrero</t>
  </si>
  <si>
    <t xml:space="preserve">San José </t>
  </si>
  <si>
    <t>Arroyo Hondo</t>
  </si>
  <si>
    <t>Carretera Sanchez</t>
  </si>
  <si>
    <t>Carretera Sánchez - Km. 8</t>
  </si>
  <si>
    <t>Dominicanos Ausentes</t>
  </si>
  <si>
    <t>Don Bosco</t>
  </si>
  <si>
    <t>El Manguito</t>
  </si>
  <si>
    <t>Ens. Espaillat</t>
  </si>
  <si>
    <t>Cristo Redentor</t>
  </si>
  <si>
    <t>El Pedregal</t>
  </si>
  <si>
    <t>Invi</t>
  </si>
  <si>
    <t>Ens. La Fe</t>
  </si>
  <si>
    <t>Las Cañitas</t>
  </si>
  <si>
    <t>Guachupita - San Martin de Porres</t>
  </si>
  <si>
    <t>Gualey</t>
  </si>
  <si>
    <t>Indepencendia - San José</t>
  </si>
  <si>
    <t>La Feria</t>
  </si>
  <si>
    <t>La Julia</t>
  </si>
  <si>
    <t>La Puya</t>
  </si>
  <si>
    <t>Los Girasoles</t>
  </si>
  <si>
    <t>Los Praditos</t>
  </si>
  <si>
    <t>Los Rios - Barrio Cuba</t>
  </si>
  <si>
    <t>María Auxiliadora</t>
  </si>
  <si>
    <t>Mirador Sur</t>
  </si>
  <si>
    <t>Spaillat</t>
  </si>
  <si>
    <t>Zona Colonial</t>
  </si>
  <si>
    <t>Carretera Sánchez - Km. 7 1/2</t>
  </si>
  <si>
    <t>Carretera Sánchez - Km. 9 1/2</t>
  </si>
  <si>
    <t>Cristo Rey - El Caliche</t>
  </si>
  <si>
    <t>D.N.</t>
  </si>
  <si>
    <t>Gazcue</t>
  </si>
  <si>
    <t xml:space="preserve">Guachupita </t>
  </si>
  <si>
    <t>Simón Bolivar</t>
  </si>
  <si>
    <t>Ens. Quisquella</t>
  </si>
  <si>
    <t>La Zurza</t>
  </si>
  <si>
    <t>Mejoramiento Social</t>
  </si>
  <si>
    <t>San Carlos</t>
  </si>
  <si>
    <t>Arroyo Hondo - La Puya</t>
  </si>
  <si>
    <t>Villa Francisca</t>
  </si>
  <si>
    <t>Bella Vista</t>
  </si>
  <si>
    <t>La Ciénega</t>
  </si>
  <si>
    <t>Villa Juana</t>
  </si>
  <si>
    <t>Villa María</t>
  </si>
  <si>
    <t>Zona Universitaria</t>
  </si>
  <si>
    <t>Arenoso - Los Cabrales</t>
  </si>
  <si>
    <t>Arroyo al Medio</t>
  </si>
  <si>
    <t>Autopista Juaquin Balaguer</t>
  </si>
  <si>
    <t>Av. Yapurt Dumit</t>
  </si>
  <si>
    <t>Barrio Obrero</t>
  </si>
  <si>
    <t>Bella Vista - Pastor</t>
  </si>
  <si>
    <t>Buenos Aires</t>
  </si>
  <si>
    <t>Canabacoa</t>
  </si>
  <si>
    <t>Cerro Hermoso</t>
  </si>
  <si>
    <t>Cien Fuego</t>
  </si>
  <si>
    <t>Cien Fuego - Los Pepines</t>
  </si>
  <si>
    <t>Don Pedro</t>
  </si>
  <si>
    <t>El Embrujo</t>
  </si>
  <si>
    <t>El Hato del Yaque</t>
  </si>
  <si>
    <t>Ens. Bolivar</t>
  </si>
  <si>
    <t>Hato del Yaque</t>
  </si>
  <si>
    <t>Hoya del Camino</t>
  </si>
  <si>
    <t>Ingenio Arriba</t>
  </si>
  <si>
    <t>Janico</t>
  </si>
  <si>
    <t>Janico - Loma del Corral</t>
  </si>
  <si>
    <t>Jardines del Oeste</t>
  </si>
  <si>
    <t>Juan Calito</t>
  </si>
  <si>
    <t>La Canela</t>
  </si>
  <si>
    <t>La Hoya</t>
  </si>
  <si>
    <t>La Isabela</t>
  </si>
  <si>
    <t>Las Palomas</t>
  </si>
  <si>
    <t>La Joya</t>
  </si>
  <si>
    <t>La Sebita</t>
  </si>
  <si>
    <t>La Yaguita del Pastor</t>
  </si>
  <si>
    <t>Loma Prieta</t>
  </si>
  <si>
    <t>Los Altos de Herrera</t>
  </si>
  <si>
    <t>Los Cerros de Patatin</t>
  </si>
  <si>
    <t>Los Prados I</t>
  </si>
  <si>
    <t>Los Salados</t>
  </si>
  <si>
    <t>Monte Adentro</t>
  </si>
  <si>
    <t>Navarrete - El Bejucal</t>
  </si>
  <si>
    <t>Navarrete - Sección Bejucal</t>
  </si>
  <si>
    <t>Pontezuela</t>
  </si>
  <si>
    <t>Publo Nuevo</t>
  </si>
  <si>
    <t>San José de Las Matas</t>
  </si>
  <si>
    <t>Sección El Rubio</t>
  </si>
  <si>
    <t>Urb. Real</t>
  </si>
  <si>
    <t>Villa Olimpica</t>
  </si>
  <si>
    <t>Villa Progreso</t>
  </si>
  <si>
    <t>Villa Sáchez</t>
  </si>
  <si>
    <t>Yapour Dumit</t>
  </si>
  <si>
    <t>TIPO ARMA</t>
  </si>
  <si>
    <t>ROBO</t>
  </si>
  <si>
    <t>HOMICIDIOS DEBIDO A LA CONVIVENCIA SOCIAL</t>
  </si>
  <si>
    <t>TASA</t>
  </si>
  <si>
    <t>CURASALEÑO</t>
  </si>
  <si>
    <t>BELGA</t>
  </si>
  <si>
    <t>BULGARO</t>
  </si>
  <si>
    <t>Las Enfermeras</t>
  </si>
  <si>
    <t>Invimosa</t>
  </si>
  <si>
    <t>Pidoca</t>
  </si>
  <si>
    <t>San Isidro</t>
  </si>
  <si>
    <t>Los Trinitarios</t>
  </si>
  <si>
    <t>Paraíso</t>
  </si>
  <si>
    <t>San Felipe</t>
  </si>
  <si>
    <t>Batey Paramara</t>
  </si>
  <si>
    <t>La Ciénaga</t>
  </si>
  <si>
    <t>Ens. La Paz</t>
  </si>
  <si>
    <t>Ciudad Nueva</t>
  </si>
  <si>
    <t>El Ejido</t>
  </si>
  <si>
    <t>El Peñon</t>
  </si>
  <si>
    <t>Gurabo</t>
  </si>
  <si>
    <t>Callejón Los Buenos</t>
  </si>
  <si>
    <t>Pekín</t>
  </si>
  <si>
    <t>Brisas del Valle</t>
  </si>
  <si>
    <t>El Puñal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</si>
  <si>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</si>
  <si>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</si>
  <si>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</si>
  <si>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</si>
  <si>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</si>
  <si>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</si>
  <si>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</si>
  <si>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</si>
  <si>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>Autopista Duarte</t>
  </si>
  <si>
    <t>Villas Agrícolas</t>
  </si>
  <si>
    <t>Autopista Las Américas</t>
  </si>
  <si>
    <t>Av. España</t>
  </si>
  <si>
    <t>Barrio Enriquillo</t>
  </si>
  <si>
    <t>Boca Chica - Andrés</t>
  </si>
  <si>
    <t>Cachón de la Rubia</t>
  </si>
  <si>
    <t>Cancino Adentro - Los Plátanos</t>
  </si>
  <si>
    <t>Hipódromo V. Centenario</t>
  </si>
  <si>
    <t>Pantojas - Villa Linda</t>
  </si>
  <si>
    <t>Los Alcarrizos - La Piña</t>
  </si>
  <si>
    <t>Piantini</t>
  </si>
  <si>
    <t>30 de Mayo</t>
  </si>
  <si>
    <t xml:space="preserve">Autopista Duarte </t>
  </si>
  <si>
    <t>Ens.Kennedy</t>
  </si>
  <si>
    <t>TASA HOMICIDIOS POR CADA 100 MIL HABITANTES</t>
  </si>
  <si>
    <t>TOTAL DE LA TASA</t>
  </si>
  <si>
    <t>TOTAL GENERAL DE LA TASA</t>
  </si>
  <si>
    <t>Villa Esfuerzo</t>
  </si>
  <si>
    <t>Parque del Este</t>
  </si>
  <si>
    <t>Maquitería</t>
  </si>
  <si>
    <t>Perla Antillana</t>
  </si>
  <si>
    <t>Av. Venezuela</t>
  </si>
  <si>
    <t>Cancino Viejo</t>
  </si>
  <si>
    <t>La Barquita</t>
  </si>
  <si>
    <t>San Geronimo</t>
  </si>
  <si>
    <t>Ens. Naco</t>
  </si>
  <si>
    <t>Serralles</t>
  </si>
  <si>
    <t>Ens. Quisqueya</t>
  </si>
  <si>
    <t>Villa Verde</t>
  </si>
  <si>
    <t>Monción</t>
  </si>
  <si>
    <t>Buena Vista</t>
  </si>
  <si>
    <t>Cerro Gurabo</t>
  </si>
  <si>
    <t>Ens. Libertad</t>
  </si>
  <si>
    <t>Reparto Peralta</t>
  </si>
  <si>
    <t>Av. 30 de Marzo</t>
  </si>
  <si>
    <t>San José Adentro</t>
  </si>
  <si>
    <t xml:space="preserve">  SEPTIEMBRE</t>
  </si>
  <si>
    <t>ACCIÓN MILITAR</t>
  </si>
  <si>
    <t>ACCIÓN POLICIAL - ACCIÓN MILITAR</t>
  </si>
  <si>
    <t xml:space="preserve">TOTAL </t>
  </si>
  <si>
    <t>Caballona</t>
  </si>
  <si>
    <t>Cancino I</t>
  </si>
  <si>
    <t>Los Trinitarios II</t>
  </si>
  <si>
    <t>Nuevo Amanecer</t>
  </si>
  <si>
    <t>San Miguel</t>
  </si>
  <si>
    <t>Los Pinos</t>
  </si>
  <si>
    <t>Bejucal</t>
  </si>
  <si>
    <t>Barrio Lindo</t>
  </si>
  <si>
    <t>Los Reyes</t>
  </si>
  <si>
    <t>San Vicente de Paúl</t>
  </si>
  <si>
    <t>PROCURADURÍA GENERAL DE LA REPÚBLICA</t>
  </si>
  <si>
    <t>SEGÚN LA EDAD DE L A VICTIMA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</si>
  <si>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</si>
  <si>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</si>
  <si>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</si>
  <si>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</si>
  <si>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</si>
  <si>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</si>
  <si>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</si>
  <si>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SEGÚN LA EDAD DE LA VICTIMA</t>
  </si>
  <si>
    <t xml:space="preserve">SEGÚN LA EDAD DEL MUERTO </t>
  </si>
  <si>
    <t>El Higuero</t>
  </si>
  <si>
    <t xml:space="preserve">  OCTUBRE</t>
  </si>
  <si>
    <t>Los Alcarrizos - Savica</t>
  </si>
  <si>
    <t>Manoguayabo - Palabe</t>
  </si>
  <si>
    <t>Prolongación 27 de Febrero</t>
  </si>
  <si>
    <t>Herrera - Zona Industrial</t>
  </si>
  <si>
    <t>Av. Abraham Lincoln</t>
  </si>
  <si>
    <t>Aut. Duarte</t>
  </si>
  <si>
    <t>Francisco del Rosario Sánchez</t>
  </si>
  <si>
    <t>Licey al Medio</t>
  </si>
  <si>
    <t>Urb. La Trinitaría</t>
  </si>
  <si>
    <t>Villa Bisonó</t>
  </si>
  <si>
    <t>Lucerna</t>
  </si>
  <si>
    <t>Mirador Norte</t>
  </si>
  <si>
    <t>La Venta</t>
  </si>
  <si>
    <t>Las Americas</t>
  </si>
  <si>
    <t>Pueblo Nuevo</t>
  </si>
  <si>
    <t>Los Ríos</t>
  </si>
  <si>
    <t>Ens. Luperon</t>
  </si>
  <si>
    <t>Guachupita</t>
  </si>
  <si>
    <t>Los Jardines</t>
  </si>
  <si>
    <t>Mercado Nuevo</t>
  </si>
  <si>
    <t>Barriguita</t>
  </si>
  <si>
    <t>Los Ciruelitos</t>
  </si>
  <si>
    <t>Rafey</t>
  </si>
  <si>
    <t>Villa Josian</t>
  </si>
  <si>
    <t xml:space="preserve">  NOVIEMBRE</t>
  </si>
  <si>
    <t>Brisa de la Charles</t>
  </si>
  <si>
    <t>Brisa del Paraiso</t>
  </si>
  <si>
    <t>La Cuaba</t>
  </si>
  <si>
    <t>Ave. Camaño</t>
  </si>
  <si>
    <t>Ave. V Centenario</t>
  </si>
  <si>
    <t>Centro de los Heroes</t>
  </si>
  <si>
    <t>Rincon Largo</t>
  </si>
  <si>
    <t>SUIZA</t>
  </si>
  <si>
    <t>DICIEMBRE DE 2009</t>
  </si>
  <si>
    <t>DICIEMBRE DE 2009, REPÚBLICA DOMINICANA</t>
  </si>
  <si>
    <t>ENERO-DICIEMBRE DE 2009, REPÚBLICA DOMINICANA</t>
  </si>
  <si>
    <t>DICIEMBRE DE 2009, SANTO DOMINGO</t>
  </si>
  <si>
    <t>DICIEMBRE DE 2009, DISTRITO NACIONAL</t>
  </si>
  <si>
    <t>DICIEMBRE DE 2009, SANTIAGO</t>
  </si>
  <si>
    <t>DICIEMBRE  DE 2009</t>
  </si>
  <si>
    <t>ENERO-DICIEMBRE DE 2009</t>
  </si>
  <si>
    <t>ENERO - DICIEMBRE DE 2009</t>
  </si>
  <si>
    <t xml:space="preserve">  DICIEMBRE</t>
  </si>
  <si>
    <t>Hipodromo</t>
  </si>
  <si>
    <t>Paseo Oriental</t>
  </si>
  <si>
    <t>Guaricano</t>
  </si>
  <si>
    <t>Av. George Washinton</t>
  </si>
  <si>
    <t>Av.Anacaina</t>
  </si>
  <si>
    <t>Villa Agricolas</t>
  </si>
  <si>
    <t>El Caimito</t>
  </si>
  <si>
    <t>El Yaque</t>
  </si>
  <si>
    <t>Juncalito</t>
  </si>
  <si>
    <t>La Otra Banda</t>
  </si>
  <si>
    <t>Los Platanitos</t>
  </si>
  <si>
    <t>Villa González</t>
  </si>
  <si>
    <t>Villa Bao</t>
  </si>
  <si>
    <t>Sajoma</t>
  </si>
  <si>
    <t>Sabana Iglesia</t>
  </si>
  <si>
    <t>Paraje Cañada</t>
  </si>
  <si>
    <t>Av. Anacaina</t>
  </si>
  <si>
    <t>Sajona</t>
  </si>
  <si>
    <t>Villa Gonzalez</t>
  </si>
  <si>
    <t>NORUEGA</t>
  </si>
  <si>
    <t>CANADIENSE</t>
  </si>
  <si>
    <t>"Año de la Reactivación Económica Nacional"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</si>
</sst>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000"/>
    <numFmt numFmtId="190" formatCode="[$€-2]\ #,##0.00_);[Red]\([$€-2]\ #,##0.00\)"/>
    <numFmt numFmtId="191" formatCode="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0"/>
    <numFmt numFmtId="200" formatCode="0.00000000000"/>
    <numFmt numFmtId="201" formatCode="0.0000%"/>
    <numFmt numFmtId="202" formatCode="0.0%"/>
    <numFmt numFmtId="203" formatCode="[$-C0A]dddd\,\ dd&quot; de &quot;mmmm&quot; de &quot;yyyy"/>
  </numFmts>
  <fonts count="129">
    <font>
      <sz val="10"/>
      <name val="Arial"/>
      <family val="0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0"/>
      <color indexed="4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 val="single"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b/>
      <u val="single"/>
      <sz val="10"/>
      <name val="Book Antiqua"/>
      <family val="1"/>
    </font>
    <font>
      <sz val="8"/>
      <name val="Trebuchet MS"/>
      <family val="2"/>
    </font>
    <font>
      <b/>
      <sz val="10"/>
      <color indexed="8"/>
      <name val="Book Antiqua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sz val="7"/>
      <name val="Trebuchet MS"/>
      <family val="2"/>
    </font>
    <font>
      <u val="single"/>
      <sz val="10"/>
      <name val="Arial"/>
      <family val="2"/>
    </font>
    <font>
      <b/>
      <sz val="10"/>
      <color indexed="10"/>
      <name val="Book Antiqua"/>
      <family val="1"/>
    </font>
    <font>
      <b/>
      <sz val="14"/>
      <color indexed="10"/>
      <name val="Book Antiqua"/>
      <family val="1"/>
    </font>
    <font>
      <b/>
      <sz val="11"/>
      <name val="Arial"/>
      <family val="2"/>
    </font>
    <font>
      <i/>
      <sz val="7"/>
      <name val="Trebuchet MS"/>
      <family val="2"/>
    </font>
    <font>
      <b/>
      <i/>
      <sz val="12"/>
      <name val="Tahoma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3.5"/>
      <color indexed="8"/>
      <name val="Arial"/>
      <family val="2"/>
    </font>
    <font>
      <sz val="8.5"/>
      <color indexed="8"/>
      <name val="Trebuchet MS"/>
      <family val="2"/>
    </font>
    <font>
      <sz val="9.25"/>
      <color indexed="8"/>
      <name val="Arial"/>
      <family val="2"/>
    </font>
    <font>
      <sz val="11.25"/>
      <color indexed="8"/>
      <name val="Arial"/>
      <family val="2"/>
    </font>
    <font>
      <sz val="12"/>
      <color indexed="8"/>
      <name val="Garamond"/>
      <family val="1"/>
    </font>
    <font>
      <b/>
      <sz val="10.5"/>
      <color indexed="8"/>
      <name val="Trebuchet MS"/>
      <family val="2"/>
    </font>
    <font>
      <sz val="11.75"/>
      <color indexed="8"/>
      <name val="Garamond"/>
      <family val="1"/>
    </font>
    <font>
      <b/>
      <sz val="10.25"/>
      <color indexed="8"/>
      <name val="Trebuchet MS"/>
      <family val="2"/>
    </font>
    <font>
      <sz val="11.25"/>
      <color indexed="8"/>
      <name val="Trebuchet MS"/>
      <family val="2"/>
    </font>
    <font>
      <sz val="8"/>
      <color indexed="8"/>
      <name val="Trebuchet MS"/>
      <family val="2"/>
    </font>
    <font>
      <sz val="10.5"/>
      <color indexed="8"/>
      <name val="Trebuchet MS"/>
      <family val="2"/>
    </font>
    <font>
      <sz val="9.25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2"/>
      <color indexed="8"/>
      <name val="Garamond"/>
      <family val="1"/>
    </font>
    <font>
      <sz val="9"/>
      <color indexed="8"/>
      <name val="Garamond"/>
      <family val="1"/>
    </font>
    <font>
      <sz val="8.25"/>
      <color indexed="8"/>
      <name val="Trebuchet MS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1.25"/>
      <color indexed="8"/>
      <name val="Arial"/>
      <family val="2"/>
    </font>
    <font>
      <b/>
      <i/>
      <sz val="2"/>
      <color indexed="8"/>
      <name val="Arial"/>
      <family val="2"/>
    </font>
    <font>
      <b/>
      <sz val="2"/>
      <color indexed="8"/>
      <name val="Arial"/>
      <family val="2"/>
    </font>
    <font>
      <b/>
      <i/>
      <sz val="1.5"/>
      <color indexed="8"/>
      <name val="Garamond"/>
      <family val="1"/>
    </font>
    <font>
      <b/>
      <sz val="1.25"/>
      <color indexed="8"/>
      <name val="Trebuchet MS"/>
      <family val="2"/>
    </font>
    <font>
      <sz val="12"/>
      <color indexed="8"/>
      <name val="Arial"/>
      <family val="2"/>
    </font>
    <font>
      <sz val="12"/>
      <color indexed="8"/>
      <name val="Gill Sans MT"/>
      <family val="2"/>
    </font>
    <font>
      <sz val="11"/>
      <color indexed="8"/>
      <name val="Gill Sans MT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45"/>
      <color indexed="8"/>
      <name val="Arial"/>
      <family val="2"/>
    </font>
    <font>
      <b/>
      <sz val="8"/>
      <color indexed="8"/>
      <name val="Book Antiqua"/>
      <family val="1"/>
    </font>
    <font>
      <sz val="6.75"/>
      <color indexed="8"/>
      <name val="Arial"/>
      <family val="2"/>
    </font>
    <font>
      <b/>
      <sz val="9.7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0.75"/>
      <color indexed="8"/>
      <name val="Trebuchet MS"/>
      <family val="2"/>
    </font>
    <font>
      <b/>
      <sz val="12"/>
      <color indexed="8"/>
      <name val="Trebuchet MS"/>
      <family val="2"/>
    </font>
    <font>
      <sz val="7.55"/>
      <color indexed="8"/>
      <name val="Trebuchet MS"/>
      <family val="2"/>
    </font>
    <font>
      <b/>
      <sz val="10"/>
      <color indexed="8"/>
      <name val="Arial"/>
      <family val="2"/>
    </font>
    <font>
      <sz val="7.55"/>
      <color indexed="8"/>
      <name val="Arial"/>
      <family val="2"/>
    </font>
    <font>
      <b/>
      <sz val="10.25"/>
      <color indexed="8"/>
      <name val="Arial"/>
      <family val="2"/>
    </font>
    <font>
      <b/>
      <sz val="8.75"/>
      <color indexed="8"/>
      <name val="Arial"/>
      <family val="2"/>
    </font>
    <font>
      <b/>
      <u val="single"/>
      <sz val="2.5"/>
      <color indexed="8"/>
      <name val="Garamond"/>
      <family val="1"/>
    </font>
    <font>
      <u val="single"/>
      <sz val="2"/>
      <color indexed="8"/>
      <name val="Garamond"/>
      <family val="1"/>
    </font>
    <font>
      <sz val="1.05"/>
      <color indexed="8"/>
      <name val="Arial"/>
      <family val="2"/>
    </font>
    <font>
      <b/>
      <sz val="7.55"/>
      <color indexed="8"/>
      <name val="Trebuchet MS"/>
      <family val="2"/>
    </font>
    <font>
      <b/>
      <sz val="15"/>
      <color indexed="8"/>
      <name val="Gill Sans MT"/>
      <family val="2"/>
    </font>
    <font>
      <b/>
      <sz val="15.5"/>
      <color indexed="8"/>
      <name val="Gill Sans MT"/>
      <family val="2"/>
    </font>
    <font>
      <b/>
      <sz val="15.75"/>
      <color indexed="8"/>
      <name val="Gill Sans MT"/>
      <family val="2"/>
    </font>
    <font>
      <b/>
      <sz val="12"/>
      <color indexed="8"/>
      <name val="Gill Sans MT"/>
      <family val="2"/>
    </font>
    <font>
      <b/>
      <sz val="9.25"/>
      <color indexed="8"/>
      <name val="Book Antiqua"/>
      <family val="1"/>
    </font>
    <font>
      <b/>
      <sz val="11.5"/>
      <color indexed="8"/>
      <name val="Book Antiqua"/>
      <family val="1"/>
    </font>
    <font>
      <b/>
      <sz val="11.2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3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0" applyNumberFormat="0" applyFill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2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23" fillId="21" borderId="6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7" applyNumberFormat="0" applyFill="0" applyAlignment="0" applyProtection="0"/>
    <xf numFmtId="0" fontId="119" fillId="0" borderId="8" applyNumberFormat="0" applyFill="0" applyAlignment="0" applyProtection="0"/>
    <xf numFmtId="0" fontId="128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4" borderId="10" xfId="0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3" fillId="34" borderId="16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4" borderId="21" xfId="0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9" fillId="33" borderId="26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right" vertical="center"/>
    </xf>
    <xf numFmtId="0" fontId="30" fillId="33" borderId="26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0" fontId="23" fillId="33" borderId="25" xfId="0" applyFont="1" applyFill="1" applyBorder="1" applyAlignment="1">
      <alignment horizontal="left"/>
    </xf>
    <xf numFmtId="0" fontId="23" fillId="33" borderId="26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right"/>
    </xf>
    <xf numFmtId="0" fontId="23" fillId="33" borderId="23" xfId="0" applyFont="1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2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0" fontId="28" fillId="33" borderId="32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2" fontId="23" fillId="0" borderId="29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/>
    </xf>
    <xf numFmtId="2" fontId="29" fillId="0" borderId="24" xfId="0" applyNumberFormat="1" applyFont="1" applyFill="1" applyBorder="1" applyAlignment="1">
      <alignment horizontal="center" vertical="center" wrapText="1"/>
    </xf>
    <xf numFmtId="3" fontId="24" fillId="33" borderId="26" xfId="0" applyNumberFormat="1" applyFont="1" applyFill="1" applyBorder="1" applyAlignment="1">
      <alignment horizontal="center" vertical="center" wrapText="1"/>
    </xf>
    <xf numFmtId="2" fontId="24" fillId="33" borderId="26" xfId="0" applyNumberFormat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2" fontId="24" fillId="33" borderId="29" xfId="0" applyNumberFormat="1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30" fillId="33" borderId="32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 textRotation="90"/>
    </xf>
    <xf numFmtId="2" fontId="30" fillId="34" borderId="29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right" vertical="center"/>
    </xf>
    <xf numFmtId="2" fontId="30" fillId="34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37" fillId="0" borderId="16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0" fillId="33" borderId="23" xfId="0" applyFont="1" applyFill="1" applyBorder="1" applyAlignment="1">
      <alignment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2" fontId="23" fillId="34" borderId="2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23" fillId="33" borderId="36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/>
    </xf>
    <xf numFmtId="0" fontId="23" fillId="0" borderId="37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center" textRotation="90"/>
    </xf>
    <xf numFmtId="0" fontId="19" fillId="0" borderId="0" xfId="0" applyFont="1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0" fillId="0" borderId="0" xfId="0" applyAlignment="1">
      <alignment textRotation="90"/>
    </xf>
    <xf numFmtId="0" fontId="23" fillId="33" borderId="12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0" fontId="23" fillId="33" borderId="32" xfId="0" applyFont="1" applyFill="1" applyBorder="1" applyAlignment="1">
      <alignment horizontal="center" textRotation="90"/>
    </xf>
    <xf numFmtId="0" fontId="23" fillId="34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3" fillId="34" borderId="34" xfId="0" applyFont="1" applyFill="1" applyBorder="1" applyAlignment="1">
      <alignment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vertical="center"/>
    </xf>
    <xf numFmtId="0" fontId="30" fillId="0" borderId="16" xfId="0" applyFont="1" applyBorder="1" applyAlignment="1">
      <alignment horizontal="right" vertical="center"/>
    </xf>
    <xf numFmtId="2" fontId="23" fillId="34" borderId="24" xfId="0" applyNumberFormat="1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2" fontId="23" fillId="34" borderId="38" xfId="0" applyNumberFormat="1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2" fontId="30" fillId="34" borderId="3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0" fillId="33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33" borderId="42" xfId="0" applyFont="1" applyFill="1" applyBorder="1" applyAlignment="1">
      <alignment horizontal="center" vertical="center"/>
    </xf>
    <xf numFmtId="2" fontId="23" fillId="34" borderId="15" xfId="0" applyNumberFormat="1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/>
    </xf>
    <xf numFmtId="0" fontId="30" fillId="33" borderId="43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horizontal="center"/>
    </xf>
    <xf numFmtId="0" fontId="23" fillId="34" borderId="45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center"/>
    </xf>
    <xf numFmtId="0" fontId="23" fillId="34" borderId="46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right" vertical="center" wrapText="1"/>
    </xf>
    <xf numFmtId="0" fontId="24" fillId="33" borderId="2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right" vertical="center"/>
    </xf>
    <xf numFmtId="0" fontId="30" fillId="33" borderId="5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3" fillId="0" borderId="46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3" fillId="34" borderId="46" xfId="0" applyFont="1" applyFill="1" applyBorder="1" applyAlignment="1">
      <alignment horizontal="center" vertical="center"/>
    </xf>
    <xf numFmtId="2" fontId="23" fillId="34" borderId="51" xfId="0" applyNumberFormat="1" applyFont="1" applyFill="1" applyBorder="1" applyAlignment="1">
      <alignment horizontal="center" vertical="center"/>
    </xf>
    <xf numFmtId="2" fontId="23" fillId="34" borderId="53" xfId="0" applyNumberFormat="1" applyFont="1" applyFill="1" applyBorder="1" applyAlignment="1">
      <alignment horizontal="center" vertical="center"/>
    </xf>
    <xf numFmtId="2" fontId="30" fillId="34" borderId="53" xfId="0" applyNumberFormat="1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 vertical="center"/>
    </xf>
    <xf numFmtId="2" fontId="30" fillId="34" borderId="15" xfId="0" applyNumberFormat="1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textRotation="90"/>
    </xf>
    <xf numFmtId="0" fontId="23" fillId="34" borderId="47" xfId="0" applyFont="1" applyFill="1" applyBorder="1" applyAlignment="1">
      <alignment horizontal="left" vertical="center"/>
    </xf>
    <xf numFmtId="0" fontId="23" fillId="34" borderId="48" xfId="0" applyFont="1" applyFill="1" applyBorder="1" applyAlignment="1">
      <alignment horizontal="center"/>
    </xf>
    <xf numFmtId="0" fontId="23" fillId="34" borderId="49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23" fillId="35" borderId="24" xfId="0" applyFont="1" applyFill="1" applyBorder="1" applyAlignment="1">
      <alignment horizontal="center"/>
    </xf>
    <xf numFmtId="2" fontId="23" fillId="34" borderId="58" xfId="0" applyNumberFormat="1" applyFont="1" applyFill="1" applyBorder="1" applyAlignment="1">
      <alignment horizontal="center" vertical="center"/>
    </xf>
    <xf numFmtId="2" fontId="30" fillId="34" borderId="51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23" fillId="0" borderId="60" xfId="0" applyFont="1" applyFill="1" applyBorder="1" applyAlignment="1">
      <alignment vertical="center"/>
    </xf>
    <xf numFmtId="0" fontId="23" fillId="0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23" fillId="34" borderId="47" xfId="0" applyFont="1" applyFill="1" applyBorder="1" applyAlignment="1">
      <alignment vertical="center"/>
    </xf>
    <xf numFmtId="0" fontId="23" fillId="34" borderId="48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vertical="center"/>
    </xf>
    <xf numFmtId="0" fontId="23" fillId="34" borderId="1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right" vertical="center" wrapText="1"/>
    </xf>
    <xf numFmtId="0" fontId="28" fillId="33" borderId="26" xfId="0" applyFont="1" applyFill="1" applyBorder="1" applyAlignment="1">
      <alignment horizontal="right" vertic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33" borderId="35" xfId="0" applyFont="1" applyFill="1" applyBorder="1" applyAlignment="1">
      <alignment horizontal="right" vertical="center" wrapText="1"/>
    </xf>
    <xf numFmtId="0" fontId="23" fillId="33" borderId="4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3" fillId="33" borderId="62" xfId="0" applyFont="1" applyFill="1" applyBorder="1" applyAlignment="1">
      <alignment horizontal="left" vertical="center"/>
    </xf>
    <xf numFmtId="0" fontId="23" fillId="33" borderId="63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 horizontal="right" vertical="center"/>
    </xf>
    <xf numFmtId="0" fontId="23" fillId="33" borderId="40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6" fillId="0" borderId="21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0" fillId="34" borderId="28" xfId="0" applyFont="1" applyFill="1" applyBorder="1" applyAlignment="1">
      <alignment horizontal="center" textRotation="90" wrapText="1"/>
    </xf>
    <xf numFmtId="0" fontId="30" fillId="34" borderId="52" xfId="0" applyFont="1" applyFill="1" applyBorder="1" applyAlignment="1">
      <alignment horizontal="center" textRotation="90" wrapText="1"/>
    </xf>
    <xf numFmtId="0" fontId="30" fillId="34" borderId="15" xfId="0" applyFont="1" applyFill="1" applyBorder="1" applyAlignment="1">
      <alignment horizontal="center" textRotation="90" wrapText="1"/>
    </xf>
    <xf numFmtId="0" fontId="30" fillId="0" borderId="1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2" fontId="30" fillId="0" borderId="66" xfId="0" applyNumberFormat="1" applyFont="1" applyFill="1" applyBorder="1" applyAlignment="1">
      <alignment horizontal="center" vertical="center" wrapText="1"/>
    </xf>
    <xf numFmtId="2" fontId="30" fillId="0" borderId="67" xfId="0" applyNumberFormat="1" applyFont="1" applyFill="1" applyBorder="1" applyAlignment="1">
      <alignment horizontal="center" vertical="center" wrapText="1"/>
    </xf>
    <xf numFmtId="2" fontId="30" fillId="0" borderId="48" xfId="0" applyNumberFormat="1" applyFont="1" applyFill="1" applyBorder="1" applyAlignment="1">
      <alignment horizontal="center" vertical="center" wrapText="1"/>
    </xf>
    <xf numFmtId="2" fontId="30" fillId="0" borderId="49" xfId="0" applyNumberFormat="1" applyFont="1" applyFill="1" applyBorder="1" applyAlignment="1">
      <alignment horizontal="center" vertical="center" wrapText="1"/>
    </xf>
    <xf numFmtId="2" fontId="6" fillId="34" borderId="68" xfId="0" applyNumberFormat="1" applyFont="1" applyFill="1" applyBorder="1" applyAlignment="1">
      <alignment horizontal="center" vertical="center"/>
    </xf>
    <xf numFmtId="2" fontId="6" fillId="34" borderId="64" xfId="0" applyNumberFormat="1" applyFont="1" applyFill="1" applyBorder="1" applyAlignment="1">
      <alignment horizontal="center" vertical="center"/>
    </xf>
    <xf numFmtId="2" fontId="6" fillId="34" borderId="69" xfId="0" applyNumberFormat="1" applyFont="1" applyFill="1" applyBorder="1" applyAlignment="1">
      <alignment horizontal="center" vertical="center"/>
    </xf>
    <xf numFmtId="2" fontId="23" fillId="34" borderId="65" xfId="0" applyNumberFormat="1" applyFont="1" applyFill="1" applyBorder="1" applyAlignment="1">
      <alignment horizontal="center" vertical="center" wrapText="1"/>
    </xf>
    <xf numFmtId="2" fontId="23" fillId="34" borderId="43" xfId="0" applyNumberFormat="1" applyFont="1" applyFill="1" applyBorder="1" applyAlignment="1">
      <alignment horizontal="center" vertical="center" wrapText="1"/>
    </xf>
    <xf numFmtId="2" fontId="23" fillId="34" borderId="3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2" fontId="30" fillId="34" borderId="43" xfId="0" applyNumberFormat="1" applyFont="1" applyFill="1" applyBorder="1" applyAlignment="1">
      <alignment horizontal="center" vertical="center" wrapText="1"/>
    </xf>
    <xf numFmtId="2" fontId="30" fillId="34" borderId="38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33" borderId="7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3" fillId="33" borderId="71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8" fillId="33" borderId="35" xfId="0" applyFont="1" applyFill="1" applyBorder="1" applyAlignment="1">
      <alignment horizontal="right"/>
    </xf>
    <xf numFmtId="0" fontId="28" fillId="33" borderId="40" xfId="0" applyFont="1" applyFill="1" applyBorder="1" applyAlignment="1">
      <alignment horizontal="right"/>
    </xf>
    <xf numFmtId="0" fontId="28" fillId="33" borderId="62" xfId="0" applyFont="1" applyFill="1" applyBorder="1" applyAlignment="1">
      <alignment horizontal="left" wrapText="1"/>
    </xf>
    <xf numFmtId="0" fontId="28" fillId="33" borderId="63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/>
    </xf>
    <xf numFmtId="0" fontId="28" fillId="0" borderId="76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35" xfId="0" applyFont="1" applyFill="1" applyBorder="1" applyAlignment="1">
      <alignment horizontal="right"/>
    </xf>
    <xf numFmtId="0" fontId="23" fillId="33" borderId="62" xfId="0" applyFont="1" applyFill="1" applyBorder="1" applyAlignment="1">
      <alignment horizontal="left" wrapText="1"/>
    </xf>
    <xf numFmtId="0" fontId="23" fillId="33" borderId="63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3" borderId="23" xfId="0" applyFont="1" applyFill="1" applyBorder="1" applyAlignment="1">
      <alignment horizontal="left"/>
    </xf>
    <xf numFmtId="0" fontId="28" fillId="33" borderId="32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right" vertical="center"/>
    </xf>
    <xf numFmtId="0" fontId="23" fillId="33" borderId="26" xfId="0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/>
    </xf>
    <xf numFmtId="0" fontId="24" fillId="33" borderId="63" xfId="0" applyFont="1" applyFill="1" applyBorder="1" applyAlignment="1">
      <alignment horizontal="center"/>
    </xf>
    <xf numFmtId="17" fontId="19" fillId="0" borderId="0" xfId="0" applyNumberFormat="1" applyFont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325"/>
          <c:w val="0.8187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'Comparación (P.N-INACIF) (2)'!$C$15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(2)'!$D$15:$E$15</c:f>
              <c:numCache/>
            </c:numRef>
          </c:val>
        </c:ser>
        <c:ser>
          <c:idx val="0"/>
          <c:order val="1"/>
          <c:tx>
            <c:strRef>
              <c:f>'Comparación (P.N-INACIF) (2)'!$C$16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(2)'!$D$16:$E$16</c:f>
              <c:numCache/>
            </c:numRef>
          </c:val>
        </c:ser>
        <c:overlap val="-10"/>
        <c:gapWidth val="30"/>
        <c:axId val="28439129"/>
        <c:axId val="54625570"/>
      </c:barChart>
      <c:catAx>
        <c:axId val="2843912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35"/>
          <c:w val="0.412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25"/>
          <c:y val="0.0355"/>
          <c:w val="0.53"/>
          <c:h val="0.77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RD'!$C$15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RD'!$D$15</c:f>
              <c:numCache/>
            </c:numRef>
          </c:val>
        </c:ser>
        <c:ser>
          <c:idx val="0"/>
          <c:order val="1"/>
          <c:tx>
            <c:strRef>
              <c:f>'Según Tipo de Arma RD'!$C$16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RD'!$D$16</c:f>
              <c:numCache/>
            </c:numRef>
          </c:val>
        </c:ser>
        <c:ser>
          <c:idx val="2"/>
          <c:order val="2"/>
          <c:tx>
            <c:strRef>
              <c:f>'Según Tipo de Arma RD'!$C$17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RD'!$D$17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64851015"/>
        <c:axId val="46788224"/>
      </c:barChart>
      <c:catAx>
        <c:axId val="6485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84"/>
          <c:w val="0.588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08"/>
          <c:h val="0.88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Sto. Dgo.'!$E$16:$F$16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Dgo.'!$G$16:$H$16</c:f>
              <c:numCache/>
            </c:numRef>
          </c:val>
        </c:ser>
        <c:ser>
          <c:idx val="0"/>
          <c:order val="1"/>
          <c:tx>
            <c:strRef>
              <c:f>'Según Tipo de Arma Sto. Dgo.'!$E$17:$F$17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Dgo.'!$G$17:$H$17</c:f>
              <c:numCache/>
            </c:numRef>
          </c:val>
        </c:ser>
        <c:ser>
          <c:idx val="2"/>
          <c:order val="2"/>
          <c:tx>
            <c:strRef>
              <c:f>'Según Tipo de Arma Sto. Dgo.'!$E$18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Dgo.'!$G$18:$H$18</c:f>
              <c:numCache/>
            </c:numRef>
          </c:val>
        </c:ser>
        <c:overlap val="100"/>
        <c:gapWidth val="300"/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4083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75"/>
          <c:y val="0.88675"/>
          <c:w val="0.496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08"/>
          <c:h val="0.8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D.N'!$E$16:$F$16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D.N'!$G$16:$H$16</c:f>
              <c:numCache/>
            </c:numRef>
          </c:val>
        </c:ser>
        <c:ser>
          <c:idx val="0"/>
          <c:order val="1"/>
          <c:tx>
            <c:strRef>
              <c:f>'Según Tipo de Arma D.N'!$E$17:$F$17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D.N'!$G$17:$H$17</c:f>
              <c:numCache/>
            </c:numRef>
          </c:val>
        </c:ser>
        <c:ser>
          <c:idx val="2"/>
          <c:order val="2"/>
          <c:tx>
            <c:strRef>
              <c:f>'Según Tipo de Arma D.N'!$E$18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D.N'!$G$18:$H$18</c:f>
              <c:numCache/>
            </c:numRef>
          </c:val>
        </c:ser>
        <c:overlap val="100"/>
        <c:gapWidth val="300"/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88125"/>
          <c:w val="0.497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0325"/>
          <c:h val="0.93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STGO'!$E$16:$F$16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STGO'!$G$16:$H$16</c:f>
              <c:numCache/>
            </c:numRef>
          </c:val>
        </c:ser>
        <c:ser>
          <c:idx val="0"/>
          <c:order val="1"/>
          <c:tx>
            <c:strRef>
              <c:f>'Según Tipo de Arma STGO'!$E$17:$F$17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STGO'!$G$17:$H$17</c:f>
              <c:numCache/>
            </c:numRef>
          </c:val>
        </c:ser>
        <c:ser>
          <c:idx val="2"/>
          <c:order val="2"/>
          <c:tx>
            <c:strRef>
              <c:f>'Según Tipo de Arma STGO'!$E$18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STGO'!$G$18:$H$18</c:f>
              <c:numCache/>
            </c:numRef>
          </c:val>
        </c:ser>
        <c:overlap val="100"/>
        <c:gapWidth val="300"/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265"/>
          <c:w val="0.586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Rep. Dom'!#REF!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Rep. Dom'!#REF!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Rep. Dom'!#REF!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1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Rep. Dom'!#REF!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85"/>
          <c:w val="0.964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Dom'!$D$15:$D$21</c:f>
              <c:strCache/>
            </c:strRef>
          </c:cat>
          <c:val>
            <c:numRef>
              <c:f>'Según Dias Rep. Dom'!$E$15:$E$21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Dom'!$D$15:$D$21</c:f>
              <c:strCache/>
            </c:strRef>
          </c:cat>
          <c:val>
            <c:numRef>
              <c:f>'Según Dias Rep. Dom'!$F$15:$F$21</c:f>
              <c:numCache/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Santo Domingo'!#REF!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Santo Domingo'!#REF!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Santo Domingo'!#REF!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Santo Domingo'!#REF!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3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475"/>
          <c:w val="0.96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Domingo'!$D$15:$D$21</c:f>
              <c:strCache/>
            </c:strRef>
          </c:cat>
          <c:val>
            <c:numRef>
              <c:f>'Según Dias Santo Domingo'!$F$15:$F$21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SEGÚN PROVINCIAS, DICIEMBRE DE 2009</a:t>
            </a:r>
          </a:p>
        </c:rich>
      </c:tx>
      <c:layout>
        <c:manualLayout>
          <c:xMode val="factor"/>
          <c:yMode val="factor"/>
          <c:x val="0.05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"/>
          <c:w val="0.988"/>
          <c:h val="0.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'Homicidios según la Provincia'!$D$7</c:f>
              <c:strCache>
                <c:ptCount val="1"/>
                <c:pt idx="0">
                  <c:v>  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Provincia'!$D$8:$D$39</c:f>
              <c:numCache/>
            </c:numRef>
          </c:val>
        </c:ser>
        <c:ser>
          <c:idx val="1"/>
          <c:order val="1"/>
          <c:tx>
            <c:strRef>
              <c:f>'Homicidios según la Provincia'!$C$7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'Homicidios según la Provincia'!$C$8:$C$39</c:f>
              <c:numCache/>
            </c:numRef>
          </c:val>
        </c:ser>
        <c:ser>
          <c:idx val="2"/>
          <c:order val="2"/>
          <c:tx>
            <c:strRef>
              <c:f>'Homicidios según la Provincia'!$E$7</c:f>
              <c:strCache>
                <c:ptCount val="1"/>
                <c:pt idx="0">
                  <c:v>POLICIA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Provincia'!$E$8:$E$39</c:f>
            </c:numRef>
          </c:val>
        </c:ser>
        <c:axId val="21868083"/>
        <c:axId val="62595020"/>
      </c:barChart>
      <c:catAx>
        <c:axId val="21868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96325"/>
          <c:w val="0.290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Distrito Nacional'!#REF!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Distrito Nacional'!#REF!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Distrito Nacional'!#REF!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Distrito Nacional'!#REF!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9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35"/>
          <c:w val="0.966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Nacional'!$D$15:$D$21</c:f>
              <c:strCache/>
            </c:strRef>
          </c:cat>
          <c:val>
            <c:numRef>
              <c:f>'Según Dias Distrito Nacional'!$E$15:$E$21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Nacional'!$D$15:$D$21</c:f>
              <c:strCache/>
            </c:strRef>
          </c:cat>
          <c:val>
            <c:numRef>
              <c:f>'Según Dias Distrito Nacional'!$F$15:$F$21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Santiago'!#REF!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Santiago'!#REF!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Santiago'!#REF!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Santiago'!#REF!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9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45"/>
          <c:w val="0.960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'Según Dias Santiago'!$D$15:$E$21</c:f>
              <c:multiLvlStrCache/>
            </c:multiLvlStrRef>
          </c:cat>
          <c:val>
            <c:numRef>
              <c:f>'Según Dias Santiago'!$F$15:$F$21</c:f>
              <c:numCache/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HOMICIDIOS 
SEGÚN LA EDAD DE LA  VICTIMA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95"/>
          <c:y val="0.3785"/>
          <c:w val="0.3577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Rep. Dom'!$C$15:$D$20</c:f>
              <c:multiLvlStrCache/>
            </c:multiLvlStrRef>
          </c:cat>
          <c:val>
            <c:numRef>
              <c:f>'Según Edad Rep. Dom'!$E$15:$E$20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HOMICIDIOS  
SEGÚN LA EDAD DE LA  VICTIMA</a:t>
            </a:r>
          </a:p>
        </c:rich>
      </c:tx>
      <c:layout>
        <c:manualLayout>
          <c:xMode val="factor"/>
          <c:yMode val="factor"/>
          <c:x val="-0.04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30625"/>
          <c:w val="0.47425"/>
          <c:h val="0.52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Sto. Dgo.'!$C$15:$D$20</c:f>
              <c:multiLvlStrCache/>
            </c:multiLvlStrRef>
          </c:cat>
          <c:val>
            <c:numRef>
              <c:f>'Según Edad Sto. Dgo.'!$E$15:$E$20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
SEGÚN LA EDAD DE LA  VICTIMA</a:t>
            </a:r>
          </a:p>
        </c:rich>
      </c:tx>
      <c:layout>
        <c:manualLayout>
          <c:xMode val="factor"/>
          <c:yMode val="factor"/>
          <c:x val="0.015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27075"/>
          <c:w val="0.463"/>
          <c:h val="0.50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D.N.'!$C$15:$D$20</c:f>
              <c:multiLvlStrCache/>
            </c:multiLvlStrRef>
          </c:cat>
          <c:val>
            <c:numRef>
              <c:f>'Según Edad D.N.'!$E$15:$E$20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
SEGÚN  LA EDAD DE LA  VICTIMA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445"/>
          <c:w val="0.42325"/>
          <c:h val="0.5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STGO '!$C$15:$D$20</c:f>
              <c:multiLvlStrCache/>
            </c:multiLvlStrRef>
          </c:cat>
          <c:val>
            <c:numRef>
              <c:f>'Según Edad STGO 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DICIEMBRE DE 2009, REPÚBLICA DOMINICAN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9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"/>
          <c:y val="0.12225"/>
          <c:w val="0.71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(P.N-INACIF-FISCALIAS)'!$C$14</c:f>
              <c:strCache>
                <c:ptCount val="1"/>
                <c:pt idx="0">
                  <c:v>DATOS POLICÍA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(P.N-INACIF-FISCALIAS)'!$E$15:$E$17</c:f>
              <c:numCache/>
            </c:numRef>
          </c:val>
        </c:ser>
        <c:ser>
          <c:idx val="1"/>
          <c:order val="1"/>
          <c:tx>
            <c:strRef>
              <c:f>'Totales (P.N-INACIF-FISCALIAS)'!$C$20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(P.N-INACIF-FISCALIAS)'!$E$21:$E$23</c:f>
              <c:numCache/>
            </c:numRef>
          </c:val>
        </c:ser>
        <c:gapWidth val="250"/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Casos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"/>
          <c:y val="0.83125"/>
          <c:w val="0.601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364"/>
          <c:w val="0.476"/>
          <c:h val="0.6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REP. DOM.'!$B$15:$C$17</c:f>
              <c:multiLvlStrCache/>
            </c:multiLvlStrRef>
          </c:cat>
          <c:val>
            <c:numRef>
              <c:f>'Según Hora REP. DOM.'!$D$15:$D$17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0.03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985"/>
          <c:w val="0.48575"/>
          <c:h val="0.5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'Según Hora STO. DGO'!$B$15:$B$17</c:f>
              <c:strCache/>
            </c:strRef>
          </c:cat>
          <c:val>
            <c:numRef>
              <c:f>'Según Hora STO. DGO'!$D$15:$D$17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 
SEGÚN LA HORA DE COMISIÓN (DIURNA O NOCTURNA) 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283"/>
          <c:w val="0.42225"/>
          <c:h val="0.509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D. N.'!$B$15:$C$17</c:f>
              <c:multiLvlStrCache/>
            </c:multiLvlStrRef>
          </c:cat>
          <c:val>
            <c:numRef>
              <c:f>'Según Hora D. N.'!$D$15:$D$17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29925"/>
          <c:w val="0.373"/>
          <c:h val="0.49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STGO'!$B$15:$C$17</c:f>
              <c:multiLvlStrCache/>
            </c:multiLvlStrRef>
          </c:cat>
          <c:val>
            <c:numRef>
              <c:f>'Según Hora STGO'!$D$15:$D$17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Según Sexo 
INACIF</a:t>
            </a:r>
          </a:p>
        </c:rich>
      </c:tx>
      <c:layout>
        <c:manualLayout>
          <c:xMode val="factor"/>
          <c:yMode val="factor"/>
          <c:x val="0.04675"/>
          <c:y val="0.012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655"/>
          <c:y val="0.18875"/>
          <c:w val="0.61025"/>
          <c:h val="0.455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Sexo'!$E$16:$E$17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Según Sexo 
POLICIA</a:t>
            </a:r>
          </a:p>
        </c:rich>
      </c:tx>
      <c:layout>
        <c:manualLayout>
          <c:xMode val="factor"/>
          <c:yMode val="factor"/>
          <c:x val="0.0475"/>
          <c:y val="0.012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5"/>
          <c:y val="0.224"/>
          <c:w val="0.6335"/>
          <c:h val="0.4392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Sexo'!$D$16:$D$17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TOTAL VICTIMA , SEGÚN NACIONALIDAD</a:t>
            </a:r>
          </a:p>
        </c:rich>
      </c:tx>
      <c:layout>
        <c:manualLayout>
          <c:xMode val="factor"/>
          <c:yMode val="factor"/>
          <c:x val="0.0117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7"/>
          <c:y val="0.35625"/>
          <c:w val="0.57425"/>
          <c:h val="0.4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Nacionalidad!$C$17:$C$34</c:f>
              <c:strCache/>
            </c:strRef>
          </c:cat>
          <c:val>
            <c:numRef>
              <c:f>Nacionalidad!$D$17:$D$34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TOTAL VICTIMARIO , SEGÚN NACIONALIDAD</a:t>
            </a:r>
          </a:p>
        </c:rich>
      </c:tx>
      <c:layout>
        <c:manualLayout>
          <c:xMode val="factor"/>
          <c:yMode val="factor"/>
          <c:x val="-0.02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02"/>
          <c:y val="0.3765"/>
          <c:w val="0.57425"/>
          <c:h val="0.4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(Nacionalidad!$C$23,Nacionalidad!$C$28,Nacionalidad!$C$31)</c:f>
              <c:strCache/>
            </c:strRef>
          </c:cat>
          <c:val>
            <c:numRef>
              <c:f>(Nacionalidad!$E$23,Nacionalidad!$E$28,Nacionalidad!$E$31)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VICTIMA</a:t>
            </a:r>
          </a:p>
        </c:rich>
      </c:tx>
      <c:layout>
        <c:manualLayout>
          <c:xMode val="factor"/>
          <c:yMode val="factor"/>
          <c:x val="-0.0612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5"/>
          <c:y val="0.2565"/>
          <c:w val="0.41175"/>
          <c:h val="0.5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'Nacionalidad Feminicidio'!$C$17:$C$23</c:f>
              <c:strCache/>
            </c:strRef>
          </c:cat>
          <c:val>
            <c:numRef>
              <c:f>'Nacionalidad Feminicidio'!$D$17:$D$23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VICTIMARIO</a:t>
            </a:r>
          </a:p>
        </c:rich>
      </c:tx>
      <c:layout>
        <c:manualLayout>
          <c:xMode val="factor"/>
          <c:yMode val="factor"/>
          <c:x val="0.07675"/>
          <c:y val="0.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75"/>
          <c:y val="0.312"/>
          <c:w val="0.405"/>
          <c:h val="0.5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'Nacionalidad Feminicidio'!$C$17:$C$23</c:f>
              <c:strCache/>
            </c:strRef>
          </c:cat>
          <c:val>
            <c:numRef>
              <c:f>'Nacionalidad Feminicidio'!$E$17:$E$23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3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</xdr:rowOff>
    </xdr:from>
    <xdr:to>
      <xdr:col>3</xdr:col>
      <xdr:colOff>685800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95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17</xdr:row>
      <xdr:rowOff>0</xdr:rowOff>
    </xdr:from>
    <xdr:to>
      <xdr:col>6</xdr:col>
      <xdr:colOff>123825</xdr:colOff>
      <xdr:row>45</xdr:row>
      <xdr:rowOff>19050</xdr:rowOff>
    </xdr:to>
    <xdr:graphicFrame>
      <xdr:nvGraphicFramePr>
        <xdr:cNvPr id="2" name="Chart 3"/>
        <xdr:cNvGraphicFramePr/>
      </xdr:nvGraphicFramePr>
      <xdr:xfrm>
        <a:off x="933450" y="3143250"/>
        <a:ext cx="46863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9525</xdr:rowOff>
    </xdr:from>
    <xdr:to>
      <xdr:col>2</xdr:col>
      <xdr:colOff>323850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28575</xdr:rowOff>
    </xdr:from>
    <xdr:to>
      <xdr:col>2</xdr:col>
      <xdr:colOff>66675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9525</xdr:rowOff>
    </xdr:from>
    <xdr:to>
      <xdr:col>2</xdr:col>
      <xdr:colOff>323850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28575</xdr:rowOff>
    </xdr:from>
    <xdr:to>
      <xdr:col>2</xdr:col>
      <xdr:colOff>66675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19050</xdr:rowOff>
    </xdr:from>
    <xdr:to>
      <xdr:col>4</xdr:col>
      <xdr:colOff>171450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905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123825</xdr:rowOff>
    </xdr:from>
    <xdr:to>
      <xdr:col>6</xdr:col>
      <xdr:colOff>257175</xdr:colOff>
      <xdr:row>42</xdr:row>
      <xdr:rowOff>104775</xdr:rowOff>
    </xdr:to>
    <xdr:graphicFrame>
      <xdr:nvGraphicFramePr>
        <xdr:cNvPr id="2" name="Chart 7"/>
        <xdr:cNvGraphicFramePr/>
      </xdr:nvGraphicFramePr>
      <xdr:xfrm>
        <a:off x="0" y="3686175"/>
        <a:ext cx="60007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6</xdr:col>
      <xdr:colOff>171450</xdr:colOff>
      <xdr:row>60</xdr:row>
      <xdr:rowOff>9525</xdr:rowOff>
    </xdr:to>
    <xdr:graphicFrame>
      <xdr:nvGraphicFramePr>
        <xdr:cNvPr id="3" name="Chart 8"/>
        <xdr:cNvGraphicFramePr/>
      </xdr:nvGraphicFramePr>
      <xdr:xfrm>
        <a:off x="9525" y="6315075"/>
        <a:ext cx="59055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9525</xdr:rowOff>
    </xdr:from>
    <xdr:to>
      <xdr:col>3</xdr:col>
      <xdr:colOff>800100</xdr:colOff>
      <xdr:row>3</xdr:row>
      <xdr:rowOff>38100</xdr:rowOff>
    </xdr:to>
    <xdr:pic>
      <xdr:nvPicPr>
        <xdr:cNvPr id="1" name="Picture 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9525</xdr:rowOff>
    </xdr:from>
    <xdr:to>
      <xdr:col>6</xdr:col>
      <xdr:colOff>76200</xdr:colOff>
      <xdr:row>52</xdr:row>
      <xdr:rowOff>123825</xdr:rowOff>
    </xdr:to>
    <xdr:graphicFrame>
      <xdr:nvGraphicFramePr>
        <xdr:cNvPr id="2" name="Chart 2051"/>
        <xdr:cNvGraphicFramePr/>
      </xdr:nvGraphicFramePr>
      <xdr:xfrm>
        <a:off x="381000" y="4800600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53</xdr:row>
      <xdr:rowOff>19050</xdr:rowOff>
    </xdr:from>
    <xdr:to>
      <xdr:col>6</xdr:col>
      <xdr:colOff>85725</xdr:colOff>
      <xdr:row>70</xdr:row>
      <xdr:rowOff>133350</xdr:rowOff>
    </xdr:to>
    <xdr:graphicFrame>
      <xdr:nvGraphicFramePr>
        <xdr:cNvPr id="3" name="Chart 2054"/>
        <xdr:cNvGraphicFramePr/>
      </xdr:nvGraphicFramePr>
      <xdr:xfrm>
        <a:off x="390525" y="7724775"/>
        <a:ext cx="57912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1066800</xdr:colOff>
      <xdr:row>51</xdr:row>
      <xdr:rowOff>114300</xdr:rowOff>
    </xdr:to>
    <xdr:graphicFrame>
      <xdr:nvGraphicFramePr>
        <xdr:cNvPr id="2" name="Chart 4"/>
        <xdr:cNvGraphicFramePr/>
      </xdr:nvGraphicFramePr>
      <xdr:xfrm>
        <a:off x="0" y="3886200"/>
        <a:ext cx="49149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41</xdr:row>
      <xdr:rowOff>9525</xdr:rowOff>
    </xdr:from>
    <xdr:to>
      <xdr:col>6</xdr:col>
      <xdr:colOff>295275</xdr:colOff>
      <xdr:row>66</xdr:row>
      <xdr:rowOff>152400</xdr:rowOff>
    </xdr:to>
    <xdr:graphicFrame>
      <xdr:nvGraphicFramePr>
        <xdr:cNvPr id="3" name="Chart 5"/>
        <xdr:cNvGraphicFramePr/>
      </xdr:nvGraphicFramePr>
      <xdr:xfrm>
        <a:off x="847725" y="6143625"/>
        <a:ext cx="554355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</xdr:row>
      <xdr:rowOff>85725</xdr:rowOff>
    </xdr:from>
    <xdr:to>
      <xdr:col>14</xdr:col>
      <xdr:colOff>695325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2952750" y="409575"/>
        <a:ext cx="55626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5</xdr:col>
      <xdr:colOff>1333500</xdr:colOff>
      <xdr:row>60</xdr:row>
      <xdr:rowOff>95250</xdr:rowOff>
    </xdr:to>
    <xdr:graphicFrame>
      <xdr:nvGraphicFramePr>
        <xdr:cNvPr id="2" name="Chart 2"/>
        <xdr:cNvGraphicFramePr/>
      </xdr:nvGraphicFramePr>
      <xdr:xfrm>
        <a:off x="19050" y="3733800"/>
        <a:ext cx="617220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36</xdr:row>
      <xdr:rowOff>104775</xdr:rowOff>
    </xdr:from>
    <xdr:to>
      <xdr:col>3</xdr:col>
      <xdr:colOff>800100</xdr:colOff>
      <xdr:row>37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66770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3</xdr:col>
      <xdr:colOff>209550</xdr:colOff>
      <xdr:row>22</xdr:row>
      <xdr:rowOff>0</xdr:rowOff>
    </xdr:from>
    <xdr:to>
      <xdr:col>3</xdr:col>
      <xdr:colOff>847725</xdr:colOff>
      <xdr:row>23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371850" y="430530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3</xdr:col>
      <xdr:colOff>190500</xdr:colOff>
      <xdr:row>27</xdr:row>
      <xdr:rowOff>114300</xdr:rowOff>
    </xdr:from>
    <xdr:to>
      <xdr:col>3</xdr:col>
      <xdr:colOff>828675</xdr:colOff>
      <xdr:row>28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52800" y="52292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0.35175</cdr:y>
    </cdr:from>
    <cdr:to>
      <cdr:x>0.85775</cdr:x>
      <cdr:y>0.41625</cdr:y>
    </cdr:to>
    <cdr:sp>
      <cdr:nvSpPr>
        <cdr:cNvPr id="1" name="Text Box 5"/>
        <cdr:cNvSpPr txBox="1">
          <a:spLocks noChangeArrowheads="1"/>
        </cdr:cNvSpPr>
      </cdr:nvSpPr>
      <cdr:spPr>
        <a:xfrm>
          <a:off x="6248400" y="10953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0.748</cdr:x>
      <cdr:y>0.02075</cdr:y>
    </cdr:from>
    <cdr:to>
      <cdr:x>0.842</cdr:x>
      <cdr:y>0.1245</cdr:y>
    </cdr:to>
    <cdr:sp>
      <cdr:nvSpPr>
        <cdr:cNvPr id="2" name="Text Box 14"/>
        <cdr:cNvSpPr txBox="1">
          <a:spLocks noChangeArrowheads="1"/>
        </cdr:cNvSpPr>
      </cdr:nvSpPr>
      <cdr:spPr>
        <a:xfrm>
          <a:off x="6248400" y="57150"/>
          <a:ext cx="790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0.748</cdr:x>
      <cdr:y>0.15675</cdr:y>
    </cdr:from>
    <cdr:to>
      <cdr:x>0.842</cdr:x>
      <cdr:y>0.21975</cdr:y>
    </cdr:to>
    <cdr:sp>
      <cdr:nvSpPr>
        <cdr:cNvPr id="3" name="Text Box 19"/>
        <cdr:cNvSpPr txBox="1">
          <a:spLocks noChangeArrowheads="1"/>
        </cdr:cNvSpPr>
      </cdr:nvSpPr>
      <cdr:spPr>
        <a:xfrm>
          <a:off x="6248400" y="485775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cdr:txBody>
    </cdr:sp>
  </cdr:relSizeAnchor>
  <cdr:relSizeAnchor xmlns:cdr="http://schemas.openxmlformats.org/drawingml/2006/chartDrawing">
    <cdr:from>
      <cdr:x>0.41425</cdr:x>
      <cdr:y>0.35175</cdr:y>
    </cdr:from>
    <cdr:to>
      <cdr:x>0.47675</cdr:x>
      <cdr:y>0.4155</cdr:y>
    </cdr:to>
    <cdr:sp>
      <cdr:nvSpPr>
        <cdr:cNvPr id="4" name="Text Box 20"/>
        <cdr:cNvSpPr txBox="1">
          <a:spLocks noChangeArrowheads="1"/>
        </cdr:cNvSpPr>
      </cdr:nvSpPr>
      <cdr:spPr>
        <a:xfrm>
          <a:off x="3457575" y="10953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0.397</cdr:x>
      <cdr:y>0.12525</cdr:y>
    </cdr:from>
    <cdr:to>
      <cdr:x>0.4895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3314700" y="381000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21%</a:t>
          </a:r>
        </a:p>
      </cdr:txBody>
    </cdr:sp>
  </cdr:relSizeAnchor>
  <cdr:relSizeAnchor xmlns:cdr="http://schemas.openxmlformats.org/drawingml/2006/chartDrawing">
    <cdr:from>
      <cdr:x>0.397</cdr:x>
      <cdr:y>0.02075</cdr:y>
    </cdr:from>
    <cdr:to>
      <cdr:x>0.48275</cdr:x>
      <cdr:y>0.0865</cdr:y>
    </cdr:to>
    <cdr:sp>
      <cdr:nvSpPr>
        <cdr:cNvPr id="6" name="Text Box 22"/>
        <cdr:cNvSpPr txBox="1">
          <a:spLocks noChangeArrowheads="1"/>
        </cdr:cNvSpPr>
      </cdr:nvSpPr>
      <cdr:spPr>
        <a:xfrm>
          <a:off x="3314700" y="571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
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19</xdr:row>
      <xdr:rowOff>133350</xdr:rowOff>
    </xdr:from>
    <xdr:to>
      <xdr:col>12</xdr:col>
      <xdr:colOff>514350</xdr:colOff>
      <xdr:row>38</xdr:row>
      <xdr:rowOff>171450</xdr:rowOff>
    </xdr:to>
    <xdr:graphicFrame>
      <xdr:nvGraphicFramePr>
        <xdr:cNvPr id="2" name="Chart 2"/>
        <xdr:cNvGraphicFramePr/>
      </xdr:nvGraphicFramePr>
      <xdr:xfrm>
        <a:off x="285750" y="4114800"/>
        <a:ext cx="83629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0</xdr:row>
      <xdr:rowOff>0</xdr:rowOff>
    </xdr:from>
    <xdr:to>
      <xdr:col>7</xdr:col>
      <xdr:colOff>266700</xdr:colOff>
      <xdr:row>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0.4105</cdr:y>
    </cdr:from>
    <cdr:to>
      <cdr:x>0.86475</cdr:x>
      <cdr:y>0.4735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0" y="1219200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76%</a:t>
          </a:r>
        </a:p>
      </cdr:txBody>
    </cdr:sp>
  </cdr:relSizeAnchor>
  <cdr:relSizeAnchor xmlns:cdr="http://schemas.openxmlformats.org/drawingml/2006/chartDrawing">
    <cdr:from>
      <cdr:x>0.3925</cdr:x>
      <cdr:y>0.409</cdr:y>
    </cdr:from>
    <cdr:to>
      <cdr:x>0.454</cdr:x>
      <cdr:y>0.472</cdr:y>
    </cdr:to>
    <cdr:sp>
      <cdr:nvSpPr>
        <cdr:cNvPr id="2" name="Text Box 31"/>
        <cdr:cNvSpPr txBox="1">
          <a:spLocks noChangeArrowheads="1"/>
        </cdr:cNvSpPr>
      </cdr:nvSpPr>
      <cdr:spPr>
        <a:xfrm>
          <a:off x="3267075" y="1209675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79%</a:t>
          </a:r>
        </a:p>
      </cdr:txBody>
    </cdr:sp>
  </cdr:relSizeAnchor>
  <cdr:relSizeAnchor xmlns:cdr="http://schemas.openxmlformats.org/drawingml/2006/chartDrawing">
    <cdr:from>
      <cdr:x>0.75425</cdr:x>
      <cdr:y>0.03825</cdr:y>
    </cdr:from>
    <cdr:to>
      <cdr:x>0.86475</cdr:x>
      <cdr:y>0.10125</cdr:y>
    </cdr:to>
    <cdr:sp>
      <cdr:nvSpPr>
        <cdr:cNvPr id="3" name="Text Box 35"/>
        <cdr:cNvSpPr txBox="1">
          <a:spLocks noChangeArrowheads="1"/>
        </cdr:cNvSpPr>
      </cdr:nvSpPr>
      <cdr:spPr>
        <a:xfrm>
          <a:off x="6286500" y="10477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0.3925</cdr:x>
      <cdr:y>0.03825</cdr:y>
    </cdr:from>
    <cdr:to>
      <cdr:x>0.4525</cdr:x>
      <cdr:y>0.09975</cdr:y>
    </cdr:to>
    <cdr:sp>
      <cdr:nvSpPr>
        <cdr:cNvPr id="4" name="Text Box 38"/>
        <cdr:cNvSpPr txBox="1">
          <a:spLocks noChangeArrowheads="1"/>
        </cdr:cNvSpPr>
      </cdr:nvSpPr>
      <cdr:spPr>
        <a:xfrm>
          <a:off x="3267075" y="10477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0.39475</cdr:x>
      <cdr:y>0.18425</cdr:y>
    </cdr:from>
    <cdr:to>
      <cdr:x>0.45475</cdr:x>
      <cdr:y>0.245</cdr:y>
    </cdr:to>
    <cdr:sp>
      <cdr:nvSpPr>
        <cdr:cNvPr id="5" name="Text Box 39"/>
        <cdr:cNvSpPr txBox="1">
          <a:spLocks noChangeArrowheads="1"/>
        </cdr:cNvSpPr>
      </cdr:nvSpPr>
      <cdr:spPr>
        <a:xfrm>
          <a:off x="3286125" y="54292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cdr:txBody>
    </cdr:sp>
  </cdr:relSizeAnchor>
  <cdr:relSizeAnchor xmlns:cdr="http://schemas.openxmlformats.org/drawingml/2006/chartDrawing">
    <cdr:from>
      <cdr:x>0.75425</cdr:x>
      <cdr:y>0.18075</cdr:y>
    </cdr:from>
    <cdr:to>
      <cdr:x>0.86475</cdr:x>
      <cdr:y>0.2435</cdr:y>
    </cdr:to>
    <cdr:sp>
      <cdr:nvSpPr>
        <cdr:cNvPr id="6" name="Text Box 40"/>
        <cdr:cNvSpPr txBox="1">
          <a:spLocks noChangeArrowheads="1"/>
        </cdr:cNvSpPr>
      </cdr:nvSpPr>
      <cdr:spPr>
        <a:xfrm>
          <a:off x="6286500" y="533400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19</xdr:row>
      <xdr:rowOff>57150</xdr:rowOff>
    </xdr:from>
    <xdr:to>
      <xdr:col>12</xdr:col>
      <xdr:colOff>600075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80975" y="4133850"/>
        <a:ext cx="83439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0</xdr:row>
      <xdr:rowOff>19050</xdr:rowOff>
    </xdr:from>
    <xdr:to>
      <xdr:col>6</xdr:col>
      <xdr:colOff>704850</xdr:colOff>
      <xdr:row>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0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0.5305</cdr:y>
    </cdr:from>
    <cdr:to>
      <cdr:x>0.84625</cdr:x>
      <cdr:y>0.592</cdr:y>
    </cdr:to>
    <cdr:sp>
      <cdr:nvSpPr>
        <cdr:cNvPr id="1" name="Text Box 17"/>
        <cdr:cNvSpPr txBox="1">
          <a:spLocks noChangeArrowheads="1"/>
        </cdr:cNvSpPr>
      </cdr:nvSpPr>
      <cdr:spPr>
        <a:xfrm>
          <a:off x="5514975" y="16192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0.4015</cdr:x>
      <cdr:y>0.5305</cdr:y>
    </cdr:from>
    <cdr:to>
      <cdr:x>0.46925</cdr:x>
      <cdr:y>0.592</cdr:y>
    </cdr:to>
    <cdr:sp>
      <cdr:nvSpPr>
        <cdr:cNvPr id="2" name="Text Box 31"/>
        <cdr:cNvSpPr txBox="1">
          <a:spLocks noChangeArrowheads="1"/>
        </cdr:cNvSpPr>
      </cdr:nvSpPr>
      <cdr:spPr>
        <a:xfrm>
          <a:off x="2838450" y="16192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0.4015</cdr:x>
      <cdr:y>0.04625</cdr:y>
    </cdr:from>
    <cdr:to>
      <cdr:x>0.46925</cdr:x>
      <cdr:y>0.11025</cdr:y>
    </cdr:to>
    <cdr:sp>
      <cdr:nvSpPr>
        <cdr:cNvPr id="3" name="Text Box 35"/>
        <cdr:cNvSpPr txBox="1">
          <a:spLocks noChangeArrowheads="1"/>
        </cdr:cNvSpPr>
      </cdr:nvSpPr>
      <cdr:spPr>
        <a:xfrm>
          <a:off x="2838450" y="13335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0.77825</cdr:x>
      <cdr:y>0.0495</cdr:y>
    </cdr:from>
    <cdr:to>
      <cdr:x>0.84475</cdr:x>
      <cdr:y>0.1125</cdr:y>
    </cdr:to>
    <cdr:sp>
      <cdr:nvSpPr>
        <cdr:cNvPr id="4" name="Text Box 36"/>
        <cdr:cNvSpPr txBox="1">
          <a:spLocks noChangeArrowheads="1"/>
        </cdr:cNvSpPr>
      </cdr:nvSpPr>
      <cdr:spPr>
        <a:xfrm>
          <a:off x="5514975" y="142875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13%</a:t>
          </a:r>
        </a:p>
      </cdr:txBody>
    </cdr:sp>
  </cdr:relSizeAnchor>
  <cdr:relSizeAnchor xmlns:cdr="http://schemas.openxmlformats.org/drawingml/2006/chartDrawing">
    <cdr:from>
      <cdr:x>0.4015</cdr:x>
      <cdr:y>0.21925</cdr:y>
    </cdr:from>
    <cdr:to>
      <cdr:x>0.46925</cdr:x>
      <cdr:y>0.281</cdr:y>
    </cdr:to>
    <cdr:sp>
      <cdr:nvSpPr>
        <cdr:cNvPr id="5" name="Text Box 38"/>
        <cdr:cNvSpPr txBox="1">
          <a:spLocks noChangeArrowheads="1"/>
        </cdr:cNvSpPr>
      </cdr:nvSpPr>
      <cdr:spPr>
        <a:xfrm>
          <a:off x="2838450" y="6667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0.77975</cdr:x>
      <cdr:y>0.1945</cdr:y>
    </cdr:from>
    <cdr:to>
      <cdr:x>0.8455</cdr:x>
      <cdr:y>0.256</cdr:y>
    </cdr:to>
    <cdr:sp>
      <cdr:nvSpPr>
        <cdr:cNvPr id="6" name="Text Box 39"/>
        <cdr:cNvSpPr txBox="1">
          <a:spLocks noChangeArrowheads="1"/>
        </cdr:cNvSpPr>
      </cdr:nvSpPr>
      <cdr:spPr>
        <a:xfrm>
          <a:off x="5524500" y="5905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19</xdr:row>
      <xdr:rowOff>57150</xdr:rowOff>
    </xdr:from>
    <xdr:to>
      <xdr:col>11</xdr:col>
      <xdr:colOff>590550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66725" y="4133850"/>
        <a:ext cx="70866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47625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</xdr:rowOff>
    </xdr:from>
    <xdr:to>
      <xdr:col>5</xdr:col>
      <xdr:colOff>495300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21</xdr:row>
      <xdr:rowOff>161925</xdr:rowOff>
    </xdr:from>
    <xdr:to>
      <xdr:col>7</xdr:col>
      <xdr:colOff>752475</xdr:colOff>
      <xdr:row>55</xdr:row>
      <xdr:rowOff>19050</xdr:rowOff>
    </xdr:to>
    <xdr:graphicFrame>
      <xdr:nvGraphicFramePr>
        <xdr:cNvPr id="4" name="Chart 16"/>
        <xdr:cNvGraphicFramePr/>
      </xdr:nvGraphicFramePr>
      <xdr:xfrm>
        <a:off x="133350" y="4657725"/>
        <a:ext cx="5819775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8</xdr:col>
      <xdr:colOff>19050</xdr:colOff>
      <xdr:row>55</xdr:row>
      <xdr:rowOff>104775</xdr:rowOff>
    </xdr:to>
    <xdr:graphicFrame>
      <xdr:nvGraphicFramePr>
        <xdr:cNvPr id="4" name="Chart 7"/>
        <xdr:cNvGraphicFramePr/>
      </xdr:nvGraphicFramePr>
      <xdr:xfrm>
        <a:off x="0" y="4857750"/>
        <a:ext cx="5981700" cy="533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9</xdr:col>
      <xdr:colOff>57150</xdr:colOff>
      <xdr:row>53</xdr:row>
      <xdr:rowOff>104775</xdr:rowOff>
    </xdr:to>
    <xdr:graphicFrame>
      <xdr:nvGraphicFramePr>
        <xdr:cNvPr id="4" name="Chart 8"/>
        <xdr:cNvGraphicFramePr/>
      </xdr:nvGraphicFramePr>
      <xdr:xfrm>
        <a:off x="0" y="4514850"/>
        <a:ext cx="605790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5</xdr:col>
      <xdr:colOff>1752600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0" y="4895850"/>
        <a:ext cx="62769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0</xdr:row>
      <xdr:rowOff>47625</xdr:rowOff>
    </xdr:from>
    <xdr:to>
      <xdr:col>3</xdr:col>
      <xdr:colOff>828675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762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72440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23</xdr:row>
      <xdr:rowOff>66675</xdr:rowOff>
    </xdr:from>
    <xdr:to>
      <xdr:col>7</xdr:col>
      <xdr:colOff>314325</xdr:colOff>
      <xdr:row>50</xdr:row>
      <xdr:rowOff>114300</xdr:rowOff>
    </xdr:to>
    <xdr:graphicFrame>
      <xdr:nvGraphicFramePr>
        <xdr:cNvPr id="4" name="Chart 12"/>
        <xdr:cNvGraphicFramePr/>
      </xdr:nvGraphicFramePr>
      <xdr:xfrm>
        <a:off x="342900" y="4724400"/>
        <a:ext cx="517207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4</xdr:col>
      <xdr:colOff>152400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85725</xdr:rowOff>
    </xdr:from>
    <xdr:to>
      <xdr:col>7</xdr:col>
      <xdr:colOff>447675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9525" y="4276725"/>
        <a:ext cx="5886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0</xdr:rowOff>
    </xdr:from>
    <xdr:to>
      <xdr:col>4</xdr:col>
      <xdr:colOff>219075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21</xdr:row>
      <xdr:rowOff>133350</xdr:rowOff>
    </xdr:from>
    <xdr:to>
      <xdr:col>8</xdr:col>
      <xdr:colOff>123825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47700" y="3790950"/>
        <a:ext cx="526732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238125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21</xdr:row>
      <xdr:rowOff>142875</xdr:rowOff>
    </xdr:from>
    <xdr:to>
      <xdr:col>7</xdr:col>
      <xdr:colOff>323850</xdr:colOff>
      <xdr:row>56</xdr:row>
      <xdr:rowOff>95250</xdr:rowOff>
    </xdr:to>
    <xdr:graphicFrame>
      <xdr:nvGraphicFramePr>
        <xdr:cNvPr id="2" name="Chart 2"/>
        <xdr:cNvGraphicFramePr/>
      </xdr:nvGraphicFramePr>
      <xdr:xfrm>
        <a:off x="123825" y="3962400"/>
        <a:ext cx="610552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47625</xdr:rowOff>
    </xdr:from>
    <xdr:to>
      <xdr:col>4</xdr:col>
      <xdr:colOff>238125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47625</xdr:rowOff>
    </xdr:from>
    <xdr:to>
      <xdr:col>7</xdr:col>
      <xdr:colOff>238125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76200" y="3657600"/>
        <a:ext cx="59245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0</xdr:rowOff>
    </xdr:from>
    <xdr:to>
      <xdr:col>3</xdr:col>
      <xdr:colOff>180975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0</xdr:rowOff>
    </xdr:from>
    <xdr:to>
      <xdr:col>4</xdr:col>
      <xdr:colOff>1447800</xdr:colOff>
      <xdr:row>48</xdr:row>
      <xdr:rowOff>133350</xdr:rowOff>
    </xdr:to>
    <xdr:graphicFrame>
      <xdr:nvGraphicFramePr>
        <xdr:cNvPr id="2" name="Chart 8"/>
        <xdr:cNvGraphicFramePr/>
      </xdr:nvGraphicFramePr>
      <xdr:xfrm>
        <a:off x="133350" y="3962400"/>
        <a:ext cx="6210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161925</xdr:colOff>
      <xdr:row>3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1343025</xdr:colOff>
      <xdr:row>56</xdr:row>
      <xdr:rowOff>47625</xdr:rowOff>
    </xdr:to>
    <xdr:graphicFrame>
      <xdr:nvGraphicFramePr>
        <xdr:cNvPr id="2" name="Chart 1030"/>
        <xdr:cNvGraphicFramePr/>
      </xdr:nvGraphicFramePr>
      <xdr:xfrm>
        <a:off x="0" y="3933825"/>
        <a:ext cx="62388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4</xdr:col>
      <xdr:colOff>1533525</xdr:colOff>
      <xdr:row>52</xdr:row>
      <xdr:rowOff>85725</xdr:rowOff>
    </xdr:to>
    <xdr:graphicFrame>
      <xdr:nvGraphicFramePr>
        <xdr:cNvPr id="2" name="Chart 10"/>
        <xdr:cNvGraphicFramePr/>
      </xdr:nvGraphicFramePr>
      <xdr:xfrm>
        <a:off x="0" y="3495675"/>
        <a:ext cx="6429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9525</xdr:rowOff>
    </xdr:from>
    <xdr:to>
      <xdr:col>3</xdr:col>
      <xdr:colOff>133350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5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4</xdr:col>
      <xdr:colOff>1419225</xdr:colOff>
      <xdr:row>48</xdr:row>
      <xdr:rowOff>57150</xdr:rowOff>
    </xdr:to>
    <xdr:graphicFrame>
      <xdr:nvGraphicFramePr>
        <xdr:cNvPr id="2" name="Chart 7"/>
        <xdr:cNvGraphicFramePr/>
      </xdr:nvGraphicFramePr>
      <xdr:xfrm>
        <a:off x="0" y="3600450"/>
        <a:ext cx="6315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3</xdr:col>
      <xdr:colOff>238125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9525</xdr:rowOff>
    </xdr:from>
    <xdr:to>
      <xdr:col>2</xdr:col>
      <xdr:colOff>342900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6</xdr:col>
      <xdr:colOff>714375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0</xdr:rowOff>
    </xdr:from>
    <xdr:to>
      <xdr:col>1</xdr:col>
      <xdr:colOff>1981200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0</xdr:row>
      <xdr:rowOff>0</xdr:rowOff>
    </xdr:from>
    <xdr:to>
      <xdr:col>2</xdr:col>
      <xdr:colOff>1981200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0</xdr:row>
      <xdr:rowOff>9525</xdr:rowOff>
    </xdr:from>
    <xdr:to>
      <xdr:col>3</xdr:col>
      <xdr:colOff>209550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952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6</xdr:col>
      <xdr:colOff>104775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8</xdr:col>
      <xdr:colOff>47625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28575</xdr:rowOff>
    </xdr:from>
    <xdr:to>
      <xdr:col>2</xdr:col>
      <xdr:colOff>95250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28575</xdr:rowOff>
    </xdr:from>
    <xdr:to>
      <xdr:col>1</xdr:col>
      <xdr:colOff>1485900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85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28575</xdr:rowOff>
    </xdr:from>
    <xdr:to>
      <xdr:col>2</xdr:col>
      <xdr:colOff>266700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0</xdr:row>
      <xdr:rowOff>9525</xdr:rowOff>
    </xdr:from>
    <xdr:to>
      <xdr:col>2</xdr:col>
      <xdr:colOff>114300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2" max="2" width="9.28125" style="0" customWidth="1"/>
    <col min="3" max="3" width="19.57421875" style="0" customWidth="1"/>
    <col min="4" max="4" width="13.28125" style="0" customWidth="1"/>
    <col min="5" max="5" width="17.421875" style="0" customWidth="1"/>
  </cols>
  <sheetData>
    <row r="1" ht="13.5" customHeight="1"/>
    <row r="2" ht="13.5" customHeight="1"/>
    <row r="3" s="39" customFormat="1" ht="13.5" customHeight="1"/>
    <row r="4" spans="1:7" s="39" customFormat="1" ht="13.5" customHeight="1">
      <c r="A4" s="324" t="s">
        <v>39</v>
      </c>
      <c r="B4" s="324"/>
      <c r="C4" s="324"/>
      <c r="D4" s="324"/>
      <c r="E4" s="324"/>
      <c r="F4" s="324"/>
      <c r="G4" s="324"/>
    </row>
    <row r="5" spans="1:7" s="39" customFormat="1" ht="13.5" customHeight="1">
      <c r="A5" s="325" t="s">
        <v>45</v>
      </c>
      <c r="B5" s="325"/>
      <c r="C5" s="325"/>
      <c r="D5" s="325"/>
      <c r="E5" s="325"/>
      <c r="F5" s="325"/>
      <c r="G5" s="325"/>
    </row>
    <row r="6" spans="1:7" s="39" customFormat="1" ht="13.5" customHeight="1">
      <c r="A6" s="326" t="s">
        <v>551</v>
      </c>
      <c r="B6" s="326"/>
      <c r="C6" s="326"/>
      <c r="D6" s="326"/>
      <c r="E6" s="326"/>
      <c r="F6" s="326"/>
      <c r="G6" s="326"/>
    </row>
    <row r="7" ht="13.5" customHeight="1">
      <c r="D7" s="1"/>
    </row>
    <row r="8" ht="13.5" customHeight="1"/>
    <row r="9" spans="1:7" ht="13.5" customHeight="1">
      <c r="A9" s="322"/>
      <c r="B9" s="322"/>
      <c r="C9" s="322"/>
      <c r="D9" s="322"/>
      <c r="E9" s="322"/>
      <c r="F9" s="322"/>
      <c r="G9" s="322"/>
    </row>
    <row r="10" spans="1:7" ht="13.5" customHeight="1">
      <c r="A10" s="327" t="s">
        <v>167</v>
      </c>
      <c r="B10" s="327"/>
      <c r="C10" s="327"/>
      <c r="D10" s="327"/>
      <c r="E10" s="327"/>
      <c r="F10" s="327"/>
      <c r="G10" s="327"/>
    </row>
    <row r="11" spans="3:6" ht="13.5" customHeight="1">
      <c r="C11" s="25"/>
      <c r="D11" s="26" t="s">
        <v>520</v>
      </c>
      <c r="E11" s="25"/>
      <c r="F11" s="18"/>
    </row>
    <row r="12" spans="3:6" ht="13.5" customHeight="1">
      <c r="C12" s="323" t="s">
        <v>38</v>
      </c>
      <c r="D12" s="323"/>
      <c r="E12" s="323"/>
      <c r="F12" s="4"/>
    </row>
    <row r="13" spans="3:6" ht="13.5" customHeight="1">
      <c r="C13" s="30"/>
      <c r="D13" s="30"/>
      <c r="E13" s="30"/>
      <c r="F13" s="4"/>
    </row>
    <row r="14" spans="3:7" ht="19.5" customHeight="1">
      <c r="C14" s="116" t="s">
        <v>43</v>
      </c>
      <c r="D14" s="328" t="s">
        <v>24</v>
      </c>
      <c r="E14" s="329"/>
      <c r="G14" t="s">
        <v>44</v>
      </c>
    </row>
    <row r="15" spans="3:5" ht="19.5" customHeight="1">
      <c r="C15" s="117" t="s">
        <v>33</v>
      </c>
      <c r="D15" s="330">
        <v>231</v>
      </c>
      <c r="E15" s="331"/>
    </row>
    <row r="16" spans="3:8" ht="19.5" customHeight="1">
      <c r="C16" s="119" t="s">
        <v>25</v>
      </c>
      <c r="D16" s="320">
        <v>228</v>
      </c>
      <c r="E16" s="321"/>
      <c r="H16" t="s">
        <v>93</v>
      </c>
    </row>
    <row r="17" ht="13.5" customHeight="1"/>
    <row r="18" ht="13.5" customHeight="1"/>
    <row r="19" ht="13.5" customHeight="1"/>
    <row r="20" ht="13.5" customHeight="1">
      <c r="A20" s="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>
      <c r="A26" s="9"/>
    </row>
    <row r="27" ht="13.5" customHeight="1">
      <c r="A27" s="11"/>
    </row>
    <row r="28" ht="13.5" customHeight="1">
      <c r="A28" s="11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3:4" ht="13.5" customHeight="1">
      <c r="C46" s="20"/>
      <c r="D46" s="2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>
      <c r="A55" s="40"/>
    </row>
    <row r="56" ht="13.5" customHeight="1"/>
    <row r="57" ht="13.5" customHeight="1"/>
  </sheetData>
  <sheetProtection/>
  <mergeCells count="9">
    <mergeCell ref="D16:E16"/>
    <mergeCell ref="A9:G9"/>
    <mergeCell ref="C12:E12"/>
    <mergeCell ref="A4:G4"/>
    <mergeCell ref="A5:G5"/>
    <mergeCell ref="A6:G6"/>
    <mergeCell ref="A10:G10"/>
    <mergeCell ref="D14:E14"/>
    <mergeCell ref="D15:E15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 hidden="1">
      <c r="A16" s="70"/>
      <c r="B16" s="188" t="s">
        <v>107</v>
      </c>
      <c r="C16" s="189"/>
      <c r="D16" s="189"/>
      <c r="E16" s="189"/>
      <c r="F16" s="189"/>
      <c r="G16" s="363"/>
    </row>
    <row r="17" spans="1:7" s="39" customFormat="1" ht="19.5" customHeight="1">
      <c r="A17" s="70"/>
      <c r="B17" s="188" t="s">
        <v>109</v>
      </c>
      <c r="C17" s="189">
        <v>1</v>
      </c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5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6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(100000/1097218)*C20*12</f>
        <v>6.562050567890793</v>
      </c>
    </row>
    <row r="21" spans="1:7" s="39" customFormat="1" ht="19.5" customHeight="1">
      <c r="A21" s="70"/>
      <c r="B21" s="179" t="s">
        <v>126</v>
      </c>
      <c r="C21" s="64">
        <v>7</v>
      </c>
      <c r="D21" s="64"/>
      <c r="E21" s="64"/>
      <c r="F21" s="64"/>
      <c r="G21" s="287">
        <f>(100000/1097218)*C21*12</f>
        <v>7.6557256625392585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290">
        <f>(100000/1097218)*C22*12</f>
        <v>0</v>
      </c>
    </row>
    <row r="23" spans="1:7" s="39" customFormat="1" ht="19.5" customHeight="1" hidden="1">
      <c r="A23" s="70"/>
      <c r="B23" s="179" t="s">
        <v>116</v>
      </c>
      <c r="C23" s="64"/>
      <c r="D23" s="64"/>
      <c r="E23" s="64"/>
      <c r="F23" s="64"/>
      <c r="G23" s="183">
        <f>(100000/1097218)*C23*12</f>
        <v>0</v>
      </c>
    </row>
    <row r="24" spans="1:6" s="39" customFormat="1" ht="19.5" customHeight="1">
      <c r="A24" s="70"/>
      <c r="B24" s="135" t="s">
        <v>1</v>
      </c>
      <c r="C24" s="218">
        <f>SUM(C20:C23)</f>
        <v>13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(100000/1097218)*C24*12</f>
        <v>14.217776230430053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 aca="true" t="shared" si="0" ref="D14:D19">(100000/1097218)*C14*12</f>
        <v>0</v>
      </c>
    </row>
    <row r="15" spans="2:4" ht="16.5" customHeight="1">
      <c r="B15" s="179" t="s">
        <v>98</v>
      </c>
      <c r="C15" s="64">
        <v>1</v>
      </c>
      <c r="D15" s="217">
        <f t="shared" si="0"/>
        <v>1.0936750946484655</v>
      </c>
    </row>
    <row r="16" spans="2:4" ht="16.5" customHeight="1" hidden="1">
      <c r="B16" s="179" t="s">
        <v>97</v>
      </c>
      <c r="C16" s="64"/>
      <c r="D16" s="217">
        <f t="shared" si="0"/>
        <v>0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10</v>
      </c>
      <c r="D18" s="217">
        <f t="shared" si="0"/>
        <v>10.936750946484656</v>
      </c>
    </row>
    <row r="19" spans="2:4" ht="16.5" customHeight="1">
      <c r="B19" s="179" t="s">
        <v>100</v>
      </c>
      <c r="C19" s="64">
        <v>5</v>
      </c>
      <c r="D19" s="194">
        <f t="shared" si="0"/>
        <v>5.468375473242328</v>
      </c>
    </row>
    <row r="20" spans="2:4" ht="16.5" customHeight="1" hidden="1">
      <c r="B20" s="179" t="s">
        <v>143</v>
      </c>
      <c r="C20" s="64"/>
      <c r="D20" s="236">
        <f>(100000/2159785)*C20*12</f>
        <v>0</v>
      </c>
    </row>
    <row r="21" spans="2:3" ht="18" customHeight="1">
      <c r="B21" s="135" t="s">
        <v>1</v>
      </c>
      <c r="C21" s="218">
        <f>SUM(C14:C20)</f>
        <v>16</v>
      </c>
    </row>
    <row r="22" spans="2:4" ht="24.75" customHeight="1">
      <c r="B22" s="368" t="s">
        <v>439</v>
      </c>
      <c r="C22" s="369"/>
      <c r="D22" s="219">
        <f>(100000/1097218)*C21*12</f>
        <v>17.498801514375447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92" t="s">
        <v>157</v>
      </c>
      <c r="C26" s="222">
        <v>3</v>
      </c>
    </row>
    <row r="27" spans="2:8" ht="24.75" customHeight="1">
      <c r="B27" s="368" t="s">
        <v>439</v>
      </c>
      <c r="C27" s="369"/>
      <c r="D27" s="380">
        <f>(100000/1097218)*C26*12</f>
        <v>3.2810252839453966</v>
      </c>
      <c r="E27" s="380">
        <f>(100000/9755954)*(D27/8)*12</f>
        <v>0.05044650606099717</v>
      </c>
      <c r="F27" s="380">
        <f>(100000/9755954)*(E27/8)*12</f>
        <v>0.0007756264440309554</v>
      </c>
      <c r="G27" s="380">
        <f>(100000/9755954)*(F27/8)*12</f>
        <v>1.19254320597087E-05</v>
      </c>
      <c r="H27" s="381">
        <f>(100000/9755954)*(G27/8)*12</f>
        <v>1.8335621600473976E-07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1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(100000/1097218)*C31*12</f>
        <v>1.0936750946484655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(100000/1097218)*20*12</f>
        <v>21.873501892969312</v>
      </c>
      <c r="E36" s="377"/>
      <c r="F36" s="378"/>
    </row>
  </sheetData>
  <sheetProtection/>
  <mergeCells count="20">
    <mergeCell ref="A5:J5"/>
    <mergeCell ref="A6:J6"/>
    <mergeCell ref="A4:J4"/>
    <mergeCell ref="A8:J8"/>
    <mergeCell ref="D32:F32"/>
    <mergeCell ref="D27:H27"/>
    <mergeCell ref="B27:C27"/>
    <mergeCell ref="B22:C22"/>
    <mergeCell ref="D25:H25"/>
    <mergeCell ref="A24:H24"/>
    <mergeCell ref="A9:J9"/>
    <mergeCell ref="A10:J10"/>
    <mergeCell ref="B29:I29"/>
    <mergeCell ref="B36:C36"/>
    <mergeCell ref="D33:H33"/>
    <mergeCell ref="D30:H30"/>
    <mergeCell ref="D31:H31"/>
    <mergeCell ref="D36:F36"/>
    <mergeCell ref="A12:J12"/>
    <mergeCell ref="B32:C32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J47"/>
  <sheetViews>
    <sheetView zoomScale="115" zoomScaleNormal="115" zoomScalePageLayoutView="0" workbookViewId="0" topLeftCell="A41">
      <selection activeCell="B57" sqref="B57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 hidden="1">
      <c r="A15" s="70"/>
      <c r="B15" s="188" t="s">
        <v>107</v>
      </c>
      <c r="C15" s="189"/>
      <c r="D15" s="363"/>
    </row>
    <row r="16" spans="1:4" s="39" customFormat="1" ht="16.5" customHeight="1">
      <c r="A16" s="70"/>
      <c r="B16" s="188" t="s">
        <v>109</v>
      </c>
      <c r="C16" s="189">
        <v>1</v>
      </c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5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6</v>
      </c>
      <c r="D19" s="186">
        <f>(100000/1097218)*C19*12</f>
        <v>6.562050567890793</v>
      </c>
    </row>
    <row r="20" spans="1:4" s="39" customFormat="1" ht="16.5" customHeight="1">
      <c r="A20" s="70"/>
      <c r="B20" s="179" t="s">
        <v>126</v>
      </c>
      <c r="C20" s="64">
        <v>7</v>
      </c>
      <c r="D20" s="287">
        <f>(100000/1097218)*C20*12</f>
        <v>7.6557256625392585</v>
      </c>
    </row>
    <row r="21" spans="1:4" s="39" customFormat="1" ht="16.5" customHeight="1" hidden="1">
      <c r="A21" s="70"/>
      <c r="B21" s="179" t="s">
        <v>92</v>
      </c>
      <c r="C21" s="64"/>
      <c r="D21" s="290">
        <f>(100000/1097218)*C21*12</f>
        <v>0</v>
      </c>
    </row>
    <row r="22" spans="1:4" s="39" customFormat="1" ht="16.5" customHeight="1" hidden="1">
      <c r="A22" s="70"/>
      <c r="B22" s="179" t="s">
        <v>116</v>
      </c>
      <c r="C22" s="64"/>
      <c r="D22" s="183">
        <f>(100000/1097218)*C22*12</f>
        <v>0</v>
      </c>
    </row>
    <row r="23" spans="1:3" s="39" customFormat="1" ht="18" customHeight="1">
      <c r="A23" s="70"/>
      <c r="B23" s="135" t="s">
        <v>1</v>
      </c>
      <c r="C23" s="218">
        <f>SUM(C19:C22)</f>
        <v>13</v>
      </c>
    </row>
    <row r="24" spans="1:4" s="39" customFormat="1" ht="15.75" customHeight="1">
      <c r="A24" s="70"/>
      <c r="B24" s="368" t="s">
        <v>439</v>
      </c>
      <c r="C24" s="369"/>
      <c r="D24" s="225">
        <f>(100000/1097218)*C23*12</f>
        <v>14.217776230430053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(100000/1097218)*C28*12</f>
        <v>0</v>
      </c>
    </row>
    <row r="29" spans="2:4" ht="16.5" customHeight="1">
      <c r="B29" s="179" t="s">
        <v>98</v>
      </c>
      <c r="C29" s="64">
        <v>1</v>
      </c>
      <c r="D29" s="236">
        <f aca="true" t="shared" si="0" ref="D29:D34">(100000/1097218)*C29*12</f>
        <v>1.0936750946484655</v>
      </c>
    </row>
    <row r="30" spans="2:4" ht="16.5" customHeight="1" hidden="1">
      <c r="B30" s="179" t="s">
        <v>97</v>
      </c>
      <c r="C30" s="64"/>
      <c r="D30" s="236">
        <f t="shared" si="0"/>
        <v>0</v>
      </c>
    </row>
    <row r="31" spans="2:4" ht="16.5" customHeight="1" hidden="1">
      <c r="B31" s="180" t="s">
        <v>144</v>
      </c>
      <c r="C31" s="64"/>
      <c r="D31" s="236">
        <f t="shared" si="0"/>
        <v>0</v>
      </c>
    </row>
    <row r="32" spans="2:4" ht="16.5" customHeight="1">
      <c r="B32" s="179" t="s">
        <v>99</v>
      </c>
      <c r="C32" s="64">
        <v>10</v>
      </c>
      <c r="D32" s="217">
        <f t="shared" si="0"/>
        <v>10.936750946484656</v>
      </c>
    </row>
    <row r="33" spans="2:4" ht="16.5" customHeight="1">
      <c r="B33" s="179" t="s">
        <v>100</v>
      </c>
      <c r="C33" s="64">
        <v>5</v>
      </c>
      <c r="D33" s="286">
        <f t="shared" si="0"/>
        <v>5.468375473242328</v>
      </c>
    </row>
    <row r="34" spans="2:4" ht="16.5" customHeight="1" hidden="1">
      <c r="B34" s="179" t="s">
        <v>143</v>
      </c>
      <c r="C34" s="64"/>
      <c r="D34" s="236">
        <f t="shared" si="0"/>
        <v>0</v>
      </c>
    </row>
    <row r="35" spans="2:3" ht="18" customHeight="1">
      <c r="B35" s="135" t="s">
        <v>1</v>
      </c>
      <c r="C35" s="235">
        <f>SUM(C28:C34)</f>
        <v>16</v>
      </c>
    </row>
    <row r="36" spans="2:4" ht="20.25" customHeight="1">
      <c r="B36" s="385" t="s">
        <v>439</v>
      </c>
      <c r="C36" s="386"/>
      <c r="D36" s="219">
        <f>(100000/1097218)*C35*12</f>
        <v>17.498801514375447</v>
      </c>
    </row>
    <row r="37" spans="3:4" ht="20.25" customHeight="1">
      <c r="C37" s="240"/>
      <c r="D37" s="241"/>
    </row>
    <row r="38" spans="1:10" ht="24.75" customHeight="1">
      <c r="A38" s="384" t="s">
        <v>157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92" t="s">
        <v>157</v>
      </c>
      <c r="C40" s="222">
        <v>3</v>
      </c>
    </row>
    <row r="41" spans="2:8" ht="24.75" customHeight="1">
      <c r="B41" s="368" t="s">
        <v>439</v>
      </c>
      <c r="C41" s="369"/>
      <c r="D41" s="380">
        <f>(100000/1097218)*C40*12</f>
        <v>3.2810252839453966</v>
      </c>
      <c r="E41" s="380">
        <f>(100000/9755954)*(D41/8)*12</f>
        <v>0.05044650606099717</v>
      </c>
      <c r="F41" s="380">
        <f>(100000/9755954)*(E41/8)*12</f>
        <v>0.0007756264440309554</v>
      </c>
      <c r="G41" s="380">
        <f>(100000/9755954)*(F41/8)*12</f>
        <v>1.19254320597087E-05</v>
      </c>
      <c r="H41" s="381">
        <f>(100000/9755954)*(G41/8)*12</f>
        <v>1.8335621600473976E-07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88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89">
        <v>1</v>
      </c>
    </row>
    <row r="45" spans="3:10" ht="21.75" customHeight="1">
      <c r="C45" s="233"/>
      <c r="D45" s="387">
        <f>(100000/1097218)*C44*12</f>
        <v>1.0936750946484655</v>
      </c>
      <c r="E45" s="387">
        <f>(100000/9755954)*(D45/8)*12</f>
        <v>0.016815502020332388</v>
      </c>
      <c r="F45" s="387">
        <f>(100000/9755954)*(E45/8)*12</f>
        <v>0.00025854214801031847</v>
      </c>
      <c r="G45" s="387">
        <f>(100000/9755954)*(F45/8)*12</f>
        <v>3.9751440199029E-06</v>
      </c>
      <c r="H45" s="388">
        <f>(100000/9755954)*(G45/8)*12</f>
        <v>6.111873866824659E-08</v>
      </c>
      <c r="J45" s="259"/>
    </row>
    <row r="46" ht="13.5" customHeight="1"/>
    <row r="47" spans="2:8" ht="18" customHeight="1">
      <c r="B47" s="368" t="s">
        <v>440</v>
      </c>
      <c r="C47" s="369"/>
      <c r="D47" s="387">
        <f>(100000/1097218)*33*12</f>
        <v>36.09127812339936</v>
      </c>
      <c r="E47" s="387"/>
      <c r="F47" s="387"/>
      <c r="G47" s="387"/>
      <c r="H47" s="388"/>
    </row>
  </sheetData>
  <sheetProtection/>
  <mergeCells count="21">
    <mergeCell ref="A4:J4"/>
    <mergeCell ref="A5:J5"/>
    <mergeCell ref="A8:J8"/>
    <mergeCell ref="A9:J9"/>
    <mergeCell ref="A42:J42"/>
    <mergeCell ref="D39:H39"/>
    <mergeCell ref="A38:J38"/>
    <mergeCell ref="B47:C47"/>
    <mergeCell ref="D43:H43"/>
    <mergeCell ref="D45:H45"/>
    <mergeCell ref="D47:H47"/>
    <mergeCell ref="A26:J26"/>
    <mergeCell ref="B24:C24"/>
    <mergeCell ref="A10:J10"/>
    <mergeCell ref="A6:J6"/>
    <mergeCell ref="D41:H41"/>
    <mergeCell ref="B14:C14"/>
    <mergeCell ref="D13:D18"/>
    <mergeCell ref="A12:J12"/>
    <mergeCell ref="B36:C36"/>
    <mergeCell ref="B41:C41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9">
      <selection activeCell="M28" sqref="M28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 hidden="1">
      <c r="A16" s="70"/>
      <c r="B16" s="188" t="s">
        <v>107</v>
      </c>
      <c r="C16" s="189"/>
      <c r="D16" s="189"/>
      <c r="E16" s="189"/>
      <c r="F16" s="189"/>
      <c r="G16" s="363"/>
    </row>
    <row r="17" spans="1:7" s="39" customFormat="1" ht="19.5" customHeight="1" hidden="1">
      <c r="A17" s="70"/>
      <c r="B17" s="188" t="s">
        <v>109</v>
      </c>
      <c r="C17" s="189"/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9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9</v>
      </c>
      <c r="D20" s="73">
        <f>SUM(D16:D19)</f>
        <v>0</v>
      </c>
      <c r="E20" s="73">
        <f>SUM(E16:E19)</f>
        <v>0</v>
      </c>
      <c r="F20" s="73">
        <f>SUM(F16:F19)</f>
        <v>0</v>
      </c>
      <c r="G20" s="287">
        <f>(100000/1031447)*C20*12</f>
        <v>10.47072704656662</v>
      </c>
    </row>
    <row r="21" spans="1:7" s="39" customFormat="1" ht="19.5" customHeight="1" hidden="1">
      <c r="A21" s="70"/>
      <c r="B21" s="179" t="s">
        <v>126</v>
      </c>
      <c r="C21" s="64"/>
      <c r="D21" s="64"/>
      <c r="E21" s="64"/>
      <c r="F21" s="64"/>
      <c r="G21" s="299">
        <f>(100000/1031447)*C21*12</f>
        <v>0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290">
        <f>(100000/1031447)*C22*12</f>
        <v>0</v>
      </c>
    </row>
    <row r="23" spans="1:7" s="39" customFormat="1" ht="19.5" customHeight="1" hidden="1">
      <c r="A23" s="70"/>
      <c r="B23" s="179" t="s">
        <v>116</v>
      </c>
      <c r="C23" s="64"/>
      <c r="D23" s="64"/>
      <c r="E23" s="64"/>
      <c r="F23" s="64"/>
      <c r="G23" s="183">
        <f>(100000/1031447)*C23*12</f>
        <v>0</v>
      </c>
    </row>
    <row r="24" spans="1:6" s="39" customFormat="1" ht="19.5" customHeight="1">
      <c r="A24" s="70"/>
      <c r="B24" s="135" t="s">
        <v>1</v>
      </c>
      <c r="C24" s="218">
        <f>SUM(C20:C23)</f>
        <v>9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(100000/1031447)*C24*12</f>
        <v>10.47072704656662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24">
      <selection activeCell="K30" sqref="K30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(100000/1031447)*C14*12</f>
        <v>0</v>
      </c>
    </row>
    <row r="15" spans="2:4" ht="16.5" customHeight="1">
      <c r="B15" s="179" t="s">
        <v>98</v>
      </c>
      <c r="C15" s="64"/>
      <c r="D15" s="217">
        <f>(100000/1031447)*C15*12</f>
        <v>0</v>
      </c>
    </row>
    <row r="16" spans="2:4" ht="16.5" customHeight="1" hidden="1">
      <c r="B16" s="179" t="s">
        <v>97</v>
      </c>
      <c r="C16" s="64"/>
      <c r="D16" s="217">
        <f>(100000/1031447)*C16*12</f>
        <v>0</v>
      </c>
    </row>
    <row r="17" spans="2:4" ht="16.5" customHeight="1" hidden="1">
      <c r="B17" s="180" t="s">
        <v>144</v>
      </c>
      <c r="C17" s="64"/>
      <c r="D17" s="217">
        <f>(100000/1031447)*C17*12</f>
        <v>0</v>
      </c>
    </row>
    <row r="18" spans="2:4" ht="16.5" customHeight="1">
      <c r="B18" s="179" t="s">
        <v>99</v>
      </c>
      <c r="C18" s="64">
        <v>5</v>
      </c>
      <c r="D18" s="286">
        <f>(100000/1031447)*C18*12</f>
        <v>5.8170705814259</v>
      </c>
    </row>
    <row r="19" spans="2:4" ht="16.5" customHeight="1" hidden="1">
      <c r="B19" s="179" t="s">
        <v>100</v>
      </c>
      <c r="C19" s="64"/>
      <c r="D19" s="236">
        <f>(100000/1097218)*C19*12</f>
        <v>0</v>
      </c>
    </row>
    <row r="20" spans="2:4" ht="16.5" customHeight="1" hidden="1">
      <c r="B20" s="193" t="s">
        <v>143</v>
      </c>
      <c r="C20" s="266"/>
      <c r="D20" s="194">
        <f>(100000/2159785)*C20*12</f>
        <v>0</v>
      </c>
    </row>
    <row r="21" spans="2:3" ht="18" customHeight="1">
      <c r="B21" s="264" t="s">
        <v>1</v>
      </c>
      <c r="C21" s="265">
        <f>SUM(C14:C20)</f>
        <v>5</v>
      </c>
    </row>
    <row r="22" spans="2:4" ht="24.75" customHeight="1">
      <c r="B22" s="368" t="s">
        <v>439</v>
      </c>
      <c r="C22" s="369"/>
      <c r="D22" s="219">
        <f>(100000/1031447)*C21*12</f>
        <v>5.8170705814259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92" t="s">
        <v>157</v>
      </c>
      <c r="C26" s="222">
        <v>3</v>
      </c>
    </row>
    <row r="27" spans="2:8" ht="24.75" customHeight="1">
      <c r="B27" s="368" t="s">
        <v>439</v>
      </c>
      <c r="C27" s="369"/>
      <c r="D27" s="380">
        <f>(100000/1031447)*C26*12</f>
        <v>3.4902423488555394</v>
      </c>
      <c r="E27" s="380">
        <f>(100000/9755954)*(D27/8)*12</f>
        <v>0.05366326576860971</v>
      </c>
      <c r="F27" s="380">
        <f>(100000/9755954)*(E27/8)*12</f>
        <v>0.0008250848523159762</v>
      </c>
      <c r="G27" s="380">
        <f>(100000/9755954)*(F27/8)*12</f>
        <v>1.2685866276880398E-05</v>
      </c>
      <c r="H27" s="381">
        <f>(100000/9755954)*(G27/8)*12</f>
        <v>1.9504806413929998E-07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5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(100000/1031447)*C31*12</f>
        <v>5.8170705814259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(100000/1031447)*13*12</f>
        <v>15.124383511707338</v>
      </c>
      <c r="E36" s="377"/>
      <c r="F36" s="378"/>
    </row>
  </sheetData>
  <sheetProtection/>
  <mergeCells count="20">
    <mergeCell ref="A5:J5"/>
    <mergeCell ref="A6:J6"/>
    <mergeCell ref="A4:J4"/>
    <mergeCell ref="A8:J8"/>
    <mergeCell ref="B29:I29"/>
    <mergeCell ref="B36:C36"/>
    <mergeCell ref="D33:H33"/>
    <mergeCell ref="D30:H30"/>
    <mergeCell ref="D31:H31"/>
    <mergeCell ref="D36:F36"/>
    <mergeCell ref="A9:J9"/>
    <mergeCell ref="A10:J10"/>
    <mergeCell ref="A12:J12"/>
    <mergeCell ref="B32:C32"/>
    <mergeCell ref="B27:C27"/>
    <mergeCell ref="B22:C22"/>
    <mergeCell ref="D25:H25"/>
    <mergeCell ref="A24:H24"/>
    <mergeCell ref="D32:F32"/>
    <mergeCell ref="D27:H27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47"/>
  <sheetViews>
    <sheetView zoomScale="130" zoomScaleNormal="130" zoomScalePageLayoutView="0" workbookViewId="0" topLeftCell="A38">
      <selection activeCell="J43" sqref="J43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 hidden="1">
      <c r="A15" s="70"/>
      <c r="B15" s="188" t="s">
        <v>107</v>
      </c>
      <c r="C15" s="189"/>
      <c r="D15" s="363"/>
    </row>
    <row r="16" spans="1:4" s="39" customFormat="1" ht="16.5" customHeight="1" hidden="1">
      <c r="A16" s="70"/>
      <c r="B16" s="188" t="s">
        <v>109</v>
      </c>
      <c r="C16" s="189"/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9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9</v>
      </c>
      <c r="D19" s="287">
        <f>(100000/1031447)*C19*12</f>
        <v>10.47072704656662</v>
      </c>
    </row>
    <row r="20" spans="1:4" s="39" customFormat="1" ht="16.5" customHeight="1" hidden="1">
      <c r="A20" s="70"/>
      <c r="B20" s="179" t="s">
        <v>126</v>
      </c>
      <c r="C20" s="64"/>
      <c r="D20" s="290">
        <f>(100000/1031447)*C20*12</f>
        <v>0</v>
      </c>
    </row>
    <row r="21" spans="1:4" s="39" customFormat="1" ht="16.5" customHeight="1" hidden="1">
      <c r="A21" s="70"/>
      <c r="B21" s="179" t="s">
        <v>92</v>
      </c>
      <c r="C21" s="64"/>
      <c r="D21" s="186">
        <f>(100000/1031447)*C21*12</f>
        <v>0</v>
      </c>
    </row>
    <row r="22" spans="1:4" s="39" customFormat="1" ht="16.5" customHeight="1" hidden="1">
      <c r="A22" s="70"/>
      <c r="B22" s="179" t="s">
        <v>116</v>
      </c>
      <c r="C22" s="64"/>
      <c r="D22" s="287">
        <f>(100000/1031447)*C22*12</f>
        <v>0</v>
      </c>
    </row>
    <row r="23" spans="1:3" s="39" customFormat="1" ht="18" customHeight="1">
      <c r="A23" s="70"/>
      <c r="B23" s="135" t="s">
        <v>1</v>
      </c>
      <c r="C23" s="218">
        <f>SUM(C19:C22)</f>
        <v>9</v>
      </c>
    </row>
    <row r="24" spans="1:4" s="39" customFormat="1" ht="15.75" customHeight="1">
      <c r="A24" s="70"/>
      <c r="B24" s="368" t="s">
        <v>439</v>
      </c>
      <c r="C24" s="369"/>
      <c r="D24" s="225">
        <f>(100000/1031447)*C23*12</f>
        <v>10.47072704656662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(100000/1031447)*C28*12</f>
        <v>0</v>
      </c>
    </row>
    <row r="29" spans="2:4" ht="16.5" customHeight="1" hidden="1">
      <c r="B29" s="179" t="s">
        <v>98</v>
      </c>
      <c r="C29" s="64"/>
      <c r="D29" s="236">
        <f>(100000/1031447)*C29*12</f>
        <v>0</v>
      </c>
    </row>
    <row r="30" spans="2:4" ht="16.5" customHeight="1" hidden="1">
      <c r="B30" s="179" t="s">
        <v>97</v>
      </c>
      <c r="C30" s="64"/>
      <c r="D30" s="236">
        <f>(100000/1031447)*C30*12</f>
        <v>0</v>
      </c>
    </row>
    <row r="31" spans="2:4" ht="16.5" customHeight="1" hidden="1">
      <c r="B31" s="180" t="s">
        <v>144</v>
      </c>
      <c r="C31" s="64"/>
      <c r="D31" s="236">
        <f>(100000/1031447)*C31*12</f>
        <v>0</v>
      </c>
    </row>
    <row r="32" spans="2:4" ht="16.5" customHeight="1">
      <c r="B32" s="179" t="s">
        <v>99</v>
      </c>
      <c r="C32" s="64">
        <v>5</v>
      </c>
      <c r="D32" s="194">
        <f>(100000/1031447)*C32*12</f>
        <v>5.8170705814259</v>
      </c>
    </row>
    <row r="33" spans="2:4" ht="16.5" customHeight="1" hidden="1">
      <c r="B33" s="179" t="s">
        <v>100</v>
      </c>
      <c r="C33" s="64"/>
      <c r="D33" s="236">
        <f>(100000/1097218)*C33*12</f>
        <v>0</v>
      </c>
    </row>
    <row r="34" spans="2:4" ht="16.5" customHeight="1" hidden="1">
      <c r="B34" s="179" t="s">
        <v>143</v>
      </c>
      <c r="C34" s="64"/>
      <c r="D34" s="236">
        <f>(100000/1097218)*C34*12</f>
        <v>0</v>
      </c>
    </row>
    <row r="35" spans="2:3" ht="18" customHeight="1">
      <c r="B35" s="135" t="s">
        <v>1</v>
      </c>
      <c r="C35" s="235">
        <f>SUM(C28:C34)</f>
        <v>5</v>
      </c>
    </row>
    <row r="36" spans="2:4" ht="20.25" customHeight="1">
      <c r="B36" s="385" t="s">
        <v>439</v>
      </c>
      <c r="C36" s="386"/>
      <c r="D36" s="219">
        <f>(100000/1031447)*C35*12</f>
        <v>5.8170705814259</v>
      </c>
    </row>
    <row r="37" spans="3:10" ht="20.25" customHeight="1">
      <c r="C37" s="240"/>
      <c r="D37" s="241"/>
      <c r="J37" t="s">
        <v>44</v>
      </c>
    </row>
    <row r="38" spans="1:10" ht="24.75" customHeight="1">
      <c r="A38" s="384" t="s">
        <v>157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92" t="s">
        <v>157</v>
      </c>
      <c r="C40" s="222">
        <v>3</v>
      </c>
    </row>
    <row r="41" spans="2:8" ht="24.75" customHeight="1">
      <c r="B41" s="368" t="s">
        <v>439</v>
      </c>
      <c r="C41" s="369"/>
      <c r="D41" s="380">
        <f>(100000/1031447)*C40*12</f>
        <v>3.4902423488555394</v>
      </c>
      <c r="E41" s="380">
        <f>(100000/9755954)*(D41/8)*12</f>
        <v>0.05366326576860971</v>
      </c>
      <c r="F41" s="380">
        <f>(100000/9755954)*(E41/8)*12</f>
        <v>0.0008250848523159762</v>
      </c>
      <c r="G41" s="380">
        <f>(100000/9755954)*(F41/8)*12</f>
        <v>1.2685866276880398E-05</v>
      </c>
      <c r="H41" s="381">
        <f>(100000/9755954)*(G41/8)*12</f>
        <v>1.9504806413929998E-07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20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22">
        <v>5</v>
      </c>
    </row>
    <row r="45" spans="3:10" ht="21.75" customHeight="1">
      <c r="C45" s="260"/>
      <c r="D45" s="387">
        <f>(100000/1031447)*C44*12</f>
        <v>5.8170705814259</v>
      </c>
      <c r="E45" s="387">
        <f>(100000/9755954)*(D45/8)*12</f>
        <v>0.0894387762810162</v>
      </c>
      <c r="F45" s="387">
        <f>(100000/9755954)*(E45/8)*12</f>
        <v>0.001375141420526627</v>
      </c>
      <c r="G45" s="387">
        <f>(100000/9755954)*(F45/8)*12</f>
        <v>2.1143110461467332E-05</v>
      </c>
      <c r="H45" s="388">
        <f>(100000/9755954)*(G45/8)*12</f>
        <v>3.2508010689883326E-07</v>
      </c>
      <c r="J45" s="259"/>
    </row>
    <row r="46" ht="13.5" customHeight="1"/>
    <row r="47" spans="2:8" ht="18" customHeight="1">
      <c r="B47" s="368" t="s">
        <v>440</v>
      </c>
      <c r="C47" s="369"/>
      <c r="D47" s="387">
        <f>(100000/1031447)*22*12</f>
        <v>25.59511055827396</v>
      </c>
      <c r="E47" s="387"/>
      <c r="F47" s="387"/>
      <c r="G47" s="387"/>
      <c r="H47" s="388"/>
    </row>
  </sheetData>
  <sheetProtection/>
  <mergeCells count="21">
    <mergeCell ref="A42:J42"/>
    <mergeCell ref="B36:C36"/>
    <mergeCell ref="B41:C41"/>
    <mergeCell ref="A4:J4"/>
    <mergeCell ref="A5:J5"/>
    <mergeCell ref="A8:J8"/>
    <mergeCell ref="A9:J9"/>
    <mergeCell ref="A6:J6"/>
    <mergeCell ref="B47:C47"/>
    <mergeCell ref="D43:H43"/>
    <mergeCell ref="D45:H45"/>
    <mergeCell ref="D47:H47"/>
    <mergeCell ref="B14:C14"/>
    <mergeCell ref="B24:C24"/>
    <mergeCell ref="D39:H39"/>
    <mergeCell ref="D41:H41"/>
    <mergeCell ref="A38:J38"/>
    <mergeCell ref="A10:J10"/>
    <mergeCell ref="A12:J12"/>
    <mergeCell ref="D13:D18"/>
    <mergeCell ref="A26:J26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55"/>
  <sheetViews>
    <sheetView zoomScalePageLayoutView="0" workbookViewId="0" topLeftCell="A19">
      <selection activeCell="J10" sqref="J10"/>
    </sheetView>
  </sheetViews>
  <sheetFormatPr defaultColWidth="11.421875" defaultRowHeight="12.75"/>
  <cols>
    <col min="1" max="1" width="4.7109375" style="0" customWidth="1"/>
    <col min="2" max="2" width="9.7109375" style="0" customWidth="1"/>
    <col min="3" max="3" width="14.421875" style="0" customWidth="1"/>
    <col min="4" max="4" width="20.28125" style="0" customWidth="1"/>
    <col min="5" max="5" width="25.57421875" style="0" customWidth="1"/>
    <col min="7" max="7" width="8.0039062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5">
      <c r="A10" s="395" t="s">
        <v>29</v>
      </c>
      <c r="B10" s="395"/>
      <c r="C10" s="395"/>
      <c r="D10" s="395"/>
      <c r="E10" s="395"/>
      <c r="F10" s="395"/>
      <c r="G10" s="395"/>
    </row>
    <row r="11" spans="3:5" ht="15">
      <c r="C11" s="393" t="s">
        <v>520</v>
      </c>
      <c r="D11" s="393"/>
      <c r="E11" s="393"/>
    </row>
    <row r="12" spans="3:6" ht="15">
      <c r="C12" s="323" t="s">
        <v>39</v>
      </c>
      <c r="D12" s="323"/>
      <c r="E12" s="323"/>
      <c r="F12" s="4"/>
    </row>
    <row r="13" spans="3:6" ht="15">
      <c r="C13" s="30"/>
      <c r="D13" s="30"/>
      <c r="E13" s="30"/>
      <c r="F13" s="4"/>
    </row>
    <row r="14" spans="3:5" ht="16.5" customHeight="1">
      <c r="C14" s="391" t="s">
        <v>28</v>
      </c>
      <c r="D14" s="328" t="s">
        <v>162</v>
      </c>
      <c r="E14" s="390"/>
    </row>
    <row r="15" spans="3:7" ht="16.5" customHeight="1">
      <c r="C15" s="392"/>
      <c r="D15" s="32" t="s">
        <v>33</v>
      </c>
      <c r="E15" s="138" t="s">
        <v>25</v>
      </c>
      <c r="G15" s="82"/>
    </row>
    <row r="16" spans="3:5" ht="19.5" customHeight="1">
      <c r="C16" s="92" t="s">
        <v>17</v>
      </c>
      <c r="D16" s="31">
        <v>211</v>
      </c>
      <c r="E16" s="118">
        <v>205</v>
      </c>
    </row>
    <row r="17" spans="3:5" ht="19.5" customHeight="1">
      <c r="C17" s="139" t="s">
        <v>18</v>
      </c>
      <c r="D17" s="31">
        <v>20</v>
      </c>
      <c r="E17" s="118">
        <v>23</v>
      </c>
    </row>
    <row r="18" spans="3:5" ht="19.5" customHeight="1">
      <c r="C18" s="140" t="s">
        <v>19</v>
      </c>
      <c r="D18" s="141">
        <f>SUM(D16:D17)</f>
        <v>231</v>
      </c>
      <c r="E18" s="130">
        <f>SUM(E16:E17)</f>
        <v>228</v>
      </c>
    </row>
    <row r="22" ht="12.75">
      <c r="A22" s="9"/>
    </row>
    <row r="28" ht="12.75">
      <c r="A28" s="9"/>
    </row>
    <row r="29" ht="12.75">
      <c r="A29" s="11"/>
    </row>
    <row r="30" ht="12.75">
      <c r="A30" s="11"/>
    </row>
    <row r="55" ht="14.25">
      <c r="A55" s="33"/>
    </row>
  </sheetData>
  <sheetProtection/>
  <mergeCells count="10">
    <mergeCell ref="A5:G5"/>
    <mergeCell ref="A4:G4"/>
    <mergeCell ref="A6:G6"/>
    <mergeCell ref="D14:E14"/>
    <mergeCell ref="C14:C15"/>
    <mergeCell ref="C8:E8"/>
    <mergeCell ref="C12:E12"/>
    <mergeCell ref="C11:E11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72"/>
  <sheetViews>
    <sheetView zoomScalePageLayoutView="0" workbookViewId="0" topLeftCell="A15">
      <selection activeCell="D23" sqref="D23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2812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132</v>
      </c>
      <c r="B10" s="398"/>
      <c r="C10" s="398"/>
      <c r="D10" s="398"/>
      <c r="E10" s="398"/>
      <c r="F10" s="398"/>
      <c r="G10" s="398"/>
    </row>
    <row r="11" spans="1:7" ht="15">
      <c r="A11" s="84"/>
      <c r="B11" s="84"/>
      <c r="C11" s="84"/>
      <c r="D11" s="84"/>
      <c r="E11" s="84"/>
      <c r="F11" s="84"/>
      <c r="G11" s="84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6" t="s">
        <v>129</v>
      </c>
      <c r="D15" s="328" t="s">
        <v>91</v>
      </c>
      <c r="E15" s="390"/>
    </row>
    <row r="16" spans="3:7" ht="16.5" customHeight="1">
      <c r="C16" s="397"/>
      <c r="D16" s="32" t="s">
        <v>127</v>
      </c>
      <c r="E16" s="138" t="s">
        <v>128</v>
      </c>
      <c r="G16" s="82"/>
    </row>
    <row r="17" spans="3:5" ht="19.5" customHeight="1" hidden="1">
      <c r="C17" s="139" t="s">
        <v>147</v>
      </c>
      <c r="D17" s="31"/>
      <c r="E17" s="118"/>
    </row>
    <row r="18" spans="3:5" ht="19.5" customHeight="1">
      <c r="C18" s="139" t="s">
        <v>153</v>
      </c>
      <c r="D18" s="31">
        <v>1</v>
      </c>
      <c r="E18" s="118"/>
    </row>
    <row r="19" spans="3:5" ht="19.5" customHeight="1" hidden="1">
      <c r="C19" s="139" t="s">
        <v>395</v>
      </c>
      <c r="D19" s="31"/>
      <c r="E19" s="118"/>
    </row>
    <row r="20" spans="3:5" ht="19.5" customHeight="1" hidden="1">
      <c r="C20" s="139" t="s">
        <v>396</v>
      </c>
      <c r="D20" s="31"/>
      <c r="E20" s="118"/>
    </row>
    <row r="21" spans="3:5" ht="19.5" customHeight="1" hidden="1">
      <c r="C21" s="139" t="s">
        <v>183</v>
      </c>
      <c r="D21" s="31"/>
      <c r="E21" s="118"/>
    </row>
    <row r="22" spans="3:9" ht="19.5" customHeight="1" hidden="1">
      <c r="C22" s="139" t="s">
        <v>394</v>
      </c>
      <c r="D22" s="31"/>
      <c r="E22" s="118"/>
      <c r="I22" s="14"/>
    </row>
    <row r="23" spans="3:9" ht="19.5" customHeight="1">
      <c r="C23" s="139" t="s">
        <v>137</v>
      </c>
      <c r="D23" s="31">
        <v>202</v>
      </c>
      <c r="E23" s="118">
        <v>210</v>
      </c>
      <c r="I23" s="14"/>
    </row>
    <row r="24" spans="3:9" ht="19.5" customHeight="1" hidden="1">
      <c r="C24" s="139" t="s">
        <v>133</v>
      </c>
      <c r="D24" s="31"/>
      <c r="E24" s="118"/>
      <c r="I24" s="14"/>
    </row>
    <row r="25" spans="3:9" ht="19.5" customHeight="1" hidden="1">
      <c r="C25" s="139" t="s">
        <v>145</v>
      </c>
      <c r="D25" s="31"/>
      <c r="E25" s="118"/>
      <c r="I25" s="14"/>
    </row>
    <row r="26" spans="3:9" ht="19.5" customHeight="1">
      <c r="C26" s="139" t="s">
        <v>550</v>
      </c>
      <c r="D26" s="31">
        <v>1</v>
      </c>
      <c r="E26" s="118"/>
      <c r="I26" s="14"/>
    </row>
    <row r="27" spans="3:9" ht="19.5" customHeight="1">
      <c r="C27" s="139" t="s">
        <v>549</v>
      </c>
      <c r="D27" s="31">
        <v>1</v>
      </c>
      <c r="E27" s="118"/>
      <c r="I27" s="14"/>
    </row>
    <row r="28" spans="3:9" ht="19.5" customHeight="1">
      <c r="C28" s="139" t="s">
        <v>138</v>
      </c>
      <c r="D28" s="31">
        <v>23</v>
      </c>
      <c r="E28" s="118">
        <v>17</v>
      </c>
      <c r="I28" s="14"/>
    </row>
    <row r="29" spans="3:9" ht="19.5" customHeight="1" hidden="1">
      <c r="C29" s="139" t="s">
        <v>149</v>
      </c>
      <c r="D29" s="31"/>
      <c r="E29" s="118"/>
      <c r="I29" s="14"/>
    </row>
    <row r="30" spans="3:9" ht="19.5" customHeight="1" hidden="1">
      <c r="C30" s="139" t="s">
        <v>135</v>
      </c>
      <c r="D30" s="31"/>
      <c r="E30" s="118"/>
      <c r="I30" s="14"/>
    </row>
    <row r="31" spans="3:9" ht="19.5" customHeight="1">
      <c r="C31" s="139" t="s">
        <v>158</v>
      </c>
      <c r="D31" s="31"/>
      <c r="E31" s="118">
        <v>1</v>
      </c>
      <c r="I31" s="14"/>
    </row>
    <row r="32" spans="3:9" ht="19.5" customHeight="1" hidden="1">
      <c r="C32" s="139" t="s">
        <v>134</v>
      </c>
      <c r="D32" s="31"/>
      <c r="E32" s="118"/>
      <c r="I32" s="14"/>
    </row>
    <row r="33" spans="3:9" ht="19.5" customHeight="1" hidden="1">
      <c r="C33" s="139" t="s">
        <v>150</v>
      </c>
      <c r="D33" s="31"/>
      <c r="E33" s="118"/>
      <c r="I33" s="14"/>
    </row>
    <row r="34" spans="3:9" ht="19.5" customHeight="1" hidden="1">
      <c r="C34" s="139" t="s">
        <v>519</v>
      </c>
      <c r="D34" s="31"/>
      <c r="E34" s="118"/>
      <c r="I34" s="14"/>
    </row>
    <row r="35" spans="3:5" ht="19.5" customHeight="1">
      <c r="C35" s="140" t="s">
        <v>19</v>
      </c>
      <c r="D35" s="141">
        <f>SUM(D17:D34)</f>
        <v>228</v>
      </c>
      <c r="E35" s="130">
        <f>SUM(E17:E34)</f>
        <v>228</v>
      </c>
    </row>
    <row r="39" ht="12.75">
      <c r="A39" s="9"/>
    </row>
    <row r="45" ht="12.75">
      <c r="A45" s="9"/>
    </row>
    <row r="46" ht="12.75">
      <c r="A46" s="11"/>
    </row>
    <row r="47" ht="12.75">
      <c r="A47" s="11"/>
    </row>
    <row r="72" ht="14.25">
      <c r="A72" s="33"/>
    </row>
  </sheetData>
  <sheetProtection/>
  <mergeCells count="10">
    <mergeCell ref="A5:G5"/>
    <mergeCell ref="A4:G4"/>
    <mergeCell ref="A6:G6"/>
    <mergeCell ref="D15:E15"/>
    <mergeCell ref="C15:C16"/>
    <mergeCell ref="C8:E8"/>
    <mergeCell ref="C13:E13"/>
    <mergeCell ref="C12:E12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5742187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130</v>
      </c>
      <c r="B10" s="398"/>
      <c r="C10" s="398"/>
      <c r="D10" s="398"/>
      <c r="E10" s="398"/>
      <c r="F10" s="398"/>
      <c r="G10" s="398"/>
    </row>
    <row r="11" spans="1:7" ht="18.75">
      <c r="A11" s="83"/>
      <c r="B11" s="83"/>
      <c r="C11" s="83"/>
      <c r="D11" s="83"/>
      <c r="E11" s="83"/>
      <c r="F11" s="83"/>
      <c r="G11" s="83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1" t="s">
        <v>129</v>
      </c>
      <c r="D15" s="328" t="s">
        <v>91</v>
      </c>
      <c r="E15" s="390"/>
    </row>
    <row r="16" spans="3:7" ht="16.5" customHeight="1">
      <c r="C16" s="392"/>
      <c r="D16" s="32" t="s">
        <v>127</v>
      </c>
      <c r="E16" s="138" t="s">
        <v>128</v>
      </c>
      <c r="G16" s="82"/>
    </row>
    <row r="17" spans="3:5" ht="19.5" customHeight="1">
      <c r="C17" s="92" t="s">
        <v>138</v>
      </c>
      <c r="D17" s="31">
        <v>3</v>
      </c>
      <c r="E17" s="118">
        <v>3</v>
      </c>
    </row>
    <row r="18" spans="3:5" ht="19.5" customHeight="1" hidden="1">
      <c r="C18" s="92" t="s">
        <v>183</v>
      </c>
      <c r="D18" s="31"/>
      <c r="E18" s="118"/>
    </row>
    <row r="19" spans="3:5" ht="19.5" customHeight="1" hidden="1">
      <c r="C19" s="139" t="s">
        <v>136</v>
      </c>
      <c r="D19" s="31"/>
      <c r="E19" s="118"/>
    </row>
    <row r="20" spans="3:5" ht="19.5" customHeight="1" hidden="1">
      <c r="C20" s="139" t="s">
        <v>151</v>
      </c>
      <c r="D20" s="31"/>
      <c r="E20" s="118"/>
    </row>
    <row r="21" spans="3:5" ht="19.5" customHeight="1" hidden="1">
      <c r="C21" s="139" t="s">
        <v>146</v>
      </c>
      <c r="D21" s="31"/>
      <c r="E21" s="118"/>
    </row>
    <row r="22" spans="3:5" ht="19.5" customHeight="1" hidden="1">
      <c r="C22" s="139" t="s">
        <v>147</v>
      </c>
      <c r="D22" s="31"/>
      <c r="E22" s="118"/>
    </row>
    <row r="23" spans="3:5" ht="19.5" customHeight="1">
      <c r="C23" s="139" t="s">
        <v>137</v>
      </c>
      <c r="D23" s="31">
        <v>20</v>
      </c>
      <c r="E23" s="118">
        <v>20</v>
      </c>
    </row>
    <row r="24" spans="3:5" ht="16.5" customHeight="1">
      <c r="C24" s="142" t="s">
        <v>1</v>
      </c>
      <c r="D24" s="141">
        <f>SUM(D17:D23)</f>
        <v>23</v>
      </c>
      <c r="E24" s="130">
        <f>SUM(E17:E23)</f>
        <v>23</v>
      </c>
    </row>
    <row r="27" spans="3:4" ht="16.5" customHeight="1" hidden="1">
      <c r="C27" s="143" t="s">
        <v>43</v>
      </c>
      <c r="D27" s="144" t="s">
        <v>24</v>
      </c>
    </row>
    <row r="28" spans="3:4" ht="16.5" customHeight="1" hidden="1">
      <c r="C28" s="145" t="s">
        <v>139</v>
      </c>
      <c r="D28" s="146"/>
    </row>
    <row r="29" spans="3:4" ht="16.5" customHeight="1" hidden="1">
      <c r="C29" s="142" t="s">
        <v>1</v>
      </c>
      <c r="D29" s="147">
        <f>SUM(D28:D28)</f>
        <v>0</v>
      </c>
    </row>
    <row r="30" spans="3:4" ht="15">
      <c r="C30" s="51"/>
      <c r="D30" s="51"/>
    </row>
    <row r="32" ht="12.75">
      <c r="B32" s="9"/>
    </row>
    <row r="33" spans="1:2" ht="15">
      <c r="A33" s="9"/>
      <c r="B33" s="85"/>
    </row>
    <row r="34" ht="12.75">
      <c r="A34" s="11"/>
    </row>
    <row r="35" ht="12.75">
      <c r="A35" s="11"/>
    </row>
    <row r="60" ht="14.25">
      <c r="A60" s="33"/>
    </row>
  </sheetData>
  <sheetProtection/>
  <mergeCells count="10">
    <mergeCell ref="A5:G5"/>
    <mergeCell ref="A4:G4"/>
    <mergeCell ref="A6:G6"/>
    <mergeCell ref="D15:E15"/>
    <mergeCell ref="C15:C16"/>
    <mergeCell ref="C8:E8"/>
    <mergeCell ref="C13:E13"/>
    <mergeCell ref="C12:E12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50"/>
  <sheetViews>
    <sheetView zoomScalePageLayoutView="0" workbookViewId="0" topLeftCell="A1">
      <selection activeCell="C12" sqref="C12:E12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5742187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148</v>
      </c>
      <c r="B10" s="398"/>
      <c r="C10" s="398"/>
      <c r="D10" s="398"/>
      <c r="E10" s="398"/>
      <c r="F10" s="398"/>
      <c r="G10" s="398"/>
    </row>
    <row r="11" spans="1:7" ht="18.75">
      <c r="A11" s="83"/>
      <c r="B11" s="83"/>
      <c r="C11" s="83"/>
      <c r="D11" s="83"/>
      <c r="E11" s="83"/>
      <c r="F11" s="83"/>
      <c r="G11" s="83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1" t="s">
        <v>43</v>
      </c>
      <c r="D15" s="401" t="s">
        <v>24</v>
      </c>
      <c r="E15" s="402"/>
    </row>
    <row r="16" spans="3:7" ht="16.5" customHeight="1">
      <c r="C16" s="392"/>
      <c r="D16" s="403"/>
      <c r="E16" s="404"/>
      <c r="G16" s="82"/>
    </row>
    <row r="17" spans="3:5" ht="16.5" customHeight="1">
      <c r="C17" s="92" t="s">
        <v>139</v>
      </c>
      <c r="D17" s="405"/>
      <c r="E17" s="406"/>
    </row>
    <row r="18" spans="3:5" ht="16.5" customHeight="1">
      <c r="C18" s="92" t="s">
        <v>184</v>
      </c>
      <c r="D18" s="405"/>
      <c r="E18" s="406"/>
    </row>
    <row r="19" spans="3:5" ht="16.5" customHeight="1" hidden="1">
      <c r="C19" s="139" t="s">
        <v>152</v>
      </c>
      <c r="D19" s="405"/>
      <c r="E19" s="406"/>
    </row>
    <row r="20" spans="3:5" ht="16.5" customHeight="1">
      <c r="C20" s="142" t="s">
        <v>1</v>
      </c>
      <c r="D20" s="399">
        <f>SUM(D17:E19)</f>
        <v>0</v>
      </c>
      <c r="E20" s="400"/>
    </row>
    <row r="22" ht="12.75">
      <c r="B22" s="9"/>
    </row>
    <row r="23" ht="12.75">
      <c r="A23" s="9"/>
    </row>
    <row r="24" ht="12.75">
      <c r="A24" s="11"/>
    </row>
    <row r="25" ht="12.75">
      <c r="A25" s="11"/>
    </row>
    <row r="50" ht="14.25">
      <c r="A50" s="33"/>
    </row>
  </sheetData>
  <sheetProtection/>
  <mergeCells count="14">
    <mergeCell ref="D20:E20"/>
    <mergeCell ref="D15:E16"/>
    <mergeCell ref="D17:E17"/>
    <mergeCell ref="D19:E19"/>
    <mergeCell ref="D18:E18"/>
    <mergeCell ref="A4:G4"/>
    <mergeCell ref="A6:G6"/>
    <mergeCell ref="C15:C16"/>
    <mergeCell ref="C8:E8"/>
    <mergeCell ref="C13:E13"/>
    <mergeCell ref="C12:E12"/>
    <mergeCell ref="A9:G9"/>
    <mergeCell ref="A10:G10"/>
    <mergeCell ref="A5:G5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PageLayoutView="0" workbookViewId="0" topLeftCell="A4">
      <selection activeCell="F43" sqref="F43"/>
    </sheetView>
  </sheetViews>
  <sheetFormatPr defaultColWidth="11.421875" defaultRowHeight="12.75"/>
  <cols>
    <col min="1" max="1" width="3.28125" style="0" customWidth="1"/>
    <col min="2" max="2" width="16.421875" style="12" customWidth="1"/>
    <col min="3" max="3" width="11.8515625" style="14" customWidth="1"/>
    <col min="4" max="4" width="11.7109375" style="14" customWidth="1"/>
    <col min="5" max="5" width="17.57421875" style="14" hidden="1" customWidth="1"/>
    <col min="6" max="6" width="2.57421875" style="0" customWidth="1"/>
    <col min="7" max="10" width="5.7109375" style="0" customWidth="1"/>
    <col min="13" max="13" width="10.00390625" style="0" customWidth="1"/>
    <col min="14" max="14" width="15.7109375" style="0" customWidth="1"/>
  </cols>
  <sheetData>
    <row r="1" spans="1:5" ht="12.75" customHeight="1">
      <c r="A1" s="47"/>
      <c r="B1" s="19"/>
      <c r="D1" s="49"/>
      <c r="E1" s="49"/>
    </row>
    <row r="2" spans="1:11" ht="12.75" customHeight="1">
      <c r="A2" s="69" t="s">
        <v>167</v>
      </c>
      <c r="B2" s="69"/>
      <c r="C2" s="69"/>
      <c r="D2" s="69"/>
      <c r="E2" s="69"/>
      <c r="F2" s="12"/>
      <c r="G2" s="12"/>
      <c r="H2" s="12"/>
      <c r="I2" s="12"/>
      <c r="J2" s="12"/>
      <c r="K2" s="12"/>
    </row>
    <row r="3" spans="1:5" ht="12.75" customHeight="1">
      <c r="A3" s="336" t="s">
        <v>156</v>
      </c>
      <c r="B3" s="336"/>
      <c r="C3" s="336"/>
      <c r="D3" s="336"/>
      <c r="E3" s="69"/>
    </row>
    <row r="4" spans="1:5" ht="12.75" customHeight="1">
      <c r="A4" s="337" t="s">
        <v>520</v>
      </c>
      <c r="B4" s="337"/>
      <c r="C4" s="337"/>
      <c r="D4" s="337"/>
      <c r="E4" s="77"/>
    </row>
    <row r="5" spans="1:5" ht="12.75" customHeight="1">
      <c r="A5" s="338" t="s">
        <v>39</v>
      </c>
      <c r="B5" s="338"/>
      <c r="C5" s="338"/>
      <c r="D5" s="338"/>
      <c r="E5" s="30"/>
    </row>
    <row r="6" spans="1:5" ht="12.75" customHeight="1">
      <c r="A6" s="30"/>
      <c r="B6" s="30"/>
      <c r="C6" s="30"/>
      <c r="D6" s="30"/>
      <c r="E6" s="30"/>
    </row>
    <row r="7" spans="1:5" ht="27" customHeight="1">
      <c r="A7" s="334" t="s">
        <v>12</v>
      </c>
      <c r="B7" s="335"/>
      <c r="C7" s="123" t="s">
        <v>33</v>
      </c>
      <c r="D7" s="124" t="s">
        <v>86</v>
      </c>
      <c r="E7" s="121" t="s">
        <v>122</v>
      </c>
    </row>
    <row r="8" spans="1:5" s="8" customFormat="1" ht="13.5" customHeight="1">
      <c r="A8" s="125">
        <v>1</v>
      </c>
      <c r="B8" s="41" t="s">
        <v>6</v>
      </c>
      <c r="C8" s="67">
        <v>33</v>
      </c>
      <c r="D8" s="126">
        <v>33</v>
      </c>
      <c r="E8" s="114"/>
    </row>
    <row r="9" spans="1:5" s="8" customFormat="1" ht="13.5" customHeight="1">
      <c r="A9" s="125">
        <v>2</v>
      </c>
      <c r="B9" s="41" t="s">
        <v>53</v>
      </c>
      <c r="C9" s="67">
        <v>67</v>
      </c>
      <c r="D9" s="126">
        <v>66</v>
      </c>
      <c r="E9" s="114"/>
    </row>
    <row r="10" spans="1:5" ht="13.5" customHeight="1">
      <c r="A10" s="125">
        <v>3</v>
      </c>
      <c r="B10" s="41" t="s">
        <v>56</v>
      </c>
      <c r="C10" s="67">
        <v>4</v>
      </c>
      <c r="D10" s="127">
        <v>4</v>
      </c>
      <c r="E10" s="114"/>
    </row>
    <row r="11" spans="1:5" ht="13.5" customHeight="1">
      <c r="A11" s="125">
        <v>4</v>
      </c>
      <c r="B11" s="41" t="s">
        <v>57</v>
      </c>
      <c r="C11" s="67">
        <v>1</v>
      </c>
      <c r="D11" s="127">
        <v>2</v>
      </c>
      <c r="E11" s="114"/>
    </row>
    <row r="12" spans="1:5" ht="13.5" customHeight="1">
      <c r="A12" s="125">
        <v>5</v>
      </c>
      <c r="B12" s="41" t="s">
        <v>58</v>
      </c>
      <c r="C12" s="67">
        <v>3</v>
      </c>
      <c r="D12" s="127">
        <v>3</v>
      </c>
      <c r="E12" s="114"/>
    </row>
    <row r="13" spans="1:5" ht="13.5" customHeight="1">
      <c r="A13" s="125">
        <v>6</v>
      </c>
      <c r="B13" s="41" t="s">
        <v>59</v>
      </c>
      <c r="C13" s="67">
        <v>0</v>
      </c>
      <c r="D13" s="127">
        <v>0</v>
      </c>
      <c r="E13" s="114"/>
    </row>
    <row r="14" spans="1:5" ht="13.5" customHeight="1">
      <c r="A14" s="125">
        <v>7</v>
      </c>
      <c r="B14" s="41" t="s">
        <v>60</v>
      </c>
      <c r="C14" s="67">
        <v>8</v>
      </c>
      <c r="D14" s="127">
        <v>7</v>
      </c>
      <c r="E14" s="114"/>
    </row>
    <row r="15" spans="1:5" ht="13.5" customHeight="1">
      <c r="A15" s="125">
        <v>8</v>
      </c>
      <c r="B15" s="41" t="s">
        <v>104</v>
      </c>
      <c r="C15" s="67">
        <v>1</v>
      </c>
      <c r="D15" s="127">
        <v>1</v>
      </c>
      <c r="E15" s="114"/>
    </row>
    <row r="16" spans="1:5" ht="13.5" customHeight="1">
      <c r="A16" s="125">
        <v>9</v>
      </c>
      <c r="B16" s="41" t="s">
        <v>61</v>
      </c>
      <c r="C16" s="67">
        <v>2</v>
      </c>
      <c r="D16" s="127">
        <v>2</v>
      </c>
      <c r="E16" s="114"/>
    </row>
    <row r="17" spans="1:5" ht="13.5" customHeight="1">
      <c r="A17" s="125">
        <v>10</v>
      </c>
      <c r="B17" s="41" t="s">
        <v>62</v>
      </c>
      <c r="C17" s="67">
        <v>7</v>
      </c>
      <c r="D17" s="127">
        <v>6</v>
      </c>
      <c r="E17" s="114"/>
    </row>
    <row r="18" spans="1:5" ht="13.5" customHeight="1">
      <c r="A18" s="125">
        <v>11</v>
      </c>
      <c r="B18" s="41" t="s">
        <v>54</v>
      </c>
      <c r="C18" s="67">
        <v>4</v>
      </c>
      <c r="D18" s="127">
        <v>4</v>
      </c>
      <c r="E18" s="114"/>
    </row>
    <row r="19" spans="1:5" s="8" customFormat="1" ht="13.5" customHeight="1">
      <c r="A19" s="125">
        <v>12</v>
      </c>
      <c r="B19" s="41" t="s">
        <v>63</v>
      </c>
      <c r="C19" s="67">
        <v>0</v>
      </c>
      <c r="D19" s="126">
        <v>0</v>
      </c>
      <c r="E19" s="114"/>
    </row>
    <row r="20" spans="1:5" ht="13.5" customHeight="1">
      <c r="A20" s="125">
        <v>13</v>
      </c>
      <c r="B20" s="41" t="s">
        <v>64</v>
      </c>
      <c r="C20" s="67">
        <v>4</v>
      </c>
      <c r="D20" s="127">
        <v>4</v>
      </c>
      <c r="E20" s="114"/>
    </row>
    <row r="21" spans="1:5" s="8" customFormat="1" ht="13.5" customHeight="1">
      <c r="A21" s="125">
        <v>14</v>
      </c>
      <c r="B21" s="41" t="s">
        <v>65</v>
      </c>
      <c r="C21" s="67">
        <v>5</v>
      </c>
      <c r="D21" s="126">
        <v>5</v>
      </c>
      <c r="E21" s="114"/>
    </row>
    <row r="22" spans="1:5" ht="13.5" customHeight="1">
      <c r="A22" s="125">
        <v>15</v>
      </c>
      <c r="B22" s="41" t="s">
        <v>66</v>
      </c>
      <c r="C22" s="67">
        <v>9</v>
      </c>
      <c r="D22" s="127">
        <v>9</v>
      </c>
      <c r="E22" s="114"/>
    </row>
    <row r="23" spans="1:5" ht="13.5" customHeight="1">
      <c r="A23" s="125">
        <v>16</v>
      </c>
      <c r="B23" s="41" t="s">
        <v>67</v>
      </c>
      <c r="C23" s="67">
        <v>0</v>
      </c>
      <c r="D23" s="127">
        <v>0</v>
      </c>
      <c r="E23" s="114"/>
    </row>
    <row r="24" spans="1:5" s="8" customFormat="1" ht="13.5" customHeight="1">
      <c r="A24" s="125">
        <v>17</v>
      </c>
      <c r="B24" s="41" t="s">
        <v>68</v>
      </c>
      <c r="C24" s="67">
        <v>8</v>
      </c>
      <c r="D24" s="126">
        <v>9</v>
      </c>
      <c r="E24" s="114"/>
    </row>
    <row r="25" spans="1:5" ht="13.5" customHeight="1">
      <c r="A25" s="125">
        <v>18</v>
      </c>
      <c r="B25" s="41" t="s">
        <v>142</v>
      </c>
      <c r="C25" s="67">
        <v>1</v>
      </c>
      <c r="D25" s="127">
        <v>1</v>
      </c>
      <c r="E25" s="114"/>
    </row>
    <row r="26" spans="1:5" ht="13.5" customHeight="1">
      <c r="A26" s="125">
        <v>19</v>
      </c>
      <c r="B26" s="41" t="s">
        <v>69</v>
      </c>
      <c r="C26" s="67">
        <v>1</v>
      </c>
      <c r="D26" s="127">
        <v>1</v>
      </c>
      <c r="E26" s="114"/>
    </row>
    <row r="27" spans="1:5" s="8" customFormat="1" ht="13.5" customHeight="1">
      <c r="A27" s="125">
        <v>20</v>
      </c>
      <c r="B27" s="41" t="s">
        <v>70</v>
      </c>
      <c r="C27" s="67">
        <v>1</v>
      </c>
      <c r="D27" s="126">
        <v>1</v>
      </c>
      <c r="E27" s="114"/>
    </row>
    <row r="28" spans="1:5" ht="13.5" customHeight="1">
      <c r="A28" s="125">
        <v>21</v>
      </c>
      <c r="B28" s="41" t="s">
        <v>71</v>
      </c>
      <c r="C28" s="67">
        <v>5</v>
      </c>
      <c r="D28" s="127">
        <v>6</v>
      </c>
      <c r="E28" s="114"/>
    </row>
    <row r="29" spans="1:5" ht="13.5" customHeight="1">
      <c r="A29" s="125">
        <v>22</v>
      </c>
      <c r="B29" s="41" t="s">
        <v>72</v>
      </c>
      <c r="C29" s="67">
        <v>7</v>
      </c>
      <c r="D29" s="127">
        <v>7</v>
      </c>
      <c r="E29" s="114"/>
    </row>
    <row r="30" spans="1:5" ht="13.5" customHeight="1">
      <c r="A30" s="125">
        <v>23</v>
      </c>
      <c r="B30" s="41" t="s">
        <v>73</v>
      </c>
      <c r="C30" s="67">
        <v>5</v>
      </c>
      <c r="D30" s="127">
        <v>4</v>
      </c>
      <c r="E30" s="114"/>
    </row>
    <row r="31" spans="1:5" ht="13.5" customHeight="1">
      <c r="A31" s="125">
        <v>24</v>
      </c>
      <c r="B31" s="41" t="s">
        <v>85</v>
      </c>
      <c r="C31" s="67">
        <v>0</v>
      </c>
      <c r="D31" s="127">
        <v>0</v>
      </c>
      <c r="E31" s="114"/>
    </row>
    <row r="32" spans="1:5" ht="13.5" customHeight="1">
      <c r="A32" s="125">
        <v>25</v>
      </c>
      <c r="B32" s="41" t="s">
        <v>74</v>
      </c>
      <c r="C32" s="67">
        <v>15</v>
      </c>
      <c r="D32" s="127">
        <v>15</v>
      </c>
      <c r="E32" s="114"/>
    </row>
    <row r="33" spans="1:5" ht="13.5" customHeight="1">
      <c r="A33" s="125">
        <v>26</v>
      </c>
      <c r="B33" s="41" t="s">
        <v>75</v>
      </c>
      <c r="C33" s="67">
        <v>1</v>
      </c>
      <c r="D33" s="127">
        <v>1</v>
      </c>
      <c r="E33" s="114"/>
    </row>
    <row r="34" spans="1:6" ht="13.5" customHeight="1">
      <c r="A34" s="125">
        <v>27</v>
      </c>
      <c r="B34" s="41" t="s">
        <v>76</v>
      </c>
      <c r="C34" s="67">
        <v>5</v>
      </c>
      <c r="D34" s="127">
        <v>4</v>
      </c>
      <c r="E34" s="114"/>
      <c r="F34" s="13"/>
    </row>
    <row r="35" spans="1:5" s="8" customFormat="1" ht="13.5" customHeight="1">
      <c r="A35" s="125">
        <v>28</v>
      </c>
      <c r="B35" s="41" t="s">
        <v>119</v>
      </c>
      <c r="C35" s="67">
        <v>5</v>
      </c>
      <c r="D35" s="126">
        <v>5</v>
      </c>
      <c r="E35" s="114"/>
    </row>
    <row r="36" spans="1:5" ht="13.5" customHeight="1">
      <c r="A36" s="125">
        <v>29</v>
      </c>
      <c r="B36" s="41" t="s">
        <v>77</v>
      </c>
      <c r="C36" s="67">
        <v>2</v>
      </c>
      <c r="D36" s="127">
        <v>1</v>
      </c>
      <c r="E36" s="114"/>
    </row>
    <row r="37" spans="1:5" ht="13.5" customHeight="1">
      <c r="A37" s="125">
        <v>30</v>
      </c>
      <c r="B37" s="41" t="s">
        <v>7</v>
      </c>
      <c r="C37" s="67">
        <v>23</v>
      </c>
      <c r="D37" s="127">
        <v>23</v>
      </c>
      <c r="E37" s="114"/>
    </row>
    <row r="38" spans="1:5" ht="13.5" customHeight="1">
      <c r="A38" s="125">
        <v>31</v>
      </c>
      <c r="B38" s="41" t="s">
        <v>90</v>
      </c>
      <c r="C38" s="67">
        <v>0</v>
      </c>
      <c r="D38" s="127">
        <v>0</v>
      </c>
      <c r="E38" s="114"/>
    </row>
    <row r="39" spans="1:5" ht="13.5" customHeight="1">
      <c r="A39" s="125">
        <v>32</v>
      </c>
      <c r="B39" s="41" t="s">
        <v>78</v>
      </c>
      <c r="C39" s="67">
        <v>4</v>
      </c>
      <c r="D39" s="127">
        <v>4</v>
      </c>
      <c r="E39" s="114"/>
    </row>
    <row r="40" spans="1:5" ht="13.5" customHeight="1">
      <c r="A40" s="332" t="s">
        <v>8</v>
      </c>
      <c r="B40" s="333"/>
      <c r="C40" s="128">
        <f>SUM(C8:C39)</f>
        <v>231</v>
      </c>
      <c r="D40" s="129">
        <f>SUM(D8:D39)</f>
        <v>228</v>
      </c>
      <c r="E40" s="122">
        <f>SUM(E8:E39)</f>
        <v>0</v>
      </c>
    </row>
    <row r="41" ht="12.75" customHeight="1">
      <c r="A41" s="40"/>
    </row>
    <row r="42" spans="2:3" ht="12.75" customHeight="1">
      <c r="B42" s="48"/>
      <c r="C42" s="5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5">
    <mergeCell ref="A40:B40"/>
    <mergeCell ref="A7:B7"/>
    <mergeCell ref="A3:D3"/>
    <mergeCell ref="A4:D4"/>
    <mergeCell ref="A5:D5"/>
  </mergeCells>
  <printOptions/>
  <pageMargins left="0.3937007874015748" right="0.3937007874015748" top="0.3937007874015748" bottom="0.31496062992125984" header="0.3937007874015748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F55"/>
  <sheetViews>
    <sheetView zoomScalePageLayoutView="0" workbookViewId="0" topLeftCell="A1">
      <selection activeCell="I20" sqref="I20"/>
    </sheetView>
  </sheetViews>
  <sheetFormatPr defaultColWidth="11.421875" defaultRowHeight="12.75"/>
  <cols>
    <col min="3" max="3" width="24.57421875" style="0" customWidth="1"/>
    <col min="4" max="4" width="14.7109375" style="0" customWidth="1"/>
    <col min="5" max="5" width="10.7109375" style="0" customWidth="1"/>
    <col min="6" max="6" width="20.8515625" style="0" customWidth="1"/>
  </cols>
  <sheetData>
    <row r="1" ht="14.25" customHeight="1"/>
    <row r="4" spans="1:6" ht="15" customHeight="1">
      <c r="A4" s="341" t="s">
        <v>39</v>
      </c>
      <c r="B4" s="341"/>
      <c r="C4" s="341"/>
      <c r="D4" s="341"/>
      <c r="E4" s="341"/>
      <c r="F4" s="341"/>
    </row>
    <row r="5" spans="1:6" ht="18" customHeight="1">
      <c r="A5" s="342" t="s">
        <v>45</v>
      </c>
      <c r="B5" s="342"/>
      <c r="C5" s="342"/>
      <c r="D5" s="342"/>
      <c r="E5" s="342"/>
      <c r="F5" s="342"/>
    </row>
    <row r="6" spans="1:6" ht="15" customHeight="1">
      <c r="A6" s="343" t="s">
        <v>551</v>
      </c>
      <c r="B6" s="343"/>
      <c r="C6" s="343"/>
      <c r="D6" s="343"/>
      <c r="E6" s="343"/>
      <c r="F6" s="343"/>
    </row>
    <row r="7" spans="3:5" ht="12.75">
      <c r="C7" s="7"/>
      <c r="D7" s="5"/>
      <c r="E7" s="6"/>
    </row>
    <row r="8" spans="3:5" ht="15">
      <c r="C8" s="322"/>
      <c r="D8" s="322"/>
      <c r="E8" s="322"/>
    </row>
    <row r="9" spans="1:6" ht="15">
      <c r="A9" s="394" t="s">
        <v>167</v>
      </c>
      <c r="B9" s="394"/>
      <c r="C9" s="394"/>
      <c r="D9" s="394"/>
      <c r="E9" s="394"/>
      <c r="F9" s="394"/>
    </row>
    <row r="10" spans="3:5" ht="15">
      <c r="C10" s="395" t="s">
        <v>30</v>
      </c>
      <c r="D10" s="395"/>
      <c r="E10" s="395"/>
    </row>
    <row r="11" spans="3:5" ht="15">
      <c r="C11" s="393" t="s">
        <v>520</v>
      </c>
      <c r="D11" s="393"/>
      <c r="E11" s="393"/>
    </row>
    <row r="12" spans="3:6" ht="15">
      <c r="C12" s="323" t="s">
        <v>39</v>
      </c>
      <c r="D12" s="323"/>
      <c r="E12" s="323"/>
      <c r="F12" t="s">
        <v>44</v>
      </c>
    </row>
    <row r="13" spans="3:5" ht="15">
      <c r="C13" s="30"/>
      <c r="D13" s="30"/>
      <c r="E13" s="30"/>
    </row>
    <row r="14" spans="3:5" ht="19.5" customHeight="1">
      <c r="C14" s="148" t="s">
        <v>390</v>
      </c>
      <c r="D14" s="328" t="s">
        <v>24</v>
      </c>
      <c r="E14" s="390"/>
    </row>
    <row r="15" spans="3:5" ht="19.5" customHeight="1">
      <c r="C15" s="149" t="s">
        <v>3</v>
      </c>
      <c r="D15" s="330">
        <v>153</v>
      </c>
      <c r="E15" s="331"/>
    </row>
    <row r="16" spans="3:5" ht="19.5" customHeight="1">
      <c r="C16" s="149" t="s">
        <v>2</v>
      </c>
      <c r="D16" s="330">
        <v>53</v>
      </c>
      <c r="E16" s="331"/>
    </row>
    <row r="17" spans="3:5" ht="19.5" customHeight="1">
      <c r="C17" s="149" t="s">
        <v>4</v>
      </c>
      <c r="D17" s="409">
        <v>22</v>
      </c>
      <c r="E17" s="410"/>
    </row>
    <row r="18" spans="3:5" ht="19.5" customHeight="1">
      <c r="C18" s="150" t="s">
        <v>1</v>
      </c>
      <c r="D18" s="407">
        <f>SUM(D15:D17)</f>
        <v>228</v>
      </c>
      <c r="E18" s="408"/>
    </row>
    <row r="19" ht="12.75">
      <c r="D19" s="15"/>
    </row>
    <row r="44" ht="15">
      <c r="D44" s="21"/>
    </row>
    <row r="55" ht="14.25">
      <c r="A55" s="56"/>
    </row>
  </sheetData>
  <sheetProtection/>
  <mergeCells count="13">
    <mergeCell ref="C12:E12"/>
    <mergeCell ref="A9:F9"/>
    <mergeCell ref="D18:E18"/>
    <mergeCell ref="D14:E14"/>
    <mergeCell ref="D15:E15"/>
    <mergeCell ref="D16:E16"/>
    <mergeCell ref="D17:E17"/>
    <mergeCell ref="A5:F5"/>
    <mergeCell ref="A4:F4"/>
    <mergeCell ref="A6:F6"/>
    <mergeCell ref="C11:E11"/>
    <mergeCell ref="C10:E10"/>
    <mergeCell ref="C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N39"/>
  <sheetViews>
    <sheetView zoomScalePageLayoutView="0" workbookViewId="0" topLeftCell="A7">
      <selection activeCell="L15" sqref="L15"/>
    </sheetView>
  </sheetViews>
  <sheetFormatPr defaultColWidth="11.421875" defaultRowHeight="12.75"/>
  <cols>
    <col min="1" max="1" width="11.57421875" style="0" customWidth="1"/>
    <col min="2" max="2" width="22.00390625" style="0" customWidth="1"/>
    <col min="3" max="3" width="5.28125" style="0" customWidth="1"/>
    <col min="4" max="4" width="5.00390625" style="0" customWidth="1"/>
    <col min="5" max="5" width="8.7109375" style="0" customWidth="1"/>
    <col min="6" max="6" width="5.8515625" style="0" customWidth="1"/>
    <col min="7" max="8" width="11.7109375" style="0" customWidth="1"/>
    <col min="9" max="9" width="13.57421875" style="0" customWidth="1"/>
    <col min="10" max="11" width="8.7109375" style="0" customWidth="1"/>
    <col min="12" max="12" width="9.140625" style="0" customWidth="1"/>
    <col min="13" max="13" width="10.8515625" style="0" customWidth="1"/>
    <col min="14" max="14" width="7.00390625" style="0" customWidth="1"/>
  </cols>
  <sheetData>
    <row r="4" spans="1:14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1:14" ht="15">
      <c r="A9" s="344" t="s">
        <v>167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1:14" ht="15">
      <c r="A11" s="344" t="s">
        <v>94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</row>
    <row r="12" spans="1:14" ht="15">
      <c r="A12" s="348" t="s">
        <v>526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 ht="15">
      <c r="A13" s="323" t="s">
        <v>41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</row>
    <row r="14" spans="5:8" ht="15">
      <c r="E14" s="30"/>
      <c r="F14" s="30"/>
      <c r="G14" s="30"/>
      <c r="H14" s="30"/>
    </row>
    <row r="15" spans="5:9" s="10" customFormat="1" ht="32.25" customHeight="1">
      <c r="E15" s="413" t="s">
        <v>32</v>
      </c>
      <c r="F15" s="414"/>
      <c r="G15" s="151" t="s">
        <v>31</v>
      </c>
      <c r="H15" s="421" t="s">
        <v>25</v>
      </c>
      <c r="I15" s="422"/>
    </row>
    <row r="16" spans="5:12" ht="19.5" customHeight="1">
      <c r="E16" s="415" t="s">
        <v>3</v>
      </c>
      <c r="F16" s="416"/>
      <c r="G16" s="43">
        <v>47</v>
      </c>
      <c r="H16" s="423">
        <v>46</v>
      </c>
      <c r="I16" s="424"/>
      <c r="L16" s="75"/>
    </row>
    <row r="17" spans="5:11" ht="19.5" customHeight="1">
      <c r="E17" s="415" t="s">
        <v>2</v>
      </c>
      <c r="F17" s="416"/>
      <c r="G17" s="43">
        <v>14</v>
      </c>
      <c r="H17" s="423">
        <v>15</v>
      </c>
      <c r="I17" s="424"/>
      <c r="K17" s="75"/>
    </row>
    <row r="18" spans="5:9" ht="19.5" customHeight="1">
      <c r="E18" s="415" t="s">
        <v>4</v>
      </c>
      <c r="F18" s="416"/>
      <c r="G18" s="42">
        <v>6</v>
      </c>
      <c r="H18" s="417">
        <v>5</v>
      </c>
      <c r="I18" s="418"/>
    </row>
    <row r="19" spans="5:9" ht="19.5" customHeight="1">
      <c r="E19" s="411" t="s">
        <v>1</v>
      </c>
      <c r="F19" s="412"/>
      <c r="G19" s="153">
        <f>SUM(G16:G18)</f>
        <v>67</v>
      </c>
      <c r="H19" s="419">
        <f>SUM(H16:H18)</f>
        <v>66</v>
      </c>
      <c r="I19" s="420"/>
    </row>
    <row r="39" ht="14.25">
      <c r="A39" s="33"/>
    </row>
  </sheetData>
  <sheetProtection/>
  <mergeCells count="19">
    <mergeCell ref="E19:F19"/>
    <mergeCell ref="E15:F15"/>
    <mergeCell ref="E16:F16"/>
    <mergeCell ref="E17:F17"/>
    <mergeCell ref="E18:F18"/>
    <mergeCell ref="H18:I18"/>
    <mergeCell ref="H19:I19"/>
    <mergeCell ref="H15:I15"/>
    <mergeCell ref="H16:I16"/>
    <mergeCell ref="H17:I17"/>
    <mergeCell ref="A12:N12"/>
    <mergeCell ref="A13:N13"/>
    <mergeCell ref="A4:N4"/>
    <mergeCell ref="A5:N5"/>
    <mergeCell ref="A6:N6"/>
    <mergeCell ref="A9:N9"/>
    <mergeCell ref="E8:I8"/>
    <mergeCell ref="A11:N11"/>
    <mergeCell ref="E10:I10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57421875" style="0" customWidth="1"/>
    <col min="2" max="2" width="8.140625" style="0" customWidth="1"/>
    <col min="3" max="3" width="8.00390625" style="0" customWidth="1"/>
    <col min="4" max="4" width="5.00390625" style="0" customWidth="1"/>
    <col min="5" max="5" width="8.7109375" style="0" customWidth="1"/>
    <col min="6" max="6" width="9.8515625" style="0" customWidth="1"/>
    <col min="7" max="8" width="11.7109375" style="0" customWidth="1"/>
    <col min="9" max="11" width="8.7109375" style="0" customWidth="1"/>
    <col min="12" max="12" width="9.00390625" style="0" customWidth="1"/>
    <col min="13" max="13" width="10.8515625" style="0" customWidth="1"/>
  </cols>
  <sheetData>
    <row r="4" spans="1:13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2:13" ht="15">
      <c r="B9" s="22"/>
      <c r="C9" s="344" t="s">
        <v>167</v>
      </c>
      <c r="D9" s="344"/>
      <c r="E9" s="344"/>
      <c r="F9" s="344"/>
      <c r="G9" s="344"/>
      <c r="H9" s="344"/>
      <c r="I9" s="344"/>
      <c r="J9" s="344"/>
      <c r="K9" s="344"/>
      <c r="L9" s="22"/>
      <c r="M9" s="22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2:13" ht="15">
      <c r="B11" s="22"/>
      <c r="C11" s="22"/>
      <c r="D11" s="22"/>
      <c r="E11" s="344" t="s">
        <v>94</v>
      </c>
      <c r="F11" s="344"/>
      <c r="G11" s="344"/>
      <c r="H11" s="344"/>
      <c r="I11" s="344"/>
      <c r="J11" s="22"/>
      <c r="K11" s="22"/>
      <c r="L11" s="22"/>
      <c r="M11" s="22"/>
    </row>
    <row r="12" spans="2:13" ht="15">
      <c r="B12" s="34"/>
      <c r="C12" s="34"/>
      <c r="D12" s="34"/>
      <c r="E12" s="348" t="s">
        <v>520</v>
      </c>
      <c r="F12" s="348"/>
      <c r="G12" s="348"/>
      <c r="H12" s="348"/>
      <c r="I12" s="348"/>
      <c r="J12" s="34"/>
      <c r="K12" s="34"/>
      <c r="L12" s="34"/>
      <c r="M12" s="34"/>
    </row>
    <row r="13" spans="2:13" ht="15">
      <c r="B13" s="29"/>
      <c r="C13" s="29"/>
      <c r="D13" s="29"/>
      <c r="E13" s="323" t="s">
        <v>79</v>
      </c>
      <c r="F13" s="323"/>
      <c r="G13" s="323"/>
      <c r="H13" s="323"/>
      <c r="I13" s="323"/>
      <c r="J13" s="29"/>
      <c r="K13" s="29"/>
      <c r="L13" s="29"/>
      <c r="M13" s="29"/>
    </row>
    <row r="14" spans="5:8" ht="15">
      <c r="E14" s="30"/>
      <c r="F14" s="30"/>
      <c r="G14" s="30"/>
      <c r="H14" s="30"/>
    </row>
    <row r="15" spans="5:9" s="10" customFormat="1" ht="39.75" customHeight="1">
      <c r="E15" s="413" t="s">
        <v>32</v>
      </c>
      <c r="F15" s="414"/>
      <c r="G15" s="151" t="s">
        <v>31</v>
      </c>
      <c r="H15" s="421" t="s">
        <v>25</v>
      </c>
      <c r="I15" s="422"/>
    </row>
    <row r="16" spans="5:9" ht="19.5" customHeight="1">
      <c r="E16" s="415" t="s">
        <v>3</v>
      </c>
      <c r="F16" s="416"/>
      <c r="G16" s="43">
        <v>26</v>
      </c>
      <c r="H16" s="425">
        <v>25</v>
      </c>
      <c r="I16" s="426"/>
    </row>
    <row r="17" spans="5:9" ht="19.5" customHeight="1">
      <c r="E17" s="415" t="s">
        <v>2</v>
      </c>
      <c r="F17" s="416"/>
      <c r="G17" s="43">
        <v>4</v>
      </c>
      <c r="H17" s="425">
        <v>5</v>
      </c>
      <c r="I17" s="426"/>
    </row>
    <row r="18" spans="5:9" ht="19.5" customHeight="1">
      <c r="E18" s="415" t="s">
        <v>4</v>
      </c>
      <c r="F18" s="416"/>
      <c r="G18" s="42">
        <v>3</v>
      </c>
      <c r="H18" s="427">
        <v>3</v>
      </c>
      <c r="I18" s="428"/>
    </row>
    <row r="19" spans="5:9" ht="19.5" customHeight="1">
      <c r="E19" s="411" t="s">
        <v>1</v>
      </c>
      <c r="F19" s="412"/>
      <c r="G19" s="153">
        <f>SUM(G16:G18)</f>
        <v>33</v>
      </c>
      <c r="H19" s="419">
        <f>SUM(H16:I18)</f>
        <v>33</v>
      </c>
      <c r="I19" s="420"/>
    </row>
    <row r="39" ht="14.25">
      <c r="A39" s="33"/>
    </row>
  </sheetData>
  <sheetProtection/>
  <mergeCells count="19">
    <mergeCell ref="H19:I19"/>
    <mergeCell ref="E13:I13"/>
    <mergeCell ref="E12:I12"/>
    <mergeCell ref="H15:I15"/>
    <mergeCell ref="H16:I16"/>
    <mergeCell ref="H17:I17"/>
    <mergeCell ref="E19:F19"/>
    <mergeCell ref="H18:I18"/>
    <mergeCell ref="E15:F15"/>
    <mergeCell ref="E16:F16"/>
    <mergeCell ref="E17:F17"/>
    <mergeCell ref="E18:F18"/>
    <mergeCell ref="A4:M4"/>
    <mergeCell ref="A5:M5"/>
    <mergeCell ref="A6:M6"/>
    <mergeCell ref="E11:I11"/>
    <mergeCell ref="E10:I10"/>
    <mergeCell ref="E8:I8"/>
    <mergeCell ref="C9:K9"/>
  </mergeCells>
  <printOptions/>
  <pageMargins left="0.923700787401575" right="0.393700787401575" top="0.3" bottom="0.393700787401575" header="0.393700787401575" footer="0.393700787401575"/>
  <pageSetup horizontalDpi="600" verticalDpi="600" orientation="landscape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9">
      <selection activeCell="L15" sqref="L15"/>
    </sheetView>
  </sheetViews>
  <sheetFormatPr defaultColWidth="11.421875" defaultRowHeight="12.75"/>
  <cols>
    <col min="1" max="1" width="14.7109375" style="0" customWidth="1"/>
    <col min="2" max="2" width="8.7109375" style="0" customWidth="1"/>
    <col min="3" max="3" width="10.7109375" style="0" customWidth="1"/>
    <col min="4" max="4" width="5.00390625" style="0" customWidth="1"/>
    <col min="5" max="5" width="8.7109375" style="0" customWidth="1"/>
    <col min="6" max="6" width="7.00390625" style="0" customWidth="1"/>
    <col min="7" max="8" width="11.7109375" style="0" customWidth="1"/>
    <col min="9" max="11" width="8.7109375" style="0" customWidth="1"/>
    <col min="12" max="12" width="9.140625" style="0" customWidth="1"/>
    <col min="13" max="13" width="10.8515625" style="0" customWidth="1"/>
  </cols>
  <sheetData>
    <row r="4" spans="1:13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2:13" ht="15">
      <c r="B9" s="22"/>
      <c r="C9" s="344" t="s">
        <v>167</v>
      </c>
      <c r="D9" s="344"/>
      <c r="E9" s="344"/>
      <c r="F9" s="344"/>
      <c r="G9" s="344"/>
      <c r="H9" s="344"/>
      <c r="I9" s="344"/>
      <c r="J9" s="344"/>
      <c r="K9" s="344"/>
      <c r="L9" s="22"/>
      <c r="M9" s="22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2:13" ht="15">
      <c r="B11" s="22"/>
      <c r="C11" s="22"/>
      <c r="D11" s="22"/>
      <c r="E11" s="344" t="s">
        <v>94</v>
      </c>
      <c r="F11" s="344"/>
      <c r="G11" s="344"/>
      <c r="H11" s="344"/>
      <c r="I11" s="344"/>
      <c r="J11" s="22"/>
      <c r="K11" s="22"/>
      <c r="L11" s="22"/>
      <c r="M11" s="22"/>
    </row>
    <row r="12" spans="2:13" ht="15">
      <c r="B12" s="34"/>
      <c r="C12" s="34"/>
      <c r="D12" s="34"/>
      <c r="E12" s="348" t="s">
        <v>520</v>
      </c>
      <c r="F12" s="348"/>
      <c r="G12" s="348"/>
      <c r="H12" s="348"/>
      <c r="I12" s="348"/>
      <c r="J12" s="34"/>
      <c r="K12" s="34"/>
      <c r="L12" s="34"/>
      <c r="M12" s="34"/>
    </row>
    <row r="13" spans="2:13" ht="15">
      <c r="B13" s="29"/>
      <c r="C13" s="29"/>
      <c r="D13" s="29"/>
      <c r="E13" s="323" t="s">
        <v>40</v>
      </c>
      <c r="F13" s="323"/>
      <c r="G13" s="323"/>
      <c r="H13" s="323"/>
      <c r="I13" s="323"/>
      <c r="J13" s="29"/>
      <c r="K13" s="29"/>
      <c r="L13" s="29"/>
      <c r="M13" s="29"/>
    </row>
    <row r="14" spans="5:8" ht="15">
      <c r="E14" s="30"/>
      <c r="F14" s="30"/>
      <c r="G14" s="30"/>
      <c r="H14" s="30"/>
    </row>
    <row r="15" spans="5:9" s="10" customFormat="1" ht="39.75" customHeight="1">
      <c r="E15" s="432" t="s">
        <v>32</v>
      </c>
      <c r="F15" s="433"/>
      <c r="G15" s="155" t="s">
        <v>31</v>
      </c>
      <c r="H15" s="429" t="s">
        <v>25</v>
      </c>
      <c r="I15" s="430"/>
    </row>
    <row r="16" spans="5:9" ht="19.5" customHeight="1">
      <c r="E16" s="434" t="s">
        <v>3</v>
      </c>
      <c r="F16" s="345"/>
      <c r="G16" s="31">
        <v>15</v>
      </c>
      <c r="H16" s="330">
        <v>16</v>
      </c>
      <c r="I16" s="331"/>
    </row>
    <row r="17" spans="5:9" ht="19.5" customHeight="1">
      <c r="E17" s="434" t="s">
        <v>2</v>
      </c>
      <c r="F17" s="345"/>
      <c r="G17" s="31">
        <v>4</v>
      </c>
      <c r="H17" s="330">
        <v>4</v>
      </c>
      <c r="I17" s="331"/>
    </row>
    <row r="18" spans="5:9" ht="19.5" customHeight="1">
      <c r="E18" s="434" t="s">
        <v>4</v>
      </c>
      <c r="F18" s="345"/>
      <c r="G18" s="45">
        <v>4</v>
      </c>
      <c r="H18" s="409">
        <v>3</v>
      </c>
      <c r="I18" s="410"/>
    </row>
    <row r="19" spans="5:9" ht="19.5" customHeight="1">
      <c r="E19" s="431" t="s">
        <v>1</v>
      </c>
      <c r="F19" s="347"/>
      <c r="G19" s="141">
        <f>SUM(G16:G18)</f>
        <v>23</v>
      </c>
      <c r="H19" s="407">
        <f>SUM(H16:H18)</f>
        <v>23</v>
      </c>
      <c r="I19" s="408"/>
    </row>
    <row r="39" ht="14.25">
      <c r="A39" s="33"/>
    </row>
  </sheetData>
  <sheetProtection/>
  <mergeCells count="19">
    <mergeCell ref="A4:M4"/>
    <mergeCell ref="A5:M5"/>
    <mergeCell ref="A6:M6"/>
    <mergeCell ref="E19:F19"/>
    <mergeCell ref="E15:F15"/>
    <mergeCell ref="E16:F16"/>
    <mergeCell ref="E17:F17"/>
    <mergeCell ref="E18:F18"/>
    <mergeCell ref="E11:I11"/>
    <mergeCell ref="E10:I10"/>
    <mergeCell ref="E8:I8"/>
    <mergeCell ref="H18:I18"/>
    <mergeCell ref="H19:I19"/>
    <mergeCell ref="E13:I13"/>
    <mergeCell ref="E12:I12"/>
    <mergeCell ref="H15:I15"/>
    <mergeCell ref="H16:I16"/>
    <mergeCell ref="H17:I17"/>
    <mergeCell ref="C9:K9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J60"/>
  <sheetViews>
    <sheetView zoomScalePageLayoutView="0" workbookViewId="0" topLeftCell="A7">
      <selection activeCell="K7" sqref="K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39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31</v>
      </c>
    </row>
    <row r="16" spans="4:6" ht="19.5" customHeight="1">
      <c r="D16" s="435" t="s">
        <v>176</v>
      </c>
      <c r="E16" s="436"/>
      <c r="F16" s="152">
        <v>20</v>
      </c>
    </row>
    <row r="17" spans="4:6" ht="19.5" customHeight="1">
      <c r="D17" s="435" t="s">
        <v>177</v>
      </c>
      <c r="E17" s="436"/>
      <c r="F17" s="152">
        <v>27</v>
      </c>
    </row>
    <row r="18" spans="4:6" ht="19.5" customHeight="1">
      <c r="D18" s="435" t="s">
        <v>178</v>
      </c>
      <c r="E18" s="436"/>
      <c r="F18" s="152">
        <v>44</v>
      </c>
    </row>
    <row r="19" spans="4:6" ht="19.5" customHeight="1">
      <c r="D19" s="435" t="s">
        <v>179</v>
      </c>
      <c r="E19" s="436"/>
      <c r="F19" s="158">
        <v>35</v>
      </c>
    </row>
    <row r="20" spans="4:6" ht="19.5" customHeight="1">
      <c r="D20" s="435" t="s">
        <v>180</v>
      </c>
      <c r="E20" s="436"/>
      <c r="F20" s="158">
        <v>33</v>
      </c>
    </row>
    <row r="21" spans="4:6" ht="19.5" customHeight="1">
      <c r="D21" s="435" t="s">
        <v>181</v>
      </c>
      <c r="E21" s="436"/>
      <c r="F21" s="158">
        <v>38</v>
      </c>
    </row>
    <row r="22" spans="4:6" ht="19.5" customHeight="1">
      <c r="D22" s="411" t="s">
        <v>1</v>
      </c>
      <c r="E22" s="412"/>
      <c r="F22" s="154">
        <f>SUM(F15:F21)</f>
        <v>228</v>
      </c>
    </row>
    <row r="60" ht="12.75">
      <c r="A60" s="57"/>
    </row>
  </sheetData>
  <sheetProtection/>
  <mergeCells count="17"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  <mergeCell ref="A4:I4"/>
    <mergeCell ref="A5:I5"/>
    <mergeCell ref="A6:I6"/>
    <mergeCell ref="D15:E15"/>
    <mergeCell ref="D10:F10"/>
    <mergeCell ref="D8:F8"/>
    <mergeCell ref="D11:F11"/>
    <mergeCell ref="A9:J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22">
      <selection activeCell="M37" sqref="M3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11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7</v>
      </c>
    </row>
    <row r="16" spans="4:6" ht="19.5" customHeight="1">
      <c r="D16" s="435" t="s">
        <v>176</v>
      </c>
      <c r="E16" s="436"/>
      <c r="F16" s="152">
        <v>7</v>
      </c>
    </row>
    <row r="17" spans="4:6" ht="19.5" customHeight="1">
      <c r="D17" s="435" t="s">
        <v>177</v>
      </c>
      <c r="E17" s="436"/>
      <c r="F17" s="152">
        <v>13</v>
      </c>
    </row>
    <row r="18" spans="4:6" ht="19.5" customHeight="1">
      <c r="D18" s="435" t="s">
        <v>178</v>
      </c>
      <c r="E18" s="436"/>
      <c r="F18" s="152">
        <v>11</v>
      </c>
    </row>
    <row r="19" spans="4:6" ht="19.5" customHeight="1">
      <c r="D19" s="435" t="s">
        <v>179</v>
      </c>
      <c r="E19" s="436"/>
      <c r="F19" s="158">
        <v>9</v>
      </c>
    </row>
    <row r="20" spans="4:6" ht="19.5" customHeight="1">
      <c r="D20" s="435" t="s">
        <v>180</v>
      </c>
      <c r="E20" s="436"/>
      <c r="F20" s="158">
        <v>6</v>
      </c>
    </row>
    <row r="21" spans="4:6" ht="19.5" customHeight="1">
      <c r="D21" s="435" t="s">
        <v>181</v>
      </c>
      <c r="E21" s="436"/>
      <c r="F21" s="158">
        <v>13</v>
      </c>
    </row>
    <row r="22" spans="4:6" ht="19.5" customHeight="1">
      <c r="D22" s="411" t="s">
        <v>1</v>
      </c>
      <c r="E22" s="412"/>
      <c r="F22" s="154">
        <f>SUM(F15:F21)</f>
        <v>66</v>
      </c>
    </row>
    <row r="60" ht="12.75">
      <c r="A60" s="57"/>
    </row>
  </sheetData>
  <sheetProtection/>
  <mergeCells count="17">
    <mergeCell ref="A4:I4"/>
    <mergeCell ref="A5:I5"/>
    <mergeCell ref="A6:I6"/>
    <mergeCell ref="D15:E15"/>
    <mergeCell ref="D10:F10"/>
    <mergeCell ref="D8:F8"/>
    <mergeCell ref="D11:F11"/>
    <mergeCell ref="A9:J9"/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4">
      <selection activeCell="L17" sqref="L1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10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5</v>
      </c>
    </row>
    <row r="16" spans="4:6" ht="19.5" customHeight="1">
      <c r="D16" s="435" t="s">
        <v>176</v>
      </c>
      <c r="E16" s="436"/>
      <c r="F16" s="152">
        <v>1</v>
      </c>
    </row>
    <row r="17" spans="4:6" ht="19.5" customHeight="1">
      <c r="D17" s="435" t="s">
        <v>177</v>
      </c>
      <c r="E17" s="436"/>
      <c r="F17" s="152">
        <v>4</v>
      </c>
    </row>
    <row r="18" spans="4:6" ht="19.5" customHeight="1">
      <c r="D18" s="435" t="s">
        <v>178</v>
      </c>
      <c r="E18" s="436"/>
      <c r="F18" s="152">
        <v>6</v>
      </c>
    </row>
    <row r="19" spans="4:6" ht="19.5" customHeight="1">
      <c r="D19" s="435" t="s">
        <v>179</v>
      </c>
      <c r="E19" s="436"/>
      <c r="F19" s="158">
        <v>5</v>
      </c>
    </row>
    <row r="20" spans="4:6" ht="19.5" customHeight="1">
      <c r="D20" s="435" t="s">
        <v>180</v>
      </c>
      <c r="E20" s="436"/>
      <c r="F20" s="158">
        <v>7</v>
      </c>
    </row>
    <row r="21" spans="4:6" ht="19.5" customHeight="1">
      <c r="D21" s="435" t="s">
        <v>181</v>
      </c>
      <c r="E21" s="436"/>
      <c r="F21" s="158">
        <v>6</v>
      </c>
    </row>
    <row r="22" spans="4:6" ht="19.5" customHeight="1">
      <c r="D22" s="411" t="s">
        <v>1</v>
      </c>
      <c r="E22" s="412"/>
      <c r="F22" s="154">
        <f>SUM(F15:F21)</f>
        <v>34</v>
      </c>
    </row>
    <row r="60" ht="12.75">
      <c r="A60" s="57"/>
    </row>
  </sheetData>
  <sheetProtection/>
  <mergeCells count="17"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  <mergeCell ref="A4:I4"/>
    <mergeCell ref="A5:I5"/>
    <mergeCell ref="A6:I6"/>
    <mergeCell ref="D15:E15"/>
    <mergeCell ref="D10:F10"/>
    <mergeCell ref="D8:F8"/>
    <mergeCell ref="D11:F11"/>
    <mergeCell ref="A9:J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1">
      <selection activeCell="G10" sqref="G10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101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2</v>
      </c>
    </row>
    <row r="16" spans="4:6" ht="19.5" customHeight="1">
      <c r="D16" s="435" t="s">
        <v>176</v>
      </c>
      <c r="E16" s="436"/>
      <c r="F16" s="152">
        <v>4</v>
      </c>
    </row>
    <row r="17" spans="4:6" ht="19.5" customHeight="1" hidden="1">
      <c r="D17" s="435" t="s">
        <v>177</v>
      </c>
      <c r="E17" s="436"/>
      <c r="F17" s="152"/>
    </row>
    <row r="18" spans="4:6" ht="19.5" customHeight="1">
      <c r="D18" s="435" t="s">
        <v>178</v>
      </c>
      <c r="E18" s="436"/>
      <c r="F18" s="152">
        <v>9</v>
      </c>
    </row>
    <row r="19" spans="4:6" ht="19.5" customHeight="1">
      <c r="D19" s="435" t="s">
        <v>179</v>
      </c>
      <c r="E19" s="436"/>
      <c r="F19" s="158">
        <v>3</v>
      </c>
    </row>
    <row r="20" spans="4:6" ht="19.5" customHeight="1">
      <c r="D20" s="435" t="s">
        <v>180</v>
      </c>
      <c r="E20" s="436"/>
      <c r="F20" s="158">
        <v>3</v>
      </c>
    </row>
    <row r="21" spans="4:6" ht="19.5" customHeight="1">
      <c r="D21" s="435" t="s">
        <v>181</v>
      </c>
      <c r="E21" s="436"/>
      <c r="F21" s="158">
        <v>2</v>
      </c>
    </row>
    <row r="22" spans="4:6" ht="19.5" customHeight="1">
      <c r="D22" s="411" t="s">
        <v>1</v>
      </c>
      <c r="E22" s="412"/>
      <c r="F22" s="154">
        <f>SUM(F15:F21)</f>
        <v>23</v>
      </c>
    </row>
    <row r="60" ht="12.75">
      <c r="A60" s="57"/>
    </row>
  </sheetData>
  <sheetProtection/>
  <mergeCells count="17">
    <mergeCell ref="A4:I4"/>
    <mergeCell ref="A5:I5"/>
    <mergeCell ref="A6:I6"/>
    <mergeCell ref="D15:E15"/>
    <mergeCell ref="D10:F10"/>
    <mergeCell ref="D8:F8"/>
    <mergeCell ref="D11:F11"/>
    <mergeCell ref="A9:J9"/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L51"/>
  <sheetViews>
    <sheetView zoomScale="130" zoomScaleNormal="130" zoomScaleSheetLayoutView="55" zoomScalePageLayoutView="0" workbookViewId="0" topLeftCell="B19">
      <selection activeCell="E14" sqref="E14"/>
    </sheetView>
  </sheetViews>
  <sheetFormatPr defaultColWidth="11.421875" defaultRowHeight="12.75"/>
  <cols>
    <col min="1" max="1" width="8.57421875" style="0" customWidth="1"/>
    <col min="2" max="2" width="19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7" max="7" width="5.71093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394"/>
      <c r="H9" s="394"/>
      <c r="I9" s="269"/>
      <c r="J9" s="269"/>
      <c r="K9" s="269"/>
      <c r="L9" s="269"/>
    </row>
    <row r="10" spans="2:12" ht="12.75" customHeight="1">
      <c r="B10" s="395" t="s">
        <v>475</v>
      </c>
      <c r="C10" s="395"/>
      <c r="D10" s="395"/>
      <c r="E10" s="395"/>
      <c r="F10" s="395"/>
      <c r="G10" s="395"/>
      <c r="H10" s="395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39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11</v>
      </c>
    </row>
    <row r="16" spans="3:5" ht="16.5" customHeight="1">
      <c r="C16" s="355" t="s">
        <v>478</v>
      </c>
      <c r="D16" s="355"/>
      <c r="E16" s="31">
        <v>140</v>
      </c>
    </row>
    <row r="17" spans="3:5" ht="16.5" customHeight="1">
      <c r="C17" s="355" t="s">
        <v>479</v>
      </c>
      <c r="D17" s="355"/>
      <c r="E17" s="31">
        <v>50</v>
      </c>
    </row>
    <row r="18" spans="3:5" ht="16.5" customHeight="1">
      <c r="C18" s="355" t="s">
        <v>480</v>
      </c>
      <c r="D18" s="355"/>
      <c r="E18" s="31">
        <v>23</v>
      </c>
    </row>
    <row r="19" spans="3:5" ht="16.5" customHeight="1">
      <c r="C19" s="355" t="s">
        <v>481</v>
      </c>
      <c r="D19" s="355"/>
      <c r="E19" s="31">
        <v>1</v>
      </c>
    </row>
    <row r="20" spans="3:5" ht="16.5" customHeight="1">
      <c r="C20" s="440" t="s">
        <v>482</v>
      </c>
      <c r="D20" s="441"/>
      <c r="E20" s="31">
        <v>3</v>
      </c>
    </row>
    <row r="21" spans="3:5" ht="16.5" customHeight="1">
      <c r="C21" s="439" t="s">
        <v>1</v>
      </c>
      <c r="D21" s="439"/>
      <c r="E21" s="32">
        <f>SUM(E15:E20)</f>
        <v>228</v>
      </c>
    </row>
    <row r="49" spans="3:4" ht="15">
      <c r="C49" s="21"/>
      <c r="D49" s="21"/>
    </row>
    <row r="51" ht="12.75">
      <c r="A51" s="57"/>
    </row>
  </sheetData>
  <sheetProtection/>
  <mergeCells count="16">
    <mergeCell ref="B9:H9"/>
    <mergeCell ref="B10:H10"/>
    <mergeCell ref="C16:D16"/>
    <mergeCell ref="C19:D19"/>
    <mergeCell ref="C17:D17"/>
    <mergeCell ref="C12:E12"/>
    <mergeCell ref="C21:D21"/>
    <mergeCell ref="C18:D18"/>
    <mergeCell ref="C20:D20"/>
    <mergeCell ref="A4:H4"/>
    <mergeCell ref="C15:D15"/>
    <mergeCell ref="C14:D14"/>
    <mergeCell ref="C8:E8"/>
    <mergeCell ref="A5:H5"/>
    <mergeCell ref="A6:H6"/>
    <mergeCell ref="C11:E1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L51"/>
  <sheetViews>
    <sheetView zoomScale="130" zoomScaleNormal="130" zoomScalePageLayoutView="0" workbookViewId="0" topLeftCell="B10">
      <selection activeCell="E21" sqref="E21"/>
    </sheetView>
  </sheetViews>
  <sheetFormatPr defaultColWidth="11.421875" defaultRowHeight="12.75"/>
  <cols>
    <col min="1" max="1" width="2.7109375" style="0" customWidth="1"/>
    <col min="2" max="2" width="26.140625" style="0" customWidth="1"/>
    <col min="3" max="3" width="3.28125" style="0" customWidth="1"/>
    <col min="4" max="4" width="17.140625" style="0" customWidth="1"/>
    <col min="5" max="5" width="13.7109375" style="0" customWidth="1"/>
    <col min="6" max="6" width="5.00390625" style="0" customWidth="1"/>
    <col min="8" max="8" width="7.421875" style="0" customWidth="1"/>
  </cols>
  <sheetData>
    <row r="4" spans="1:9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 customHeight="1">
      <c r="A5" s="342" t="s">
        <v>474</v>
      </c>
      <c r="B5" s="342"/>
      <c r="C5" s="342"/>
      <c r="D5" s="342"/>
      <c r="E5" s="342"/>
      <c r="F5" s="342"/>
      <c r="G5" s="342"/>
      <c r="H5" s="342"/>
      <c r="I5" s="342"/>
    </row>
    <row r="6" spans="1:9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1:12" ht="12.75" customHeight="1">
      <c r="A9" s="394" t="s">
        <v>167</v>
      </c>
      <c r="B9" s="394"/>
      <c r="C9" s="394"/>
      <c r="D9" s="394"/>
      <c r="E9" s="394"/>
      <c r="F9" s="394"/>
      <c r="G9" s="394"/>
      <c r="H9" s="394"/>
      <c r="I9" s="269"/>
      <c r="J9" s="269"/>
      <c r="K9" s="269"/>
      <c r="L9" s="269"/>
    </row>
    <row r="10" spans="3:12" ht="12.75" customHeight="1">
      <c r="C10" s="395" t="s">
        <v>483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41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2</v>
      </c>
    </row>
    <row r="16" spans="3:5" ht="16.5" customHeight="1">
      <c r="C16" s="355" t="s">
        <v>478</v>
      </c>
      <c r="D16" s="355"/>
      <c r="E16" s="31">
        <v>49</v>
      </c>
    </row>
    <row r="17" spans="3:5" ht="16.5" customHeight="1">
      <c r="C17" s="355" t="s">
        <v>479</v>
      </c>
      <c r="D17" s="355"/>
      <c r="E17" s="31">
        <v>11</v>
      </c>
    </row>
    <row r="18" spans="3:5" ht="16.5" customHeight="1">
      <c r="C18" s="355" t="s">
        <v>480</v>
      </c>
      <c r="D18" s="355"/>
      <c r="E18" s="31">
        <v>4</v>
      </c>
    </row>
    <row r="19" spans="3:5" ht="16.5" customHeight="1" hidden="1">
      <c r="C19" s="440" t="s">
        <v>481</v>
      </c>
      <c r="D19" s="441"/>
      <c r="E19" s="31"/>
    </row>
    <row r="20" spans="3:5" ht="16.5" customHeight="1" hidden="1">
      <c r="C20" s="440" t="s">
        <v>482</v>
      </c>
      <c r="D20" s="441"/>
      <c r="E20" s="31"/>
    </row>
    <row r="21" spans="3:5" ht="16.5" customHeight="1">
      <c r="C21" s="439" t="s">
        <v>1</v>
      </c>
      <c r="D21" s="439"/>
      <c r="E21" s="32">
        <f>SUM(E15:E20)</f>
        <v>66</v>
      </c>
    </row>
    <row r="49" spans="3:4" ht="15">
      <c r="C49" s="21"/>
      <c r="D49" s="21"/>
    </row>
    <row r="51" ht="12.75">
      <c r="A51" s="57"/>
    </row>
  </sheetData>
  <sheetProtection/>
  <mergeCells count="16">
    <mergeCell ref="A5:I5"/>
    <mergeCell ref="A4:I4"/>
    <mergeCell ref="C14:D14"/>
    <mergeCell ref="C8:E8"/>
    <mergeCell ref="C10:E10"/>
    <mergeCell ref="A9:H9"/>
    <mergeCell ref="A6:I6"/>
    <mergeCell ref="C21:D21"/>
    <mergeCell ref="C11:E11"/>
    <mergeCell ref="C12:E12"/>
    <mergeCell ref="C17:D17"/>
    <mergeCell ref="C15:D15"/>
    <mergeCell ref="C18:D18"/>
    <mergeCell ref="C19:D19"/>
    <mergeCell ref="C20:D20"/>
    <mergeCell ref="C16:D16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">
      <selection activeCell="A6" sqref="A6:F6"/>
    </sheetView>
  </sheetViews>
  <sheetFormatPr defaultColWidth="11.421875" defaultRowHeight="12.75"/>
  <cols>
    <col min="2" max="2" width="10.28125" style="0" customWidth="1"/>
    <col min="3" max="3" width="16.28125" style="0" customWidth="1"/>
    <col min="4" max="4" width="15.8515625" style="0" customWidth="1"/>
    <col min="5" max="5" width="14.00390625" style="0" customWidth="1"/>
    <col min="6" max="6" width="27.8515625" style="0" customWidth="1"/>
  </cols>
  <sheetData>
    <row r="1" ht="15" customHeight="1"/>
    <row r="2" ht="15" customHeight="1"/>
    <row r="3" ht="15" customHeight="1"/>
    <row r="4" spans="1:6" ht="15" customHeight="1">
      <c r="A4" s="341" t="s">
        <v>39</v>
      </c>
      <c r="B4" s="341"/>
      <c r="C4" s="341"/>
      <c r="D4" s="341"/>
      <c r="E4" s="341"/>
      <c r="F4" s="341"/>
    </row>
    <row r="5" spans="1:6" ht="15" customHeight="1">
      <c r="A5" s="342" t="s">
        <v>45</v>
      </c>
      <c r="B5" s="342"/>
      <c r="C5" s="342"/>
      <c r="D5" s="342"/>
      <c r="E5" s="342"/>
      <c r="F5" s="342"/>
    </row>
    <row r="6" spans="1:6" ht="15" customHeight="1">
      <c r="A6" s="343" t="s">
        <v>551</v>
      </c>
      <c r="B6" s="343"/>
      <c r="C6" s="343"/>
      <c r="D6" s="343"/>
      <c r="E6" s="343"/>
      <c r="F6" s="343"/>
    </row>
    <row r="7" ht="13.5" customHeight="1"/>
    <row r="8" spans="1:6" ht="13.5" customHeight="1">
      <c r="A8" s="322"/>
      <c r="B8" s="322"/>
      <c r="C8" s="322"/>
      <c r="D8" s="322"/>
      <c r="E8" s="322"/>
      <c r="F8" s="322"/>
    </row>
    <row r="9" spans="1:6" ht="13.5" customHeight="1">
      <c r="A9" s="344" t="s">
        <v>167</v>
      </c>
      <c r="B9" s="344"/>
      <c r="C9" s="344"/>
      <c r="D9" s="344"/>
      <c r="E9" s="344"/>
      <c r="F9" s="344"/>
    </row>
    <row r="10" spans="1:6" ht="13.5" customHeight="1">
      <c r="A10" s="344" t="s">
        <v>141</v>
      </c>
      <c r="B10" s="344"/>
      <c r="C10" s="344"/>
      <c r="D10" s="344"/>
      <c r="E10" s="344"/>
      <c r="F10" s="344"/>
    </row>
    <row r="11" spans="1:6" ht="13.5" customHeight="1">
      <c r="A11" s="348" t="s">
        <v>520</v>
      </c>
      <c r="B11" s="348"/>
      <c r="C11" s="348"/>
      <c r="D11" s="348"/>
      <c r="E11" s="348"/>
      <c r="F11" s="348"/>
    </row>
    <row r="12" spans="1:6" ht="13.5" customHeight="1">
      <c r="A12" s="349" t="s">
        <v>39</v>
      </c>
      <c r="B12" s="349"/>
      <c r="C12" s="349"/>
      <c r="D12" s="349"/>
      <c r="E12" s="349"/>
      <c r="F12" s="349"/>
    </row>
    <row r="13" spans="1:6" ht="13.5" customHeight="1">
      <c r="A13" s="24"/>
      <c r="B13" s="24"/>
      <c r="C13" s="27"/>
      <c r="D13" s="27"/>
      <c r="E13" s="27"/>
      <c r="F13" s="24"/>
    </row>
    <row r="14" spans="1:6" ht="19.5" customHeight="1">
      <c r="A14" s="51"/>
      <c r="B14" s="51"/>
      <c r="C14" s="350" t="s">
        <v>51</v>
      </c>
      <c r="D14" s="351"/>
      <c r="E14" s="115" t="s">
        <v>26</v>
      </c>
      <c r="F14" s="51" t="s">
        <v>44</v>
      </c>
    </row>
    <row r="15" spans="1:6" s="8" customFormat="1" ht="19.5" customHeight="1">
      <c r="A15" s="52"/>
      <c r="B15" s="52"/>
      <c r="C15" s="354" t="s">
        <v>5</v>
      </c>
      <c r="D15" s="355"/>
      <c r="E15" s="118">
        <v>67</v>
      </c>
      <c r="F15" s="52"/>
    </row>
    <row r="16" spans="1:6" s="8" customFormat="1" ht="19.5" customHeight="1">
      <c r="A16" s="52"/>
      <c r="B16" s="52"/>
      <c r="C16" s="354" t="s">
        <v>6</v>
      </c>
      <c r="D16" s="355"/>
      <c r="E16" s="118">
        <v>33</v>
      </c>
      <c r="F16" s="79"/>
    </row>
    <row r="17" spans="1:6" s="8" customFormat="1" ht="19.5" customHeight="1">
      <c r="A17" s="52"/>
      <c r="B17" s="52"/>
      <c r="C17" s="354" t="s">
        <v>7</v>
      </c>
      <c r="D17" s="355"/>
      <c r="E17" s="118">
        <v>23</v>
      </c>
      <c r="F17" s="80"/>
    </row>
    <row r="18" spans="1:6" ht="19.5" customHeight="1">
      <c r="A18" s="51"/>
      <c r="B18" s="51"/>
      <c r="C18" s="352" t="s">
        <v>1</v>
      </c>
      <c r="D18" s="353"/>
      <c r="E18" s="130">
        <f>SUM(E15:E17)</f>
        <v>123</v>
      </c>
      <c r="F18" s="81"/>
    </row>
    <row r="19" spans="1:6" ht="19.5" customHeight="1">
      <c r="A19" s="51"/>
      <c r="B19" s="51"/>
      <c r="C19" s="53"/>
      <c r="D19" s="53"/>
      <c r="E19" s="51"/>
      <c r="F19" s="51"/>
    </row>
    <row r="20" spans="1:6" ht="19.5" customHeight="1">
      <c r="A20" s="51"/>
      <c r="B20" s="51"/>
      <c r="C20" s="131" t="s">
        <v>25</v>
      </c>
      <c r="D20" s="132"/>
      <c r="E20" s="124" t="s">
        <v>26</v>
      </c>
      <c r="F20" s="51"/>
    </row>
    <row r="21" spans="1:6" s="8" customFormat="1" ht="19.5" customHeight="1">
      <c r="A21" s="52"/>
      <c r="B21" s="52"/>
      <c r="C21" s="339" t="s">
        <v>5</v>
      </c>
      <c r="D21" s="340"/>
      <c r="E21" s="133">
        <v>66</v>
      </c>
      <c r="F21" s="54"/>
    </row>
    <row r="22" spans="1:6" s="8" customFormat="1" ht="19.5" customHeight="1">
      <c r="A22" s="52"/>
      <c r="B22" s="52"/>
      <c r="C22" s="339" t="s">
        <v>6</v>
      </c>
      <c r="D22" s="340"/>
      <c r="E22" s="133">
        <v>33</v>
      </c>
      <c r="F22" s="54"/>
    </row>
    <row r="23" spans="1:6" s="8" customFormat="1" ht="19.5" customHeight="1">
      <c r="A23" s="52"/>
      <c r="B23" s="52"/>
      <c r="C23" s="339" t="s">
        <v>7</v>
      </c>
      <c r="D23" s="345"/>
      <c r="E23" s="133">
        <v>23</v>
      </c>
      <c r="F23" s="54"/>
    </row>
    <row r="24" spans="1:6" ht="19.5" customHeight="1">
      <c r="A24" s="51"/>
      <c r="B24" s="52"/>
      <c r="C24" s="346" t="s">
        <v>1</v>
      </c>
      <c r="D24" s="347"/>
      <c r="E24" s="134">
        <f>SUM(E21:E23)</f>
        <v>122</v>
      </c>
      <c r="F24" s="54"/>
    </row>
    <row r="25" spans="1:6" ht="13.5" customHeight="1">
      <c r="A25" s="51"/>
      <c r="B25" s="52"/>
      <c r="C25" s="53"/>
      <c r="D25" s="53"/>
      <c r="E25" s="51"/>
      <c r="F25" s="51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7">
    <mergeCell ref="C23:D23"/>
    <mergeCell ref="C24:D24"/>
    <mergeCell ref="C21:D21"/>
    <mergeCell ref="A11:F11"/>
    <mergeCell ref="A12:F12"/>
    <mergeCell ref="C14:D14"/>
    <mergeCell ref="C18:D18"/>
    <mergeCell ref="C15:D15"/>
    <mergeCell ref="C16:D16"/>
    <mergeCell ref="C17:D17"/>
    <mergeCell ref="C22:D22"/>
    <mergeCell ref="A4:F4"/>
    <mergeCell ref="A5:F5"/>
    <mergeCell ref="A6:F6"/>
    <mergeCell ref="A9:F9"/>
    <mergeCell ref="A8:F8"/>
    <mergeCell ref="A10:F10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L51"/>
  <sheetViews>
    <sheetView zoomScale="115" zoomScaleNormal="115" zoomScaleSheetLayoutView="40" zoomScalePageLayoutView="0" workbookViewId="0" topLeftCell="A5">
      <selection activeCell="F10" sqref="F10"/>
    </sheetView>
  </sheetViews>
  <sheetFormatPr defaultColWidth="11.421875" defaultRowHeight="12.75"/>
  <cols>
    <col min="1" max="1" width="12.71093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394"/>
      <c r="H9" s="269"/>
      <c r="I9" s="269"/>
      <c r="J9" s="269"/>
      <c r="K9" s="269"/>
      <c r="L9" s="269"/>
    </row>
    <row r="10" spans="3:12" ht="12.75" customHeight="1">
      <c r="C10" s="395" t="s">
        <v>483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79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3</v>
      </c>
    </row>
    <row r="16" spans="3:5" ht="16.5" customHeight="1">
      <c r="C16" s="355" t="s">
        <v>478</v>
      </c>
      <c r="D16" s="355"/>
      <c r="E16" s="31">
        <v>20</v>
      </c>
    </row>
    <row r="17" spans="3:5" ht="16.5" customHeight="1">
      <c r="C17" s="355" t="s">
        <v>479</v>
      </c>
      <c r="D17" s="355"/>
      <c r="E17" s="31">
        <v>6</v>
      </c>
    </row>
    <row r="18" spans="3:5" ht="16.5" customHeight="1">
      <c r="C18" s="267" t="s">
        <v>480</v>
      </c>
      <c r="D18" s="267"/>
      <c r="E18" s="31">
        <v>2</v>
      </c>
    </row>
    <row r="19" spans="3:5" ht="16.5" customHeight="1" hidden="1">
      <c r="C19" s="440" t="s">
        <v>481</v>
      </c>
      <c r="D19" s="441"/>
      <c r="E19" s="31"/>
    </row>
    <row r="20" spans="3:5" ht="16.5" customHeight="1">
      <c r="C20" s="440" t="s">
        <v>482</v>
      </c>
      <c r="D20" s="441"/>
      <c r="E20" s="31">
        <v>2</v>
      </c>
    </row>
    <row r="21" spans="3:5" ht="16.5" customHeight="1">
      <c r="C21" s="439" t="s">
        <v>1</v>
      </c>
      <c r="D21" s="439"/>
      <c r="E21" s="32">
        <f>SUM(E15:E20)</f>
        <v>33</v>
      </c>
    </row>
    <row r="49" spans="3:4" ht="15">
      <c r="C49" s="21"/>
      <c r="D49" s="21"/>
    </row>
    <row r="51" ht="12.75">
      <c r="A51" s="57"/>
    </row>
  </sheetData>
  <sheetProtection/>
  <mergeCells count="15">
    <mergeCell ref="A4:H4"/>
    <mergeCell ref="C16:D16"/>
    <mergeCell ref="C14:D14"/>
    <mergeCell ref="C8:E8"/>
    <mergeCell ref="C10:E10"/>
    <mergeCell ref="A5:H5"/>
    <mergeCell ref="A6:H6"/>
    <mergeCell ref="B9:G9"/>
    <mergeCell ref="C15:D15"/>
    <mergeCell ref="C20:D20"/>
    <mergeCell ref="C21:D21"/>
    <mergeCell ref="C11:E11"/>
    <mergeCell ref="C12:E12"/>
    <mergeCell ref="C17:D17"/>
    <mergeCell ref="C19:D1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L51"/>
  <sheetViews>
    <sheetView zoomScale="115" zoomScaleNormal="115" zoomScalePageLayoutView="0" workbookViewId="0" topLeftCell="A17">
      <selection activeCell="I30" sqref="I30"/>
    </sheetView>
  </sheetViews>
  <sheetFormatPr defaultColWidth="11.421875" defaultRowHeight="12.75"/>
  <cols>
    <col min="1" max="1" width="10.574218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269"/>
      <c r="H9" s="269"/>
      <c r="I9" s="269"/>
      <c r="J9" s="269"/>
      <c r="K9" s="269"/>
      <c r="L9" s="269"/>
    </row>
    <row r="10" spans="3:12" ht="12.75" customHeight="1">
      <c r="C10" s="395" t="s">
        <v>484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40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 hidden="1">
      <c r="C15" s="355" t="s">
        <v>477</v>
      </c>
      <c r="D15" s="355"/>
      <c r="E15" s="31"/>
    </row>
    <row r="16" spans="3:5" ht="16.5" customHeight="1">
      <c r="C16" s="355" t="s">
        <v>478</v>
      </c>
      <c r="D16" s="355"/>
      <c r="E16" s="31">
        <v>9</v>
      </c>
    </row>
    <row r="17" spans="3:5" ht="16.5" customHeight="1">
      <c r="C17" s="267" t="s">
        <v>479</v>
      </c>
      <c r="D17" s="267"/>
      <c r="E17" s="272">
        <v>6</v>
      </c>
    </row>
    <row r="18" spans="3:5" ht="16.5" customHeight="1">
      <c r="C18" s="355" t="s">
        <v>480</v>
      </c>
      <c r="D18" s="355"/>
      <c r="E18" s="31">
        <v>7</v>
      </c>
    </row>
    <row r="19" spans="3:5" ht="16.5" customHeight="1" hidden="1">
      <c r="C19" s="440" t="s">
        <v>481</v>
      </c>
      <c r="D19" s="441"/>
      <c r="E19" s="31"/>
    </row>
    <row r="20" spans="3:5" ht="16.5" customHeight="1">
      <c r="C20" s="440" t="s">
        <v>482</v>
      </c>
      <c r="D20" s="441"/>
      <c r="E20" s="31">
        <v>1</v>
      </c>
    </row>
    <row r="21" spans="3:5" ht="16.5" customHeight="1">
      <c r="C21" s="439" t="s">
        <v>1</v>
      </c>
      <c r="D21" s="439"/>
      <c r="E21" s="32">
        <f>SUM(E15:E20)</f>
        <v>23</v>
      </c>
    </row>
    <row r="24" ht="12.75">
      <c r="J24" s="273"/>
    </row>
    <row r="49" spans="3:4" ht="15">
      <c r="C49" s="21"/>
      <c r="D49" s="21"/>
    </row>
    <row r="51" ht="12.75">
      <c r="A51" s="57"/>
    </row>
  </sheetData>
  <sheetProtection/>
  <mergeCells count="15">
    <mergeCell ref="A4:H4"/>
    <mergeCell ref="C14:D14"/>
    <mergeCell ref="C8:E8"/>
    <mergeCell ref="C10:E10"/>
    <mergeCell ref="A5:H5"/>
    <mergeCell ref="A6:H6"/>
    <mergeCell ref="B9:F9"/>
    <mergeCell ref="C21:D21"/>
    <mergeCell ref="C11:E11"/>
    <mergeCell ref="C12:E12"/>
    <mergeCell ref="C16:D16"/>
    <mergeCell ref="C15:D15"/>
    <mergeCell ref="C18:D18"/>
    <mergeCell ref="C19:D19"/>
    <mergeCell ref="C20:D2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E56"/>
  <sheetViews>
    <sheetView zoomScalePageLayoutView="0" workbookViewId="0" topLeftCell="A13">
      <selection activeCell="F16" sqref="F16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2:4" ht="15">
      <c r="B8" s="322"/>
      <c r="C8" s="322"/>
      <c r="D8" s="322"/>
    </row>
    <row r="9" spans="1:5" ht="15">
      <c r="A9" s="394" t="s">
        <v>167</v>
      </c>
      <c r="B9" s="394"/>
      <c r="C9" s="394"/>
      <c r="D9" s="394"/>
      <c r="E9" s="394"/>
    </row>
    <row r="10" spans="1:5" ht="15">
      <c r="A10" s="395" t="s">
        <v>52</v>
      </c>
      <c r="B10" s="395"/>
      <c r="C10" s="395"/>
      <c r="D10" s="395"/>
      <c r="E10" s="395"/>
    </row>
    <row r="11" spans="2:4" ht="15">
      <c r="B11" s="393" t="s">
        <v>520</v>
      </c>
      <c r="C11" s="393"/>
      <c r="D11" s="393"/>
    </row>
    <row r="12" spans="2:4" ht="15">
      <c r="B12" s="323" t="s">
        <v>39</v>
      </c>
      <c r="C12" s="323"/>
      <c r="D12" s="323"/>
    </row>
    <row r="13" spans="2:4" ht="15">
      <c r="B13" s="30"/>
      <c r="C13" s="30"/>
      <c r="D13" s="30"/>
    </row>
    <row r="14" spans="2:4" ht="19.5" customHeight="1">
      <c r="B14" s="445" t="s">
        <v>35</v>
      </c>
      <c r="C14" s="446"/>
      <c r="D14" s="115" t="s">
        <v>24</v>
      </c>
    </row>
    <row r="15" spans="2:4" ht="19.5" customHeight="1">
      <c r="B15" s="354" t="s">
        <v>20</v>
      </c>
      <c r="C15" s="355"/>
      <c r="D15" s="118">
        <v>85</v>
      </c>
    </row>
    <row r="16" spans="2:4" ht="19.5" customHeight="1">
      <c r="B16" s="354" t="s">
        <v>21</v>
      </c>
      <c r="C16" s="355"/>
      <c r="D16" s="118">
        <v>130</v>
      </c>
    </row>
    <row r="17" spans="2:4" ht="19.5" customHeight="1">
      <c r="B17" s="354" t="s">
        <v>182</v>
      </c>
      <c r="C17" s="355"/>
      <c r="D17" s="118">
        <v>13</v>
      </c>
    </row>
    <row r="18" spans="2:4" ht="19.5" customHeight="1">
      <c r="B18" s="443" t="s">
        <v>1</v>
      </c>
      <c r="C18" s="444"/>
      <c r="D18" s="130">
        <f>SUM(D15:D17)</f>
        <v>228</v>
      </c>
    </row>
    <row r="56" ht="14.25">
      <c r="A56" s="36"/>
    </row>
  </sheetData>
  <sheetProtection/>
  <mergeCells count="13">
    <mergeCell ref="A4:E4"/>
    <mergeCell ref="A5:E5"/>
    <mergeCell ref="B6:D6"/>
    <mergeCell ref="B8:D8"/>
    <mergeCell ref="B16:C16"/>
    <mergeCell ref="B11:D11"/>
    <mergeCell ref="A9:E9"/>
    <mergeCell ref="B18:C18"/>
    <mergeCell ref="B12:D12"/>
    <mergeCell ref="A10:E10"/>
    <mergeCell ref="B17:C17"/>
    <mergeCell ref="B14:C14"/>
    <mergeCell ref="B15:C15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K56"/>
  <sheetViews>
    <sheetView zoomScalePageLayoutView="0" workbookViewId="0" topLeftCell="A4">
      <selection activeCell="G13" sqref="G13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1:5" ht="15">
      <c r="A8" s="322"/>
      <c r="B8" s="322"/>
      <c r="C8" s="322"/>
      <c r="D8" s="322"/>
      <c r="E8" s="322"/>
    </row>
    <row r="9" spans="1:11" ht="15">
      <c r="A9" s="394" t="s">
        <v>167</v>
      </c>
      <c r="B9" s="394"/>
      <c r="C9" s="394"/>
      <c r="D9" s="394"/>
      <c r="E9" s="394"/>
      <c r="F9" s="17"/>
      <c r="G9" s="17"/>
      <c r="H9" s="17"/>
      <c r="I9" s="17"/>
      <c r="J9" s="17"/>
      <c r="K9" s="17"/>
    </row>
    <row r="10" spans="1:9" ht="15">
      <c r="A10" s="395" t="s">
        <v>52</v>
      </c>
      <c r="B10" s="395"/>
      <c r="C10" s="395"/>
      <c r="D10" s="395"/>
      <c r="E10" s="395"/>
      <c r="I10" s="3"/>
    </row>
    <row r="11" spans="2:10" ht="15">
      <c r="B11" s="393" t="s">
        <v>520</v>
      </c>
      <c r="C11" s="393"/>
      <c r="D11" s="393"/>
      <c r="I11" s="3"/>
      <c r="J11" s="4"/>
    </row>
    <row r="12" spans="2:4" ht="15">
      <c r="B12" s="323" t="s">
        <v>41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161" t="s">
        <v>20</v>
      </c>
      <c r="C15" s="46"/>
      <c r="D15" s="118">
        <v>21</v>
      </c>
    </row>
    <row r="16" spans="2:4" ht="16.5" customHeight="1">
      <c r="B16" s="161" t="s">
        <v>21</v>
      </c>
      <c r="C16" s="46"/>
      <c r="D16" s="118">
        <v>41</v>
      </c>
    </row>
    <row r="17" spans="2:4" ht="16.5" customHeight="1">
      <c r="B17" s="161" t="s">
        <v>182</v>
      </c>
      <c r="C17" s="46"/>
      <c r="D17" s="118">
        <v>4</v>
      </c>
    </row>
    <row r="18" spans="2:4" ht="16.5" customHeight="1">
      <c r="B18" s="443" t="s">
        <v>1</v>
      </c>
      <c r="C18" s="444"/>
      <c r="D18" s="130">
        <f>SUM(D15:D17)</f>
        <v>66</v>
      </c>
    </row>
    <row r="56" ht="14.25">
      <c r="A56" s="36"/>
    </row>
  </sheetData>
  <sheetProtection/>
  <mergeCells count="10">
    <mergeCell ref="B14:C14"/>
    <mergeCell ref="B11:D11"/>
    <mergeCell ref="B18:C18"/>
    <mergeCell ref="A4:E4"/>
    <mergeCell ref="A5:E5"/>
    <mergeCell ref="B6:D6"/>
    <mergeCell ref="B12:D12"/>
    <mergeCell ref="A10:E10"/>
    <mergeCell ref="A9:E9"/>
    <mergeCell ref="A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K56"/>
  <sheetViews>
    <sheetView zoomScalePageLayoutView="0" workbookViewId="0" topLeftCell="A22">
      <selection activeCell="D18" sqref="D18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2:4" ht="15">
      <c r="B8" s="322"/>
      <c r="C8" s="322"/>
      <c r="D8" s="322"/>
    </row>
    <row r="9" spans="1:11" ht="15">
      <c r="A9" s="394" t="s">
        <v>167</v>
      </c>
      <c r="B9" s="394"/>
      <c r="C9" s="394"/>
      <c r="D9" s="394"/>
      <c r="E9" s="394"/>
      <c r="F9" s="17"/>
      <c r="G9" s="17"/>
      <c r="H9" s="17"/>
      <c r="I9" s="17"/>
      <c r="J9" s="17"/>
      <c r="K9" s="17"/>
    </row>
    <row r="10" spans="1:9" ht="15">
      <c r="A10" s="395" t="s">
        <v>52</v>
      </c>
      <c r="B10" s="395"/>
      <c r="C10" s="395"/>
      <c r="D10" s="395"/>
      <c r="E10" s="395"/>
      <c r="I10" s="3"/>
    </row>
    <row r="11" spans="2:10" ht="15">
      <c r="B11" s="393" t="s">
        <v>520</v>
      </c>
      <c r="C11" s="393"/>
      <c r="D11" s="393"/>
      <c r="I11" s="3"/>
      <c r="J11" s="4"/>
    </row>
    <row r="12" spans="2:4" ht="15">
      <c r="B12" s="323" t="s">
        <v>79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354" t="s">
        <v>20</v>
      </c>
      <c r="C15" s="355"/>
      <c r="D15" s="118">
        <v>12</v>
      </c>
    </row>
    <row r="16" spans="2:4" ht="16.5" customHeight="1">
      <c r="B16" s="354" t="s">
        <v>21</v>
      </c>
      <c r="C16" s="355"/>
      <c r="D16" s="118">
        <v>21</v>
      </c>
    </row>
    <row r="17" spans="2:4" ht="16.5" customHeight="1" hidden="1">
      <c r="B17" s="447" t="s">
        <v>182</v>
      </c>
      <c r="C17" s="441"/>
      <c r="D17" s="118"/>
    </row>
    <row r="18" spans="2:4" ht="16.5" customHeight="1">
      <c r="B18" s="443" t="s">
        <v>1</v>
      </c>
      <c r="C18" s="444"/>
      <c r="D18" s="130">
        <f>SUM(D15:D17)</f>
        <v>33</v>
      </c>
    </row>
    <row r="56" ht="14.25">
      <c r="A56" s="36"/>
    </row>
  </sheetData>
  <sheetProtection/>
  <mergeCells count="13">
    <mergeCell ref="A4:E4"/>
    <mergeCell ref="A5:E5"/>
    <mergeCell ref="B6:D6"/>
    <mergeCell ref="B8:D8"/>
    <mergeCell ref="A10:E10"/>
    <mergeCell ref="A9:E9"/>
    <mergeCell ref="B11:D11"/>
    <mergeCell ref="B17:C17"/>
    <mergeCell ref="B18:C18"/>
    <mergeCell ref="B12:D12"/>
    <mergeCell ref="B14:C14"/>
    <mergeCell ref="B15:C15"/>
    <mergeCell ref="B16:C16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E56"/>
  <sheetViews>
    <sheetView zoomScalePageLayoutView="0" workbookViewId="0" topLeftCell="A16">
      <selection activeCell="F19" sqref="F19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1:5" ht="15">
      <c r="A8" s="322"/>
      <c r="B8" s="322"/>
      <c r="C8" s="322"/>
      <c r="D8" s="322"/>
      <c r="E8" s="322"/>
    </row>
    <row r="9" spans="1:5" ht="15">
      <c r="A9" s="394" t="s">
        <v>167</v>
      </c>
      <c r="B9" s="394"/>
      <c r="C9" s="394"/>
      <c r="D9" s="394"/>
      <c r="E9" s="394"/>
    </row>
    <row r="10" spans="1:5" ht="15">
      <c r="A10" s="395" t="s">
        <v>52</v>
      </c>
      <c r="B10" s="395"/>
      <c r="C10" s="395"/>
      <c r="D10" s="395"/>
      <c r="E10" s="395"/>
    </row>
    <row r="11" spans="2:4" ht="15">
      <c r="B11" s="393" t="s">
        <v>520</v>
      </c>
      <c r="C11" s="393"/>
      <c r="D11" s="393"/>
    </row>
    <row r="12" spans="2:4" ht="15">
      <c r="B12" s="323" t="s">
        <v>40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354" t="s">
        <v>20</v>
      </c>
      <c r="C15" s="355"/>
      <c r="D15" s="118">
        <v>6</v>
      </c>
    </row>
    <row r="16" spans="2:4" ht="16.5" customHeight="1">
      <c r="B16" s="354" t="s">
        <v>21</v>
      </c>
      <c r="C16" s="355"/>
      <c r="D16" s="118">
        <v>12</v>
      </c>
    </row>
    <row r="17" spans="2:4" ht="16.5" customHeight="1">
      <c r="B17" s="354" t="s">
        <v>182</v>
      </c>
      <c r="C17" s="355"/>
      <c r="D17" s="118">
        <v>5</v>
      </c>
    </row>
    <row r="18" spans="2:4" ht="16.5" customHeight="1">
      <c r="B18" s="443" t="s">
        <v>1</v>
      </c>
      <c r="C18" s="444"/>
      <c r="D18" s="130">
        <f>SUM(D15:D17)</f>
        <v>23</v>
      </c>
    </row>
    <row r="56" ht="14.25">
      <c r="A56" s="36"/>
    </row>
  </sheetData>
  <sheetProtection/>
  <mergeCells count="13">
    <mergeCell ref="B15:C15"/>
    <mergeCell ref="B16:C16"/>
    <mergeCell ref="B11:D11"/>
    <mergeCell ref="B18:C18"/>
    <mergeCell ref="B17:C17"/>
    <mergeCell ref="B14:C14"/>
    <mergeCell ref="A4:E4"/>
    <mergeCell ref="A5:E5"/>
    <mergeCell ref="B6:D6"/>
    <mergeCell ref="B12:D12"/>
    <mergeCell ref="A10:E10"/>
    <mergeCell ref="A9:E9"/>
    <mergeCell ref="A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H53"/>
  <sheetViews>
    <sheetView zoomScalePageLayoutView="0" workbookViewId="0" topLeftCell="A4">
      <selection activeCell="D15" sqref="D15"/>
    </sheetView>
  </sheetViews>
  <sheetFormatPr defaultColWidth="11.421875" defaultRowHeight="12.75"/>
  <cols>
    <col min="1" max="1" width="24.140625" style="0" customWidth="1"/>
    <col min="2" max="2" width="12.57421875" style="0" customWidth="1"/>
    <col min="3" max="3" width="12.421875" style="0" customWidth="1"/>
    <col min="4" max="4" width="23.8515625" style="0" customWidth="1"/>
    <col min="5" max="5" width="14.7109375" style="0" hidden="1" customWidth="1"/>
    <col min="6" max="6" width="26.57421875" style="0" hidden="1" customWidth="1"/>
  </cols>
  <sheetData>
    <row r="4" spans="1:8" ht="15" customHeight="1">
      <c r="A4" s="341" t="s">
        <v>0</v>
      </c>
      <c r="B4" s="341"/>
      <c r="C4" s="341"/>
      <c r="D4" s="341"/>
      <c r="E4" s="341"/>
      <c r="F4" s="341"/>
      <c r="G4" s="341"/>
      <c r="H4" s="341"/>
    </row>
    <row r="5" spans="1:8" ht="16.5" customHeight="1">
      <c r="A5" s="342" t="s">
        <v>45</v>
      </c>
      <c r="B5" s="342"/>
      <c r="C5" s="342"/>
      <c r="D5" s="342"/>
      <c r="E5" s="342"/>
      <c r="F5" s="342"/>
      <c r="G5" s="342"/>
      <c r="H5" s="342"/>
    </row>
    <row r="6" spans="1:8" ht="12.7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8" spans="1:7" ht="15.75">
      <c r="A8" s="322"/>
      <c r="B8" s="322"/>
      <c r="C8" s="322"/>
      <c r="D8" s="322"/>
      <c r="E8" s="322"/>
      <c r="F8" s="322"/>
      <c r="G8" s="17"/>
    </row>
    <row r="9" spans="1:8" ht="15.75" customHeight="1">
      <c r="A9" s="344" t="s">
        <v>167</v>
      </c>
      <c r="B9" s="344"/>
      <c r="C9" s="344"/>
      <c r="D9" s="344"/>
      <c r="E9" s="344"/>
      <c r="F9" s="344"/>
      <c r="G9" s="344"/>
      <c r="H9" s="344"/>
    </row>
    <row r="10" spans="1:8" ht="17.25" customHeight="1">
      <c r="A10" s="344" t="s">
        <v>42</v>
      </c>
      <c r="B10" s="344"/>
      <c r="C10" s="344"/>
      <c r="D10" s="344"/>
      <c r="E10" s="344"/>
      <c r="F10" s="344"/>
      <c r="G10" s="344"/>
      <c r="H10" s="344"/>
    </row>
    <row r="11" spans="1:8" ht="16.5" customHeight="1">
      <c r="A11" s="393" t="s">
        <v>520</v>
      </c>
      <c r="B11" s="393"/>
      <c r="C11" s="393"/>
      <c r="D11" s="393"/>
      <c r="E11" s="393"/>
      <c r="F11" s="393"/>
      <c r="G11" s="393"/>
      <c r="H11" s="393"/>
    </row>
    <row r="12" spans="1:8" ht="16.5" customHeight="1">
      <c r="A12" s="323" t="s">
        <v>38</v>
      </c>
      <c r="B12" s="323"/>
      <c r="C12" s="323"/>
      <c r="D12" s="323"/>
      <c r="E12" s="323"/>
      <c r="F12" s="323"/>
      <c r="G12" s="323"/>
      <c r="H12" s="323"/>
    </row>
    <row r="13" spans="1:7" ht="13.5" customHeight="1">
      <c r="A13" s="30"/>
      <c r="B13" s="30"/>
      <c r="C13" s="30"/>
      <c r="D13" s="30"/>
      <c r="E13" s="30"/>
      <c r="F13" s="30"/>
      <c r="G13" s="4"/>
    </row>
    <row r="14" spans="2:7" ht="45" customHeight="1">
      <c r="B14" s="164" t="s">
        <v>9</v>
      </c>
      <c r="C14" s="155" t="s">
        <v>36</v>
      </c>
      <c r="D14" s="156" t="s">
        <v>164</v>
      </c>
      <c r="E14" s="162" t="s">
        <v>36</v>
      </c>
      <c r="F14" s="44" t="s">
        <v>37</v>
      </c>
      <c r="G14" s="4"/>
    </row>
    <row r="15" spans="2:6" s="9" customFormat="1" ht="13.5" customHeight="1">
      <c r="B15" s="165" t="s">
        <v>121</v>
      </c>
      <c r="C15" s="120">
        <v>228</v>
      </c>
      <c r="D15" s="166">
        <f>(100000/9755954)*C15*12</f>
        <v>28.044412673532495</v>
      </c>
      <c r="E15" s="163"/>
      <c r="F15" s="55"/>
    </row>
    <row r="16" spans="2:6" ht="14.25">
      <c r="B16" s="35"/>
      <c r="C16" s="35"/>
      <c r="D16" s="35"/>
      <c r="E16" s="35"/>
      <c r="F16" s="35"/>
    </row>
    <row r="17" spans="2:6" ht="14.25">
      <c r="B17" s="36"/>
      <c r="C17" s="35"/>
      <c r="D17" s="35"/>
      <c r="E17" s="35"/>
      <c r="F17" s="35"/>
    </row>
    <row r="18" spans="2:6" ht="14.25">
      <c r="B18" s="35"/>
      <c r="C18" s="35"/>
      <c r="D18" s="35"/>
      <c r="E18" s="35"/>
      <c r="F18" s="35"/>
    </row>
    <row r="19" spans="2:6" ht="14.25">
      <c r="B19" s="35"/>
      <c r="C19" s="35"/>
      <c r="D19" s="35"/>
      <c r="E19" s="35"/>
      <c r="F19" s="35"/>
    </row>
    <row r="20" spans="3:6" ht="14.25">
      <c r="C20" s="37"/>
      <c r="D20" s="35"/>
      <c r="E20" s="35"/>
      <c r="F20" s="35"/>
    </row>
    <row r="23" ht="12.75">
      <c r="B23" s="9"/>
    </row>
    <row r="24" ht="12.75">
      <c r="B24" s="11"/>
    </row>
    <row r="25" ht="12.75">
      <c r="B25" s="11"/>
    </row>
    <row r="53" ht="14.25">
      <c r="A53" s="36"/>
    </row>
  </sheetData>
  <sheetProtection/>
  <mergeCells count="8">
    <mergeCell ref="A11:H11"/>
    <mergeCell ref="A12:H12"/>
    <mergeCell ref="A8:F8"/>
    <mergeCell ref="A4:H4"/>
    <mergeCell ref="A5:H5"/>
    <mergeCell ref="A6:H6"/>
    <mergeCell ref="A9:H9"/>
    <mergeCell ref="A10:H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K76"/>
  <sheetViews>
    <sheetView zoomScale="115" zoomScaleNormal="115" zoomScalePageLayoutView="0" workbookViewId="0" topLeftCell="B6">
      <selection activeCell="F15" sqref="F15:F46"/>
    </sheetView>
  </sheetViews>
  <sheetFormatPr defaultColWidth="11.421875" defaultRowHeight="12.75"/>
  <cols>
    <col min="1" max="1" width="5.00390625" style="0" hidden="1" customWidth="1"/>
    <col min="2" max="2" width="4.00390625" style="0" customWidth="1"/>
    <col min="3" max="3" width="4.28125" style="0" customWidth="1"/>
    <col min="4" max="4" width="14.28125" style="0" customWidth="1"/>
    <col min="5" max="5" width="10.7109375" style="0" customWidth="1"/>
    <col min="6" max="6" width="9.421875" style="0" customWidth="1"/>
    <col min="7" max="7" width="14.421875" style="0" customWidth="1"/>
    <col min="8" max="8" width="11.140625" style="0" customWidth="1"/>
    <col min="9" max="9" width="10.421875" style="0" customWidth="1"/>
    <col min="10" max="10" width="16.28125" style="0" customWidth="1"/>
    <col min="11" max="11" width="4.421875" style="0" customWidth="1"/>
  </cols>
  <sheetData>
    <row r="4" spans="1:11" ht="12.7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11" ht="18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</row>
    <row r="7" spans="5:8" ht="12.75" customHeight="1">
      <c r="E7" s="16"/>
      <c r="F7" s="16"/>
      <c r="G7" s="1"/>
      <c r="H7" s="16"/>
    </row>
    <row r="8" spans="2:11" ht="14.25" customHeight="1"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2:11" ht="12.75" customHeight="1">
      <c r="B9" s="344" t="s">
        <v>167</v>
      </c>
      <c r="C9" s="344"/>
      <c r="D9" s="344"/>
      <c r="E9" s="344"/>
      <c r="F9" s="344"/>
      <c r="G9" s="344"/>
      <c r="H9" s="344"/>
      <c r="I9" s="344"/>
      <c r="J9" s="344"/>
      <c r="K9" s="344"/>
    </row>
    <row r="10" spans="2:11" ht="12.75" customHeight="1">
      <c r="B10" s="344" t="s">
        <v>46</v>
      </c>
      <c r="C10" s="344"/>
      <c r="D10" s="344"/>
      <c r="E10" s="344"/>
      <c r="F10" s="344"/>
      <c r="G10" s="344"/>
      <c r="H10" s="344"/>
      <c r="I10" s="344"/>
      <c r="J10" s="344"/>
      <c r="K10" s="344"/>
    </row>
    <row r="11" spans="3:10" ht="15.75" customHeight="1">
      <c r="C11" s="452" t="s">
        <v>520</v>
      </c>
      <c r="D11" s="393"/>
      <c r="E11" s="393"/>
      <c r="F11" s="393"/>
      <c r="G11" s="393"/>
      <c r="H11" s="393"/>
      <c r="I11" s="393"/>
      <c r="J11" s="393"/>
    </row>
    <row r="12" spans="3:10" ht="16.5" customHeight="1">
      <c r="C12" s="323" t="s">
        <v>38</v>
      </c>
      <c r="D12" s="323"/>
      <c r="E12" s="323"/>
      <c r="F12" s="323"/>
      <c r="G12" s="323"/>
      <c r="H12" s="323"/>
      <c r="I12" s="323"/>
      <c r="J12" s="323"/>
    </row>
    <row r="13" spans="3:10" ht="16.5" customHeight="1">
      <c r="C13" s="30"/>
      <c r="D13" s="30"/>
      <c r="E13" s="30"/>
      <c r="F13" s="30"/>
      <c r="G13" s="30"/>
      <c r="H13" s="30"/>
      <c r="I13" s="30"/>
      <c r="J13" s="30"/>
    </row>
    <row r="14" spans="3:10" ht="57.75" customHeight="1">
      <c r="C14" s="450" t="s">
        <v>47</v>
      </c>
      <c r="D14" s="451"/>
      <c r="E14" s="167" t="s">
        <v>48</v>
      </c>
      <c r="F14" s="168" t="s">
        <v>36</v>
      </c>
      <c r="G14" s="168" t="s">
        <v>164</v>
      </c>
      <c r="H14" s="168" t="s">
        <v>163</v>
      </c>
      <c r="I14" s="168" t="s">
        <v>165</v>
      </c>
      <c r="J14" s="169" t="s">
        <v>166</v>
      </c>
    </row>
    <row r="15" spans="3:10" ht="13.5" customHeight="1">
      <c r="C15" s="170">
        <v>1</v>
      </c>
      <c r="D15" s="65" t="s">
        <v>6</v>
      </c>
      <c r="E15" s="66">
        <v>1097218</v>
      </c>
      <c r="F15" s="67">
        <v>33</v>
      </c>
      <c r="G15" s="68">
        <f>(100000/E15)*F15*12</f>
        <v>36.09127812339936</v>
      </c>
      <c r="H15" s="67">
        <v>3</v>
      </c>
      <c r="I15" s="67">
        <f>F15-H15</f>
        <v>30</v>
      </c>
      <c r="J15" s="171">
        <f>(100000/E15)*I15*12</f>
        <v>32.810252839453966</v>
      </c>
    </row>
    <row r="16" spans="3:10" ht="13.5" customHeight="1">
      <c r="C16" s="170">
        <v>2</v>
      </c>
      <c r="D16" s="65" t="s">
        <v>53</v>
      </c>
      <c r="E16" s="66">
        <v>2159785</v>
      </c>
      <c r="F16" s="67">
        <v>66</v>
      </c>
      <c r="G16" s="68">
        <f aca="true" t="shared" si="0" ref="G16:G46">(100000/E16)*F16*12</f>
        <v>36.67031672134032</v>
      </c>
      <c r="H16" s="67">
        <v>8</v>
      </c>
      <c r="I16" s="67">
        <f aca="true" t="shared" si="1" ref="I16:I46">F16-H16</f>
        <v>58</v>
      </c>
      <c r="J16" s="171">
        <f aca="true" t="shared" si="2" ref="J16:J46">(100000/E16)*I16*12</f>
        <v>32.225429846026344</v>
      </c>
    </row>
    <row r="17" spans="3:10" ht="13.5" customHeight="1">
      <c r="C17" s="170">
        <v>3</v>
      </c>
      <c r="D17" s="65" t="s">
        <v>56</v>
      </c>
      <c r="E17" s="66">
        <v>239369</v>
      </c>
      <c r="F17" s="67">
        <v>4</v>
      </c>
      <c r="G17" s="68">
        <f t="shared" si="0"/>
        <v>20.05272194812194</v>
      </c>
      <c r="H17" s="67">
        <v>0</v>
      </c>
      <c r="I17" s="67">
        <f t="shared" si="1"/>
        <v>4</v>
      </c>
      <c r="J17" s="171">
        <f t="shared" si="2"/>
        <v>20.05272194812194</v>
      </c>
    </row>
    <row r="18" spans="3:10" ht="13.5" customHeight="1">
      <c r="C18" s="170">
        <v>4</v>
      </c>
      <c r="D18" s="65" t="s">
        <v>57</v>
      </c>
      <c r="E18" s="66">
        <v>113465</v>
      </c>
      <c r="F18" s="67">
        <v>2</v>
      </c>
      <c r="G18" s="68">
        <f t="shared" si="0"/>
        <v>21.151897060767638</v>
      </c>
      <c r="H18" s="67">
        <v>0</v>
      </c>
      <c r="I18" s="67">
        <f>F18-H18</f>
        <v>2</v>
      </c>
      <c r="J18" s="171">
        <f t="shared" si="2"/>
        <v>21.151897060767638</v>
      </c>
    </row>
    <row r="19" spans="3:10" ht="13.5" customHeight="1">
      <c r="C19" s="170">
        <v>5</v>
      </c>
      <c r="D19" s="65" t="s">
        <v>58</v>
      </c>
      <c r="E19" s="66">
        <v>198914</v>
      </c>
      <c r="F19" s="67">
        <v>3</v>
      </c>
      <c r="G19" s="68">
        <f t="shared" si="0"/>
        <v>18.098273625788032</v>
      </c>
      <c r="H19" s="67">
        <v>0</v>
      </c>
      <c r="I19" s="67">
        <f t="shared" si="1"/>
        <v>3</v>
      </c>
      <c r="J19" s="171">
        <f t="shared" si="2"/>
        <v>18.098273625788032</v>
      </c>
    </row>
    <row r="20" spans="3:10" ht="13.5" customHeight="1">
      <c r="C20" s="170">
        <v>6</v>
      </c>
      <c r="D20" s="65" t="s">
        <v>80</v>
      </c>
      <c r="E20" s="66">
        <v>66526</v>
      </c>
      <c r="F20" s="67">
        <v>0</v>
      </c>
      <c r="G20" s="68">
        <f t="shared" si="0"/>
        <v>0</v>
      </c>
      <c r="H20" s="67">
        <v>0</v>
      </c>
      <c r="I20" s="67">
        <f t="shared" si="1"/>
        <v>0</v>
      </c>
      <c r="J20" s="171">
        <f t="shared" si="2"/>
        <v>0</v>
      </c>
    </row>
    <row r="21" spans="3:10" ht="13.5" customHeight="1">
      <c r="C21" s="170">
        <v>7</v>
      </c>
      <c r="D21" s="65" t="s">
        <v>60</v>
      </c>
      <c r="E21" s="66">
        <v>297433</v>
      </c>
      <c r="F21" s="67">
        <v>7</v>
      </c>
      <c r="G21" s="68">
        <f t="shared" si="0"/>
        <v>28.241654423012914</v>
      </c>
      <c r="H21" s="67">
        <v>1</v>
      </c>
      <c r="I21" s="67">
        <f t="shared" si="1"/>
        <v>6</v>
      </c>
      <c r="J21" s="171">
        <f t="shared" si="2"/>
        <v>24.2071323625825</v>
      </c>
    </row>
    <row r="22" spans="3:10" ht="13.5" customHeight="1">
      <c r="C22" s="170">
        <v>8</v>
      </c>
      <c r="D22" s="65" t="s">
        <v>104</v>
      </c>
      <c r="E22" s="66">
        <v>104687</v>
      </c>
      <c r="F22" s="67">
        <v>1</v>
      </c>
      <c r="G22" s="68">
        <f t="shared" si="0"/>
        <v>11.462741314585383</v>
      </c>
      <c r="H22" s="67">
        <v>0</v>
      </c>
      <c r="I22" s="67">
        <f t="shared" si="1"/>
        <v>1</v>
      </c>
      <c r="J22" s="171">
        <f t="shared" si="2"/>
        <v>11.462741314585383</v>
      </c>
    </row>
    <row r="23" spans="3:10" ht="13.5" customHeight="1">
      <c r="C23" s="170">
        <v>9</v>
      </c>
      <c r="D23" s="65" t="s">
        <v>81</v>
      </c>
      <c r="E23" s="66">
        <v>71447</v>
      </c>
      <c r="F23" s="67">
        <v>2</v>
      </c>
      <c r="G23" s="68">
        <f t="shared" si="0"/>
        <v>33.59133343597352</v>
      </c>
      <c r="H23" s="67">
        <v>0</v>
      </c>
      <c r="I23" s="67">
        <f t="shared" si="1"/>
        <v>2</v>
      </c>
      <c r="J23" s="171">
        <f t="shared" si="2"/>
        <v>33.59133343597352</v>
      </c>
    </row>
    <row r="24" spans="3:10" ht="13.5" customHeight="1">
      <c r="C24" s="170">
        <v>10</v>
      </c>
      <c r="D24" s="65" t="s">
        <v>62</v>
      </c>
      <c r="E24" s="66">
        <v>235384</v>
      </c>
      <c r="F24" s="67">
        <v>6</v>
      </c>
      <c r="G24" s="68">
        <f t="shared" si="0"/>
        <v>30.588315263569314</v>
      </c>
      <c r="H24" s="67">
        <v>1</v>
      </c>
      <c r="I24" s="67">
        <f t="shared" si="1"/>
        <v>5</v>
      </c>
      <c r="J24" s="171">
        <f t="shared" si="2"/>
        <v>25.490262719641095</v>
      </c>
    </row>
    <row r="25" spans="3:10" ht="13.5" customHeight="1">
      <c r="C25" s="170">
        <v>11</v>
      </c>
      <c r="D25" s="65" t="s">
        <v>54</v>
      </c>
      <c r="E25" s="66">
        <v>90281</v>
      </c>
      <c r="F25" s="67">
        <v>4</v>
      </c>
      <c r="G25" s="68">
        <f t="shared" si="0"/>
        <v>53.16733310441842</v>
      </c>
      <c r="H25" s="67">
        <v>0</v>
      </c>
      <c r="I25" s="67">
        <f t="shared" si="1"/>
        <v>4</v>
      </c>
      <c r="J25" s="171">
        <f t="shared" si="2"/>
        <v>53.16733310441842</v>
      </c>
    </row>
    <row r="26" spans="3:10" ht="13.5" customHeight="1">
      <c r="C26" s="170">
        <v>12</v>
      </c>
      <c r="D26" s="65" t="s">
        <v>63</v>
      </c>
      <c r="E26" s="66">
        <v>54410</v>
      </c>
      <c r="F26" s="67">
        <v>0</v>
      </c>
      <c r="G26" s="68">
        <f t="shared" si="0"/>
        <v>0</v>
      </c>
      <c r="H26" s="67">
        <v>0</v>
      </c>
      <c r="I26" s="67">
        <f t="shared" si="1"/>
        <v>0</v>
      </c>
      <c r="J26" s="171">
        <f>(100000/E26)*I26*12</f>
        <v>0</v>
      </c>
    </row>
    <row r="27" spans="3:10" ht="13.5" customHeight="1">
      <c r="C27" s="170">
        <v>13</v>
      </c>
      <c r="D27" s="65" t="s">
        <v>64</v>
      </c>
      <c r="E27" s="66">
        <v>224034</v>
      </c>
      <c r="F27" s="67">
        <v>4</v>
      </c>
      <c r="G27" s="68">
        <f t="shared" si="0"/>
        <v>21.42531937116688</v>
      </c>
      <c r="H27" s="67">
        <v>1</v>
      </c>
      <c r="I27" s="67">
        <f t="shared" si="1"/>
        <v>3</v>
      </c>
      <c r="J27" s="171">
        <f t="shared" si="2"/>
        <v>16.06898952837516</v>
      </c>
    </row>
    <row r="28" spans="3:10" ht="13.5" customHeight="1">
      <c r="C28" s="170">
        <v>14</v>
      </c>
      <c r="D28" s="65" t="s">
        <v>65</v>
      </c>
      <c r="E28" s="66">
        <v>242962</v>
      </c>
      <c r="F28" s="67">
        <v>5</v>
      </c>
      <c r="G28" s="68">
        <f t="shared" si="0"/>
        <v>24.695219828615173</v>
      </c>
      <c r="H28" s="67">
        <v>5</v>
      </c>
      <c r="I28" s="67">
        <f t="shared" si="1"/>
        <v>0</v>
      </c>
      <c r="J28" s="171">
        <f t="shared" si="2"/>
        <v>0</v>
      </c>
    </row>
    <row r="29" spans="3:10" ht="13.5" customHeight="1">
      <c r="C29" s="170">
        <v>15</v>
      </c>
      <c r="D29" s="65" t="s">
        <v>66</v>
      </c>
      <c r="E29" s="66">
        <v>425327</v>
      </c>
      <c r="F29" s="67">
        <v>9</v>
      </c>
      <c r="G29" s="68">
        <f t="shared" si="0"/>
        <v>25.392227627213884</v>
      </c>
      <c r="H29" s="67">
        <v>0</v>
      </c>
      <c r="I29" s="67">
        <f t="shared" si="1"/>
        <v>9</v>
      </c>
      <c r="J29" s="171">
        <f t="shared" si="2"/>
        <v>25.392227627213884</v>
      </c>
    </row>
    <row r="30" spans="3:10" ht="22.5" customHeight="1">
      <c r="C30" s="170">
        <v>16</v>
      </c>
      <c r="D30" s="65" t="s">
        <v>82</v>
      </c>
      <c r="E30" s="66">
        <v>140952</v>
      </c>
      <c r="F30" s="67">
        <v>0</v>
      </c>
      <c r="G30" s="68">
        <f t="shared" si="0"/>
        <v>0</v>
      </c>
      <c r="H30" s="67">
        <v>0</v>
      </c>
      <c r="I30" s="67">
        <f t="shared" si="1"/>
        <v>0</v>
      </c>
      <c r="J30" s="171">
        <f t="shared" si="2"/>
        <v>0</v>
      </c>
    </row>
    <row r="31" spans="3:10" ht="13.5" customHeight="1">
      <c r="C31" s="170">
        <v>17</v>
      </c>
      <c r="D31" s="65" t="s">
        <v>68</v>
      </c>
      <c r="E31" s="66">
        <v>191999</v>
      </c>
      <c r="F31" s="67">
        <v>9</v>
      </c>
      <c r="G31" s="68">
        <f t="shared" si="0"/>
        <v>56.25029297027589</v>
      </c>
      <c r="H31" s="67">
        <v>1</v>
      </c>
      <c r="I31" s="67">
        <f t="shared" si="1"/>
        <v>8</v>
      </c>
      <c r="J31" s="171">
        <f t="shared" si="2"/>
        <v>50.00026041802301</v>
      </c>
    </row>
    <row r="32" spans="3:10" ht="13.5" customHeight="1">
      <c r="C32" s="170">
        <v>18</v>
      </c>
      <c r="D32" s="65" t="s">
        <v>142</v>
      </c>
      <c r="E32" s="66">
        <v>119651</v>
      </c>
      <c r="F32" s="67">
        <v>1</v>
      </c>
      <c r="G32" s="68">
        <f t="shared" si="0"/>
        <v>10.029168164077191</v>
      </c>
      <c r="H32" s="67">
        <v>0</v>
      </c>
      <c r="I32" s="67">
        <f t="shared" si="1"/>
        <v>1</v>
      </c>
      <c r="J32" s="171">
        <f t="shared" si="2"/>
        <v>10.029168164077191</v>
      </c>
    </row>
    <row r="33" spans="3:10" ht="13.5" customHeight="1">
      <c r="C33" s="170">
        <v>19</v>
      </c>
      <c r="D33" s="65" t="s">
        <v>69</v>
      </c>
      <c r="E33" s="66">
        <v>207835</v>
      </c>
      <c r="F33" s="67">
        <v>1</v>
      </c>
      <c r="G33" s="68">
        <f t="shared" si="0"/>
        <v>5.7738109558062884</v>
      </c>
      <c r="H33" s="67">
        <v>0</v>
      </c>
      <c r="I33" s="67">
        <f t="shared" si="1"/>
        <v>1</v>
      </c>
      <c r="J33" s="171">
        <f t="shared" si="2"/>
        <v>5.7738109558062884</v>
      </c>
    </row>
    <row r="34" spans="3:10" ht="13.5" customHeight="1">
      <c r="C34" s="170">
        <v>20</v>
      </c>
      <c r="D34" s="65" t="s">
        <v>70</v>
      </c>
      <c r="E34" s="66">
        <v>25090</v>
      </c>
      <c r="F34" s="67">
        <v>1</v>
      </c>
      <c r="G34" s="68">
        <f t="shared" si="0"/>
        <v>47.82781984854523</v>
      </c>
      <c r="H34" s="67">
        <v>0</v>
      </c>
      <c r="I34" s="67">
        <f t="shared" si="1"/>
        <v>1</v>
      </c>
      <c r="J34" s="171">
        <f t="shared" si="2"/>
        <v>47.82781984854523</v>
      </c>
    </row>
    <row r="35" spans="3:10" ht="13.5" customHeight="1">
      <c r="C35" s="170">
        <v>21</v>
      </c>
      <c r="D35" s="65" t="s">
        <v>71</v>
      </c>
      <c r="E35" s="66">
        <v>199265</v>
      </c>
      <c r="F35" s="67">
        <v>6</v>
      </c>
      <c r="G35" s="68">
        <f t="shared" si="0"/>
        <v>36.13278799588488</v>
      </c>
      <c r="H35" s="67">
        <v>0</v>
      </c>
      <c r="I35" s="67">
        <f t="shared" si="1"/>
        <v>6</v>
      </c>
      <c r="J35" s="171">
        <f t="shared" si="2"/>
        <v>36.13278799588488</v>
      </c>
    </row>
    <row r="36" spans="3:10" ht="13.5" customHeight="1">
      <c r="C36" s="170">
        <v>22</v>
      </c>
      <c r="D36" s="65" t="s">
        <v>72</v>
      </c>
      <c r="E36" s="66">
        <v>325018</v>
      </c>
      <c r="F36" s="67">
        <v>7</v>
      </c>
      <c r="G36" s="68">
        <f t="shared" si="0"/>
        <v>25.844722446141443</v>
      </c>
      <c r="H36" s="67">
        <v>0</v>
      </c>
      <c r="I36" s="67">
        <f t="shared" si="1"/>
        <v>7</v>
      </c>
      <c r="J36" s="171">
        <f t="shared" si="2"/>
        <v>25.844722446141443</v>
      </c>
    </row>
    <row r="37" spans="3:10" ht="13.5" customHeight="1">
      <c r="C37" s="170">
        <v>23</v>
      </c>
      <c r="D37" s="65" t="s">
        <v>73</v>
      </c>
      <c r="E37" s="66">
        <v>103076</v>
      </c>
      <c r="F37" s="67">
        <v>4</v>
      </c>
      <c r="G37" s="68">
        <f t="shared" si="0"/>
        <v>46.56758120221972</v>
      </c>
      <c r="H37" s="67">
        <v>0</v>
      </c>
      <c r="I37" s="67">
        <f t="shared" si="1"/>
        <v>4</v>
      </c>
      <c r="J37" s="171">
        <f t="shared" si="2"/>
        <v>46.56758120221972</v>
      </c>
    </row>
    <row r="38" spans="3:10" ht="13.5" customHeight="1">
      <c r="C38" s="170">
        <v>24</v>
      </c>
      <c r="D38" s="65" t="s">
        <v>85</v>
      </c>
      <c r="E38" s="66">
        <v>97853</v>
      </c>
      <c r="F38" s="67">
        <v>0</v>
      </c>
      <c r="G38" s="68">
        <f t="shared" si="0"/>
        <v>0</v>
      </c>
      <c r="H38" s="67">
        <v>0</v>
      </c>
      <c r="I38" s="67">
        <f t="shared" si="1"/>
        <v>0</v>
      </c>
      <c r="J38" s="171">
        <f t="shared" si="2"/>
        <v>0</v>
      </c>
    </row>
    <row r="39" spans="3:10" ht="13.5" customHeight="1">
      <c r="C39" s="170">
        <v>25</v>
      </c>
      <c r="D39" s="65" t="s">
        <v>88</v>
      </c>
      <c r="E39" s="66">
        <v>647003</v>
      </c>
      <c r="F39" s="67">
        <v>15</v>
      </c>
      <c r="G39" s="68">
        <f t="shared" si="0"/>
        <v>27.82058197566317</v>
      </c>
      <c r="H39" s="67">
        <v>1</v>
      </c>
      <c r="I39" s="67">
        <f t="shared" si="1"/>
        <v>14</v>
      </c>
      <c r="J39" s="171">
        <f t="shared" si="2"/>
        <v>25.96587651061896</v>
      </c>
    </row>
    <row r="40" spans="3:10" ht="13.5" customHeight="1">
      <c r="C40" s="170">
        <v>26</v>
      </c>
      <c r="D40" s="65" t="s">
        <v>75</v>
      </c>
      <c r="E40" s="66">
        <v>69114</v>
      </c>
      <c r="F40" s="67">
        <v>1</v>
      </c>
      <c r="G40" s="68">
        <f t="shared" si="0"/>
        <v>17.36261828283705</v>
      </c>
      <c r="H40" s="67">
        <v>0</v>
      </c>
      <c r="I40" s="67">
        <f t="shared" si="1"/>
        <v>1</v>
      </c>
      <c r="J40" s="171">
        <f t="shared" si="2"/>
        <v>17.36261828283705</v>
      </c>
    </row>
    <row r="41" spans="3:10" ht="13.5" customHeight="1">
      <c r="C41" s="170">
        <v>27</v>
      </c>
      <c r="D41" s="65" t="s">
        <v>76</v>
      </c>
      <c r="E41" s="66">
        <v>245669</v>
      </c>
      <c r="F41" s="67">
        <v>4</v>
      </c>
      <c r="G41" s="68">
        <f t="shared" si="0"/>
        <v>19.538484709100455</v>
      </c>
      <c r="H41" s="67">
        <v>0</v>
      </c>
      <c r="I41" s="67">
        <f t="shared" si="1"/>
        <v>4</v>
      </c>
      <c r="J41" s="171">
        <f t="shared" si="2"/>
        <v>19.538484709100455</v>
      </c>
    </row>
    <row r="42" spans="3:10" ht="13.5" customHeight="1">
      <c r="C42" s="170">
        <v>28</v>
      </c>
      <c r="D42" s="65" t="s">
        <v>83</v>
      </c>
      <c r="E42" s="66">
        <v>332302</v>
      </c>
      <c r="F42" s="67">
        <v>5</v>
      </c>
      <c r="G42" s="68">
        <f t="shared" si="0"/>
        <v>18.055864845833007</v>
      </c>
      <c r="H42" s="67">
        <v>2</v>
      </c>
      <c r="I42" s="67">
        <f t="shared" si="1"/>
        <v>3</v>
      </c>
      <c r="J42" s="171">
        <f t="shared" si="2"/>
        <v>10.833518907499805</v>
      </c>
    </row>
    <row r="43" spans="3:10" ht="13.5" customHeight="1">
      <c r="C43" s="170">
        <v>29</v>
      </c>
      <c r="D43" s="65" t="s">
        <v>77</v>
      </c>
      <c r="E43" s="66">
        <v>155766</v>
      </c>
      <c r="F43" s="67">
        <v>1</v>
      </c>
      <c r="G43" s="68">
        <f t="shared" si="0"/>
        <v>7.703863487539001</v>
      </c>
      <c r="H43" s="67">
        <v>0</v>
      </c>
      <c r="I43" s="67">
        <f t="shared" si="1"/>
        <v>1</v>
      </c>
      <c r="J43" s="171">
        <f t="shared" si="2"/>
        <v>7.703863487539001</v>
      </c>
    </row>
    <row r="44" spans="3:10" ht="13.5" customHeight="1">
      <c r="C44" s="170">
        <v>30</v>
      </c>
      <c r="D44" s="65" t="s">
        <v>7</v>
      </c>
      <c r="E44" s="66">
        <v>1031447</v>
      </c>
      <c r="F44" s="67">
        <v>23</v>
      </c>
      <c r="G44" s="68">
        <f t="shared" si="0"/>
        <v>26.758524674559133</v>
      </c>
      <c r="H44" s="67">
        <v>3</v>
      </c>
      <c r="I44" s="67">
        <f t="shared" si="1"/>
        <v>20</v>
      </c>
      <c r="J44" s="171">
        <f t="shared" si="2"/>
        <v>23.2682823257036</v>
      </c>
    </row>
    <row r="45" spans="3:10" ht="13.5" customHeight="1">
      <c r="C45" s="170">
        <v>31</v>
      </c>
      <c r="D45" s="65" t="s">
        <v>118</v>
      </c>
      <c r="E45" s="66">
        <v>54980</v>
      </c>
      <c r="F45" s="67">
        <v>0</v>
      </c>
      <c r="G45" s="68">
        <f t="shared" si="0"/>
        <v>0</v>
      </c>
      <c r="H45" s="67">
        <v>0</v>
      </c>
      <c r="I45" s="67">
        <f t="shared" si="1"/>
        <v>0</v>
      </c>
      <c r="J45" s="171">
        <f t="shared" si="2"/>
        <v>0</v>
      </c>
    </row>
    <row r="46" spans="3:10" ht="13.5" customHeight="1">
      <c r="C46" s="170">
        <v>32</v>
      </c>
      <c r="D46" s="65" t="s">
        <v>78</v>
      </c>
      <c r="E46" s="66">
        <v>187692</v>
      </c>
      <c r="F46" s="67">
        <v>4</v>
      </c>
      <c r="G46" s="68">
        <f t="shared" si="0"/>
        <v>25.57381241608593</v>
      </c>
      <c r="H46" s="67">
        <v>0</v>
      </c>
      <c r="I46" s="67">
        <f t="shared" si="1"/>
        <v>4</v>
      </c>
      <c r="J46" s="171">
        <f t="shared" si="2"/>
        <v>25.57381241608593</v>
      </c>
    </row>
    <row r="47" spans="3:10" ht="13.5" customHeight="1">
      <c r="C47" s="448" t="s">
        <v>1</v>
      </c>
      <c r="D47" s="449"/>
      <c r="E47" s="172">
        <f>SUM(E15:E46)</f>
        <v>9755954</v>
      </c>
      <c r="F47" s="137">
        <f>SUM(F15:F46)</f>
        <v>228</v>
      </c>
      <c r="G47" s="173">
        <f>(100000/E47)*F47*12</f>
        <v>28.044412673532495</v>
      </c>
      <c r="H47" s="137">
        <f>SUM(H15:H46)</f>
        <v>26</v>
      </c>
      <c r="I47" s="174">
        <f>F47-H47</f>
        <v>202</v>
      </c>
      <c r="J47" s="175">
        <f>(100000/E47)*I47*12</f>
        <v>24.846365614270017</v>
      </c>
    </row>
    <row r="48" spans="3:9" s="39" customFormat="1" ht="12" customHeight="1">
      <c r="C48" s="60" t="s">
        <v>84</v>
      </c>
      <c r="D48" s="61"/>
      <c r="E48" s="61"/>
      <c r="F48" s="61"/>
      <c r="G48" s="61"/>
      <c r="H48" s="74"/>
      <c r="I48" s="62"/>
    </row>
    <row r="49" spans="3:9" s="39" customFormat="1" ht="12" customHeight="1">
      <c r="C49" s="61" t="s">
        <v>49</v>
      </c>
      <c r="D49" s="61"/>
      <c r="E49" s="61"/>
      <c r="F49" s="61"/>
      <c r="G49" s="61"/>
      <c r="H49" s="74"/>
      <c r="I49" s="62"/>
    </row>
    <row r="50" spans="3:9" s="39" customFormat="1" ht="12" customHeight="1">
      <c r="C50" s="60"/>
      <c r="D50" s="61"/>
      <c r="E50" s="61"/>
      <c r="F50" s="61"/>
      <c r="G50" s="61"/>
      <c r="H50" s="74"/>
      <c r="I50" s="62"/>
    </row>
    <row r="51" spans="3:8" ht="15">
      <c r="C51" s="20"/>
      <c r="D51" s="20"/>
      <c r="E51" s="20"/>
      <c r="F51" s="20"/>
      <c r="G51" s="20"/>
      <c r="H51" s="71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  <row r="58" ht="12.75">
      <c r="H58" s="8"/>
    </row>
    <row r="59" ht="12.75">
      <c r="H59" s="8"/>
    </row>
    <row r="60" ht="12.75">
      <c r="H60" s="8"/>
    </row>
    <row r="61" ht="12.75">
      <c r="H61" s="8"/>
    </row>
    <row r="62" ht="12.75">
      <c r="H62" s="8"/>
    </row>
    <row r="63" ht="12.75">
      <c r="H63" s="8"/>
    </row>
    <row r="64" ht="12.75">
      <c r="H64" s="8"/>
    </row>
    <row r="65" ht="12.75">
      <c r="H65" s="8"/>
    </row>
    <row r="66" ht="12.75">
      <c r="H66" s="8"/>
    </row>
    <row r="67" ht="12.75">
      <c r="H67" s="8"/>
    </row>
    <row r="68" ht="12.75">
      <c r="H68" s="8"/>
    </row>
    <row r="69" ht="12.75"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/>
  <mergeCells count="10">
    <mergeCell ref="C47:D47"/>
    <mergeCell ref="C14:D14"/>
    <mergeCell ref="C11:J11"/>
    <mergeCell ref="C12:J12"/>
    <mergeCell ref="A4:K4"/>
    <mergeCell ref="A5:K5"/>
    <mergeCell ref="A6:K6"/>
    <mergeCell ref="B8:K8"/>
    <mergeCell ref="B9:K9"/>
    <mergeCell ref="B10:K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F47"/>
  <sheetViews>
    <sheetView zoomScale="145" zoomScaleNormal="145" zoomScalePageLayoutView="0" workbookViewId="0" topLeftCell="A16">
      <selection activeCell="B14" sqref="B14"/>
    </sheetView>
  </sheetViews>
  <sheetFormatPr defaultColWidth="11.421875" defaultRowHeight="12.75"/>
  <cols>
    <col min="1" max="1" width="21.57421875" style="0" customWidth="1"/>
    <col min="2" max="2" width="30.421875" style="0" customWidth="1"/>
    <col min="3" max="3" width="15.421875" style="14" customWidth="1"/>
    <col min="6" max="6" width="4.140625" style="0" customWidth="1"/>
  </cols>
  <sheetData>
    <row r="4" spans="1:6" ht="12.75" customHeight="1">
      <c r="A4" s="341" t="s">
        <v>0</v>
      </c>
      <c r="B4" s="341"/>
      <c r="C4" s="341"/>
      <c r="D4" s="341"/>
      <c r="E4" s="341"/>
      <c r="F4" s="341"/>
    </row>
    <row r="5" spans="1:6" ht="18.75" customHeight="1">
      <c r="A5" s="342" t="s">
        <v>45</v>
      </c>
      <c r="B5" s="342"/>
      <c r="C5" s="342"/>
      <c r="D5" s="342"/>
      <c r="E5" s="342"/>
      <c r="F5" s="342"/>
    </row>
    <row r="6" spans="1:6" ht="12.75" customHeight="1">
      <c r="A6" s="343" t="s">
        <v>551</v>
      </c>
      <c r="B6" s="343"/>
      <c r="C6" s="343"/>
      <c r="D6" s="343"/>
      <c r="E6" s="343"/>
      <c r="F6" s="343"/>
    </row>
    <row r="8" spans="1:6" ht="15.75" customHeight="1">
      <c r="A8" s="322"/>
      <c r="B8" s="322"/>
      <c r="C8" s="322"/>
      <c r="D8" s="322"/>
      <c r="E8" s="322"/>
      <c r="F8" s="322"/>
    </row>
    <row r="9" spans="1:6" ht="15">
      <c r="A9" s="394" t="s">
        <v>167</v>
      </c>
      <c r="B9" s="394"/>
      <c r="C9" s="394"/>
      <c r="D9" s="394"/>
      <c r="E9" s="394"/>
      <c r="F9" s="394"/>
    </row>
    <row r="10" spans="1:6" ht="15">
      <c r="A10" s="394" t="s">
        <v>23</v>
      </c>
      <c r="B10" s="394"/>
      <c r="C10" s="394"/>
      <c r="D10" s="394"/>
      <c r="E10" s="394"/>
      <c r="F10" s="394"/>
    </row>
    <row r="11" spans="1:6" ht="15">
      <c r="A11" s="393" t="s">
        <v>520</v>
      </c>
      <c r="B11" s="393"/>
      <c r="C11" s="393"/>
      <c r="D11" s="393"/>
      <c r="E11" s="393"/>
      <c r="F11" s="393"/>
    </row>
    <row r="12" spans="1:6" ht="15">
      <c r="A12" s="323" t="s">
        <v>41</v>
      </c>
      <c r="B12" s="323"/>
      <c r="C12" s="323"/>
      <c r="D12" s="323"/>
      <c r="E12" s="323"/>
      <c r="F12" s="323"/>
    </row>
    <row r="13" spans="2:3" ht="15">
      <c r="B13" s="30"/>
      <c r="C13" s="30"/>
    </row>
    <row r="14" spans="2:3" ht="18" customHeight="1">
      <c r="B14" s="159" t="s">
        <v>87</v>
      </c>
      <c r="C14" s="115" t="s">
        <v>26</v>
      </c>
    </row>
    <row r="15" spans="2:3" ht="15" customHeight="1">
      <c r="B15" s="161" t="s">
        <v>204</v>
      </c>
      <c r="C15" s="118">
        <v>7</v>
      </c>
    </row>
    <row r="16" spans="2:3" ht="15" customHeight="1">
      <c r="B16" s="161" t="s">
        <v>446</v>
      </c>
      <c r="C16" s="118">
        <v>1</v>
      </c>
    </row>
    <row r="17" spans="2:3" ht="15" customHeight="1">
      <c r="B17" s="161" t="s">
        <v>215</v>
      </c>
      <c r="C17" s="118">
        <v>4</v>
      </c>
    </row>
    <row r="18" spans="2:3" ht="15" customHeight="1">
      <c r="B18" s="161" t="s">
        <v>485</v>
      </c>
      <c r="C18" s="118">
        <v>1</v>
      </c>
    </row>
    <row r="19" spans="2:3" ht="15" customHeight="1">
      <c r="B19" s="161" t="s">
        <v>220</v>
      </c>
      <c r="C19" s="118">
        <v>2</v>
      </c>
    </row>
    <row r="20" spans="2:3" ht="15" customHeight="1">
      <c r="B20" s="161" t="s">
        <v>223</v>
      </c>
      <c r="C20" s="118">
        <v>1</v>
      </c>
    </row>
    <row r="21" spans="2:3" ht="15" customHeight="1">
      <c r="B21" s="161" t="s">
        <v>532</v>
      </c>
      <c r="C21" s="118">
        <v>4</v>
      </c>
    </row>
    <row r="22" spans="2:3" ht="15" customHeight="1">
      <c r="B22" s="161" t="s">
        <v>124</v>
      </c>
      <c r="C22" s="118">
        <v>1</v>
      </c>
    </row>
    <row r="23" spans="2:3" ht="15" customHeight="1">
      <c r="B23" s="161" t="s">
        <v>16</v>
      </c>
      <c r="C23" s="118">
        <v>4</v>
      </c>
    </row>
    <row r="24" spans="2:3" ht="15" customHeight="1">
      <c r="B24" s="161" t="s">
        <v>530</v>
      </c>
      <c r="C24" s="118">
        <v>1</v>
      </c>
    </row>
    <row r="25" spans="2:3" ht="15" customHeight="1">
      <c r="B25" s="161" t="s">
        <v>234</v>
      </c>
      <c r="C25" s="118">
        <v>1</v>
      </c>
    </row>
    <row r="26" spans="2:3" ht="15" customHeight="1">
      <c r="B26" s="161" t="s">
        <v>239</v>
      </c>
      <c r="C26" s="118">
        <v>1</v>
      </c>
    </row>
    <row r="27" spans="2:3" ht="15" customHeight="1">
      <c r="B27" s="161" t="s">
        <v>500</v>
      </c>
      <c r="C27" s="118">
        <v>1</v>
      </c>
    </row>
    <row r="28" spans="2:3" ht="15" customHeight="1">
      <c r="B28" s="161" t="s">
        <v>240</v>
      </c>
      <c r="C28" s="118">
        <v>1</v>
      </c>
    </row>
    <row r="29" spans="2:3" ht="15" customHeight="1">
      <c r="B29" s="161" t="s">
        <v>13</v>
      </c>
      <c r="C29" s="118">
        <v>1</v>
      </c>
    </row>
    <row r="30" spans="2:3" ht="15" customHeight="1">
      <c r="B30" s="213" t="s">
        <v>115</v>
      </c>
      <c r="C30" s="214">
        <v>6</v>
      </c>
    </row>
    <row r="31" spans="2:3" ht="15" customHeight="1">
      <c r="B31" s="213" t="s">
        <v>123</v>
      </c>
      <c r="C31" s="214">
        <v>2</v>
      </c>
    </row>
    <row r="32" spans="2:3" ht="15" customHeight="1">
      <c r="B32" s="161" t="s">
        <v>497</v>
      </c>
      <c r="C32" s="118">
        <v>1</v>
      </c>
    </row>
    <row r="33" spans="2:3" ht="15" customHeight="1">
      <c r="B33" s="213" t="s">
        <v>168</v>
      </c>
      <c r="C33" s="214">
        <v>2</v>
      </c>
    </row>
    <row r="34" spans="2:3" ht="15" customHeight="1">
      <c r="B34" s="161" t="s">
        <v>531</v>
      </c>
      <c r="C34" s="118">
        <v>1</v>
      </c>
    </row>
    <row r="35" spans="2:3" ht="15" customHeight="1">
      <c r="B35" s="161" t="s">
        <v>155</v>
      </c>
      <c r="C35" s="118">
        <v>13</v>
      </c>
    </row>
    <row r="36" spans="2:3" ht="15" customHeight="1">
      <c r="B36" s="213" t="s">
        <v>14</v>
      </c>
      <c r="C36" s="214">
        <v>1</v>
      </c>
    </row>
    <row r="37" spans="2:3" ht="15" customHeight="1">
      <c r="B37" s="161" t="s">
        <v>159</v>
      </c>
      <c r="C37" s="118">
        <v>2</v>
      </c>
    </row>
    <row r="38" spans="2:3" ht="15" customHeight="1">
      <c r="B38" s="161" t="s">
        <v>285</v>
      </c>
      <c r="C38" s="118">
        <v>1</v>
      </c>
    </row>
    <row r="39" spans="2:3" ht="15" customHeight="1">
      <c r="B39" s="161" t="s">
        <v>289</v>
      </c>
      <c r="C39" s="118">
        <v>1</v>
      </c>
    </row>
    <row r="40" spans="2:3" ht="15" customHeight="1">
      <c r="B40" s="161" t="s">
        <v>140</v>
      </c>
      <c r="C40" s="118">
        <v>5</v>
      </c>
    </row>
    <row r="41" spans="2:4" ht="15" customHeight="1">
      <c r="B41" s="160" t="s">
        <v>1</v>
      </c>
      <c r="C41" s="130">
        <f>SUM(C15:C40)</f>
        <v>66</v>
      </c>
      <c r="D41" s="78"/>
    </row>
    <row r="42" ht="18" customHeight="1"/>
    <row r="43" spans="2:5" ht="18" customHeight="1">
      <c r="B43" s="63"/>
      <c r="C43" s="453" t="s">
        <v>89</v>
      </c>
      <c r="D43" s="454"/>
      <c r="E43" s="195"/>
    </row>
    <row r="47" ht="13.5">
      <c r="A47" s="58"/>
    </row>
  </sheetData>
  <sheetProtection/>
  <mergeCells count="9">
    <mergeCell ref="C43:D43"/>
    <mergeCell ref="A12:F12"/>
    <mergeCell ref="A4:F4"/>
    <mergeCell ref="A5:F5"/>
    <mergeCell ref="A6:F6"/>
    <mergeCell ref="A8:F8"/>
    <mergeCell ref="A9:F9"/>
    <mergeCell ref="A10:F10"/>
    <mergeCell ref="A11:F11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G59"/>
  <sheetViews>
    <sheetView zoomScale="115" zoomScaleNormal="115" zoomScalePageLayoutView="0" workbookViewId="0" topLeftCell="A22">
      <selection activeCell="A5" sqref="A5:G5"/>
    </sheetView>
  </sheetViews>
  <sheetFormatPr defaultColWidth="11.421875" defaultRowHeight="12.75"/>
  <cols>
    <col min="1" max="1" width="7.140625" style="0" customWidth="1"/>
    <col min="2" max="2" width="12.7109375" style="0" customWidth="1"/>
    <col min="3" max="3" width="31.421875" style="0" customWidth="1"/>
    <col min="4" max="4" width="17.00390625" style="0" customWidth="1"/>
    <col min="6" max="6" width="9.421875" style="0" customWidth="1"/>
    <col min="7" max="7" width="1.7109375" style="0" customWidth="1"/>
  </cols>
  <sheetData>
    <row r="4" spans="1:7" ht="12.75" customHeight="1">
      <c r="A4" s="341" t="s">
        <v>0</v>
      </c>
      <c r="B4" s="341"/>
      <c r="C4" s="341"/>
      <c r="D4" s="341"/>
      <c r="E4" s="341"/>
      <c r="F4" s="341"/>
      <c r="G4" s="341"/>
    </row>
    <row r="5" spans="1:7" ht="18.7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2.75" customHeight="1">
      <c r="A6" s="343" t="s">
        <v>551</v>
      </c>
      <c r="B6" s="343"/>
      <c r="C6" s="343"/>
      <c r="D6" s="343"/>
      <c r="E6" s="343"/>
      <c r="F6" s="343"/>
      <c r="G6" s="343"/>
    </row>
    <row r="8" spans="1:7" ht="15.75" customHeight="1">
      <c r="A8" s="322"/>
      <c r="B8" s="322"/>
      <c r="C8" s="322"/>
      <c r="D8" s="322"/>
      <c r="E8" s="322"/>
      <c r="F8" s="322"/>
      <c r="G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5">
      <c r="A10" s="394" t="s">
        <v>23</v>
      </c>
      <c r="B10" s="394"/>
      <c r="C10" s="394"/>
      <c r="D10" s="394"/>
      <c r="E10" s="394"/>
      <c r="F10" s="394"/>
      <c r="G10" s="394"/>
    </row>
    <row r="11" spans="1:7" ht="15">
      <c r="A11" s="393" t="s">
        <v>520</v>
      </c>
      <c r="B11" s="393"/>
      <c r="C11" s="393"/>
      <c r="D11" s="393"/>
      <c r="E11" s="393"/>
      <c r="F11" s="393"/>
      <c r="G11" s="393"/>
    </row>
    <row r="12" spans="1:7" ht="15">
      <c r="A12" s="323" t="s">
        <v>79</v>
      </c>
      <c r="B12" s="323"/>
      <c r="C12" s="323"/>
      <c r="D12" s="323"/>
      <c r="E12" s="323"/>
      <c r="F12" s="323"/>
      <c r="G12" s="323"/>
    </row>
    <row r="13" spans="3:4" ht="15">
      <c r="C13" s="30"/>
      <c r="D13" s="4"/>
    </row>
    <row r="14" spans="3:4" ht="15" customHeight="1">
      <c r="C14" s="196" t="s">
        <v>87</v>
      </c>
      <c r="D14" s="197" t="s">
        <v>26</v>
      </c>
    </row>
    <row r="15" spans="3:4" s="8" customFormat="1" ht="15" customHeight="1">
      <c r="C15" s="215" t="s">
        <v>50</v>
      </c>
      <c r="D15" s="207">
        <v>3</v>
      </c>
    </row>
    <row r="16" spans="3:4" s="8" customFormat="1" ht="15" customHeight="1">
      <c r="C16" s="198" t="s">
        <v>533</v>
      </c>
      <c r="D16" s="187">
        <v>2</v>
      </c>
    </row>
    <row r="17" spans="3:4" s="8" customFormat="1" ht="15" customHeight="1">
      <c r="C17" s="198" t="s">
        <v>534</v>
      </c>
      <c r="D17" s="187">
        <v>1</v>
      </c>
    </row>
    <row r="18" spans="3:4" s="8" customFormat="1" ht="15" customHeight="1">
      <c r="C18" s="198" t="s">
        <v>15</v>
      </c>
      <c r="D18" s="187">
        <v>3</v>
      </c>
    </row>
    <row r="19" spans="3:4" s="8" customFormat="1" ht="15" customHeight="1">
      <c r="C19" s="198" t="s">
        <v>60</v>
      </c>
      <c r="D19" s="187">
        <v>1</v>
      </c>
    </row>
    <row r="20" spans="3:4" s="8" customFormat="1" ht="15" customHeight="1">
      <c r="C20" s="198" t="s">
        <v>503</v>
      </c>
      <c r="D20" s="187">
        <v>2</v>
      </c>
    </row>
    <row r="21" spans="3:4" s="8" customFormat="1" ht="15" customHeight="1">
      <c r="C21" s="198" t="s">
        <v>449</v>
      </c>
      <c r="D21" s="187">
        <v>1</v>
      </c>
    </row>
    <row r="22" spans="3:4" s="8" customFormat="1" ht="15" customHeight="1">
      <c r="C22" s="198" t="s">
        <v>504</v>
      </c>
      <c r="D22" s="187">
        <v>4</v>
      </c>
    </row>
    <row r="23" spans="3:4" s="8" customFormat="1" ht="15" customHeight="1">
      <c r="C23" s="198" t="s">
        <v>405</v>
      </c>
      <c r="D23" s="187">
        <v>1</v>
      </c>
    </row>
    <row r="24" spans="3:4" s="8" customFormat="1" ht="15" customHeight="1">
      <c r="C24" s="198" t="s">
        <v>319</v>
      </c>
      <c r="D24" s="187">
        <v>2</v>
      </c>
    </row>
    <row r="25" spans="3:4" s="8" customFormat="1" ht="15" customHeight="1">
      <c r="C25" s="198" t="s">
        <v>117</v>
      </c>
      <c r="D25" s="187">
        <v>3</v>
      </c>
    </row>
    <row r="26" spans="3:4" s="8" customFormat="1" ht="15" customHeight="1">
      <c r="C26" s="215" t="s">
        <v>502</v>
      </c>
      <c r="D26" s="207">
        <v>2</v>
      </c>
    </row>
    <row r="27" spans="3:4" s="8" customFormat="1" ht="15" customHeight="1">
      <c r="C27" s="198" t="s">
        <v>335</v>
      </c>
      <c r="D27" s="187">
        <v>1</v>
      </c>
    </row>
    <row r="28" spans="3:4" s="8" customFormat="1" ht="15" customHeight="1">
      <c r="C28" s="198" t="s">
        <v>336</v>
      </c>
      <c r="D28" s="187">
        <v>1</v>
      </c>
    </row>
    <row r="29" spans="3:4" s="8" customFormat="1" ht="15" customHeight="1">
      <c r="C29" s="198" t="s">
        <v>535</v>
      </c>
      <c r="D29" s="187">
        <v>3</v>
      </c>
    </row>
    <row r="30" spans="3:4" s="8" customFormat="1" ht="15" customHeight="1">
      <c r="C30" s="198" t="s">
        <v>106</v>
      </c>
      <c r="D30" s="187">
        <v>1</v>
      </c>
    </row>
    <row r="31" spans="3:4" s="8" customFormat="1" ht="15" customHeight="1">
      <c r="C31" s="198" t="s">
        <v>341</v>
      </c>
      <c r="D31" s="187">
        <v>1</v>
      </c>
    </row>
    <row r="32" spans="3:4" s="8" customFormat="1" ht="15" customHeight="1">
      <c r="C32" s="198" t="s">
        <v>325</v>
      </c>
      <c r="D32" s="187">
        <v>1</v>
      </c>
    </row>
    <row r="33" spans="3:4" ht="15" customHeight="1">
      <c r="C33" s="185" t="s">
        <v>1</v>
      </c>
      <c r="D33" s="147">
        <f>SUM(D15:D32)</f>
        <v>33</v>
      </c>
    </row>
    <row r="35" spans="3:6" ht="12.75">
      <c r="C35" s="63"/>
      <c r="D35" s="455" t="s">
        <v>89</v>
      </c>
      <c r="E35" s="455"/>
      <c r="F35" s="455"/>
    </row>
    <row r="59" ht="13.5">
      <c r="A59" s="58"/>
    </row>
  </sheetData>
  <sheetProtection/>
  <mergeCells count="9">
    <mergeCell ref="D35:F35"/>
    <mergeCell ref="A4:G4"/>
    <mergeCell ref="A5:G5"/>
    <mergeCell ref="A6:G6"/>
    <mergeCell ref="A8:G8"/>
    <mergeCell ref="A9:G9"/>
    <mergeCell ref="A10:G10"/>
    <mergeCell ref="A11:G11"/>
    <mergeCell ref="A12:G12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A6" sqref="A6:N6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521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120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>
      <c r="A16" s="70"/>
      <c r="B16" s="188" t="s">
        <v>107</v>
      </c>
      <c r="C16" s="189">
        <v>2</v>
      </c>
      <c r="D16" s="189"/>
      <c r="E16" s="189"/>
      <c r="F16" s="189"/>
      <c r="G16" s="363"/>
    </row>
    <row r="17" spans="1:7" s="39" customFormat="1" ht="19.5" customHeight="1">
      <c r="A17" s="70"/>
      <c r="B17" s="188" t="s">
        <v>109</v>
      </c>
      <c r="C17" s="189">
        <v>1</v>
      </c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39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42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(100000/9755954)*C20*12</f>
        <v>5.166076018808617</v>
      </c>
    </row>
    <row r="21" spans="1:7" s="39" customFormat="1" ht="19.5" customHeight="1">
      <c r="A21" s="70"/>
      <c r="B21" s="179" t="s">
        <v>126</v>
      </c>
      <c r="C21" s="64">
        <v>25</v>
      </c>
      <c r="D21" s="64"/>
      <c r="E21" s="64"/>
      <c r="F21" s="64"/>
      <c r="G21" s="186">
        <f>(100000/9755954)*C21*12</f>
        <v>3.0750452492908433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186">
        <f>(100000/9755954)*C22*12</f>
        <v>0</v>
      </c>
    </row>
    <row r="23" spans="1:7" s="39" customFormat="1" ht="19.5" customHeight="1">
      <c r="A23" s="70"/>
      <c r="B23" s="179" t="s">
        <v>116</v>
      </c>
      <c r="C23" s="64">
        <v>7</v>
      </c>
      <c r="D23" s="64"/>
      <c r="E23" s="64"/>
      <c r="F23" s="64"/>
      <c r="G23" s="183">
        <f>(100000/9755954)*C23*12</f>
        <v>0.8610126698014362</v>
      </c>
    </row>
    <row r="24" spans="1:6" s="39" customFormat="1" ht="19.5" customHeight="1">
      <c r="A24" s="70"/>
      <c r="B24" s="135" t="s">
        <v>1</v>
      </c>
      <c r="C24" s="218">
        <f>SUM(C20:C23)</f>
        <v>74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(100000/9755954)*C24*12</f>
        <v>9.102133937900897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G59"/>
  <sheetViews>
    <sheetView zoomScalePageLayoutView="0" workbookViewId="0" topLeftCell="A21">
      <selection activeCell="H36" sqref="H36"/>
    </sheetView>
  </sheetViews>
  <sheetFormatPr defaultColWidth="11.421875" defaultRowHeight="12.75"/>
  <cols>
    <col min="2" max="2" width="7.57421875" style="0" customWidth="1"/>
    <col min="3" max="3" width="28.00390625" style="0" customWidth="1"/>
    <col min="4" max="4" width="9.140625" style="0" customWidth="1"/>
    <col min="5" max="5" width="13.28125" style="14" customWidth="1"/>
  </cols>
  <sheetData>
    <row r="4" spans="1:7" ht="12.75" customHeight="1">
      <c r="A4" s="341" t="s">
        <v>0</v>
      </c>
      <c r="B4" s="341"/>
      <c r="C4" s="341"/>
      <c r="D4" s="341"/>
      <c r="E4" s="341"/>
      <c r="F4" s="341"/>
      <c r="G4" s="341"/>
    </row>
    <row r="5" spans="1:7" ht="18.7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2.7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1:6" ht="15.75">
      <c r="A8" s="17"/>
      <c r="B8" s="322"/>
      <c r="C8" s="322"/>
      <c r="D8" s="322"/>
      <c r="E8" s="322"/>
      <c r="F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3:5" ht="15">
      <c r="C10" s="394" t="s">
        <v>23</v>
      </c>
      <c r="D10" s="394"/>
      <c r="E10" s="394"/>
    </row>
    <row r="11" spans="3:5" ht="15">
      <c r="C11" s="393" t="s">
        <v>520</v>
      </c>
      <c r="D11" s="393"/>
      <c r="E11" s="393"/>
    </row>
    <row r="12" spans="3:5" ht="15">
      <c r="C12" s="323" t="s">
        <v>40</v>
      </c>
      <c r="D12" s="323"/>
      <c r="E12" s="323"/>
    </row>
    <row r="13" spans="3:4" ht="15">
      <c r="C13" s="30"/>
      <c r="D13" s="30"/>
    </row>
    <row r="14" spans="3:5" ht="19.5" customHeight="1">
      <c r="C14" s="445" t="s">
        <v>87</v>
      </c>
      <c r="D14" s="446"/>
      <c r="E14" s="144" t="s">
        <v>26</v>
      </c>
    </row>
    <row r="15" spans="3:5" ht="19.5" customHeight="1">
      <c r="C15" s="161" t="s">
        <v>113</v>
      </c>
      <c r="D15" s="46"/>
      <c r="E15" s="187">
        <v>1</v>
      </c>
    </row>
    <row r="16" spans="3:5" ht="19.5" customHeight="1">
      <c r="C16" s="161" t="s">
        <v>353</v>
      </c>
      <c r="D16" s="46"/>
      <c r="E16" s="187">
        <v>1</v>
      </c>
    </row>
    <row r="17" spans="3:5" ht="19.5" customHeight="1">
      <c r="C17" s="161" t="s">
        <v>355</v>
      </c>
      <c r="D17" s="46"/>
      <c r="E17" s="187">
        <v>1</v>
      </c>
    </row>
    <row r="18" spans="3:5" ht="19.5" customHeight="1">
      <c r="C18" s="161" t="s">
        <v>536</v>
      </c>
      <c r="D18" s="46"/>
      <c r="E18" s="187">
        <v>1</v>
      </c>
    </row>
    <row r="19" spans="3:5" ht="19.5" customHeight="1">
      <c r="C19" s="161" t="s">
        <v>537</v>
      </c>
      <c r="D19" s="46"/>
      <c r="E19" s="187">
        <v>1</v>
      </c>
    </row>
    <row r="20" spans="3:5" ht="19.5" customHeight="1">
      <c r="C20" s="161" t="s">
        <v>456</v>
      </c>
      <c r="D20" s="46"/>
      <c r="E20" s="187">
        <v>1</v>
      </c>
    </row>
    <row r="21" spans="3:5" ht="19.5" customHeight="1">
      <c r="C21" s="161" t="s">
        <v>538</v>
      </c>
      <c r="D21" s="46"/>
      <c r="E21" s="187">
        <v>1</v>
      </c>
    </row>
    <row r="22" spans="3:5" ht="19.5" customHeight="1">
      <c r="C22" s="161" t="s">
        <v>366</v>
      </c>
      <c r="D22" s="46"/>
      <c r="E22" s="187">
        <v>1</v>
      </c>
    </row>
    <row r="23" spans="3:5" ht="19.5" customHeight="1">
      <c r="C23" s="161" t="s">
        <v>539</v>
      </c>
      <c r="D23" s="46"/>
      <c r="E23" s="187">
        <v>1</v>
      </c>
    </row>
    <row r="24" spans="3:5" ht="19.5" customHeight="1">
      <c r="C24" s="161" t="s">
        <v>494</v>
      </c>
      <c r="D24" s="46"/>
      <c r="E24" s="187">
        <v>2</v>
      </c>
    </row>
    <row r="25" spans="3:5" ht="19.5" customHeight="1">
      <c r="C25" s="161" t="s">
        <v>508</v>
      </c>
      <c r="D25" s="46"/>
      <c r="E25" s="187">
        <v>1</v>
      </c>
    </row>
    <row r="26" spans="3:5" ht="19.5" customHeight="1">
      <c r="C26" s="161" t="s">
        <v>540</v>
      </c>
      <c r="D26" s="46"/>
      <c r="E26" s="187">
        <v>1</v>
      </c>
    </row>
    <row r="27" spans="3:5" ht="19.5" customHeight="1">
      <c r="C27" s="161" t="s">
        <v>112</v>
      </c>
      <c r="D27" s="46"/>
      <c r="E27" s="187">
        <v>2</v>
      </c>
    </row>
    <row r="28" spans="3:5" ht="19.5" customHeight="1">
      <c r="C28" s="161" t="s">
        <v>545</v>
      </c>
      <c r="D28" s="46"/>
      <c r="E28" s="187">
        <v>1</v>
      </c>
    </row>
    <row r="29" spans="3:5" ht="19.5" customHeight="1">
      <c r="C29" s="161" t="s">
        <v>501</v>
      </c>
      <c r="D29" s="46"/>
      <c r="E29" s="187">
        <v>2</v>
      </c>
    </row>
    <row r="30" spans="3:5" ht="19.5" customHeight="1">
      <c r="C30" s="161" t="s">
        <v>544</v>
      </c>
      <c r="D30" s="46"/>
      <c r="E30" s="187">
        <v>1</v>
      </c>
    </row>
    <row r="31" spans="3:5" ht="19.5" customHeight="1">
      <c r="C31" s="161" t="s">
        <v>543</v>
      </c>
      <c r="D31" s="46"/>
      <c r="E31" s="187">
        <v>1</v>
      </c>
    </row>
    <row r="32" spans="3:5" ht="19.5" customHeight="1">
      <c r="C32" s="161" t="s">
        <v>542</v>
      </c>
      <c r="D32" s="46"/>
      <c r="E32" s="187">
        <v>1</v>
      </c>
    </row>
    <row r="33" spans="3:5" ht="19.5" customHeight="1">
      <c r="C33" s="161" t="s">
        <v>541</v>
      </c>
      <c r="D33" s="46"/>
      <c r="E33" s="187">
        <v>2</v>
      </c>
    </row>
    <row r="34" spans="3:5" ht="19.5" customHeight="1">
      <c r="C34" s="352" t="s">
        <v>1</v>
      </c>
      <c r="D34" s="353"/>
      <c r="E34" s="147">
        <f>SUM(E15:E33)</f>
        <v>23</v>
      </c>
    </row>
    <row r="36" spans="3:6" ht="12.75">
      <c r="C36" s="63"/>
      <c r="D36" s="455" t="s">
        <v>89</v>
      </c>
      <c r="E36" s="455"/>
      <c r="F36" s="455"/>
    </row>
    <row r="40" spans="2:3" ht="12.75">
      <c r="B40" s="14"/>
      <c r="C40" s="14"/>
    </row>
    <row r="41" spans="2:3" ht="12.75">
      <c r="B41" s="14"/>
      <c r="C41" s="14"/>
    </row>
    <row r="59" ht="13.5">
      <c r="A59" s="38"/>
    </row>
  </sheetData>
  <sheetProtection/>
  <mergeCells count="11">
    <mergeCell ref="A5:G5"/>
    <mergeCell ref="A9:G9"/>
    <mergeCell ref="C14:D14"/>
    <mergeCell ref="D36:F36"/>
    <mergeCell ref="C34:D34"/>
    <mergeCell ref="A4:G4"/>
    <mergeCell ref="A6:G6"/>
    <mergeCell ref="C12:E12"/>
    <mergeCell ref="C11:E11"/>
    <mergeCell ref="C10:E10"/>
    <mergeCell ref="B8:F8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Q204"/>
  <sheetViews>
    <sheetView zoomScale="115" zoomScaleNormal="115" zoomScalePageLayoutView="0" workbookViewId="0" topLeftCell="A178">
      <selection activeCell="R193" sqref="R193"/>
    </sheetView>
  </sheetViews>
  <sheetFormatPr defaultColWidth="11.421875" defaultRowHeight="12.75"/>
  <cols>
    <col min="1" max="1" width="2.28125" style="0" customWidth="1"/>
    <col min="2" max="2" width="28.140625" style="0" customWidth="1"/>
    <col min="3" max="3" width="3.7109375" style="14" customWidth="1"/>
    <col min="4" max="4" width="4.140625" style="0" customWidth="1"/>
    <col min="5" max="5" width="4.421875" style="0" customWidth="1"/>
    <col min="6" max="6" width="5.7109375" style="0" customWidth="1"/>
    <col min="7" max="7" width="4.140625" style="0" customWidth="1"/>
    <col min="8" max="8" width="3.7109375" style="0" customWidth="1"/>
    <col min="9" max="9" width="4.421875" style="0" customWidth="1"/>
    <col min="10" max="10" width="3.421875" style="0" customWidth="1"/>
    <col min="11" max="11" width="4.140625" style="0" customWidth="1"/>
    <col min="12" max="14" width="4.28125" style="0" customWidth="1"/>
    <col min="15" max="15" width="7.00390625" style="0" customWidth="1"/>
    <col min="16" max="16" width="6.00390625" style="0" customWidth="1"/>
    <col min="17" max="17" width="1.57421875" style="0" customWidth="1"/>
    <col min="18" max="18" width="4.140625" style="0" customWidth="1"/>
  </cols>
  <sheetData>
    <row r="4" spans="1:17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8" spans="1:17" ht="15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17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1:17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</row>
    <row r="11" spans="1:17" ht="15">
      <c r="A11" s="393" t="s">
        <v>527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</row>
    <row r="12" spans="1:17" ht="15">
      <c r="A12" s="323" t="s">
        <v>41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</row>
    <row r="13" spans="2:3" ht="15">
      <c r="B13" s="30"/>
      <c r="C13" s="30"/>
    </row>
    <row r="14" spans="2:15" ht="72" customHeight="1">
      <c r="B14" s="204" t="s">
        <v>87</v>
      </c>
      <c r="C14" s="199" t="s">
        <v>415</v>
      </c>
      <c r="D14" s="199" t="s">
        <v>416</v>
      </c>
      <c r="E14" s="199" t="s">
        <v>417</v>
      </c>
      <c r="F14" s="199" t="s">
        <v>418</v>
      </c>
      <c r="G14" s="199" t="s">
        <v>419</v>
      </c>
      <c r="H14" s="199" t="s">
        <v>420</v>
      </c>
      <c r="I14" s="199" t="s">
        <v>421</v>
      </c>
      <c r="J14" s="199" t="s">
        <v>422</v>
      </c>
      <c r="K14" s="199" t="s">
        <v>460</v>
      </c>
      <c r="L14" s="199" t="s">
        <v>486</v>
      </c>
      <c r="M14" s="199" t="s">
        <v>511</v>
      </c>
      <c r="N14" s="199" t="s">
        <v>529</v>
      </c>
      <c r="O14" s="107" t="s">
        <v>1</v>
      </c>
    </row>
    <row r="15" spans="2:15" ht="19.5" customHeight="1">
      <c r="B15" s="87" t="s">
        <v>197</v>
      </c>
      <c r="C15" s="88">
        <v>0</v>
      </c>
      <c r="D15" s="88">
        <v>0</v>
      </c>
      <c r="E15" s="88">
        <v>1</v>
      </c>
      <c r="F15" s="88">
        <v>0</v>
      </c>
      <c r="G15" s="88">
        <v>0</v>
      </c>
      <c r="H15" s="88">
        <v>1</v>
      </c>
      <c r="I15" s="88">
        <v>1</v>
      </c>
      <c r="J15" s="88">
        <v>0</v>
      </c>
      <c r="K15" s="88">
        <v>0</v>
      </c>
      <c r="L15" s="274">
        <v>0</v>
      </c>
      <c r="M15" s="274">
        <v>4</v>
      </c>
      <c r="N15" s="274">
        <v>0</v>
      </c>
      <c r="O15" s="89">
        <f>SUM(C15:N15)</f>
        <v>7</v>
      </c>
    </row>
    <row r="16" spans="2:15" ht="19.5" customHeight="1">
      <c r="B16" s="92" t="s">
        <v>198</v>
      </c>
      <c r="C16" s="31">
        <v>0</v>
      </c>
      <c r="D16" s="31">
        <v>1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268">
        <v>0</v>
      </c>
      <c r="M16" s="274">
        <v>0</v>
      </c>
      <c r="N16" s="274">
        <v>0</v>
      </c>
      <c r="O16" s="89">
        <f aca="true" t="shared" si="0" ref="O16:O40">SUM(C16:N16)</f>
        <v>5</v>
      </c>
    </row>
    <row r="17" spans="2:15" ht="19.5" customHeight="1">
      <c r="B17" s="92" t="s">
        <v>423</v>
      </c>
      <c r="C17" s="31">
        <v>3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2</v>
      </c>
      <c r="K17" s="31">
        <v>0</v>
      </c>
      <c r="L17" s="268">
        <v>2</v>
      </c>
      <c r="M17" s="274">
        <v>0</v>
      </c>
      <c r="N17" s="274">
        <v>0</v>
      </c>
      <c r="O17" s="89">
        <f t="shared" si="0"/>
        <v>13</v>
      </c>
    </row>
    <row r="18" spans="2:15" ht="19.5" customHeight="1">
      <c r="B18" s="91" t="s">
        <v>425</v>
      </c>
      <c r="C18" s="31">
        <v>0</v>
      </c>
      <c r="D18" s="31">
        <v>0</v>
      </c>
      <c r="E18" s="31">
        <v>0</v>
      </c>
      <c r="F18" s="31">
        <v>1</v>
      </c>
      <c r="G18" s="31">
        <v>0</v>
      </c>
      <c r="H18" s="31">
        <v>0</v>
      </c>
      <c r="I18" s="31">
        <v>0</v>
      </c>
      <c r="J18" s="31">
        <v>1</v>
      </c>
      <c r="K18" s="31">
        <v>3</v>
      </c>
      <c r="L18" s="268">
        <v>0</v>
      </c>
      <c r="M18" s="274">
        <v>2</v>
      </c>
      <c r="N18" s="274">
        <v>1</v>
      </c>
      <c r="O18" s="89">
        <f t="shared" si="0"/>
        <v>8</v>
      </c>
    </row>
    <row r="19" spans="2:15" ht="19.5" customHeight="1">
      <c r="B19" s="91" t="s">
        <v>199</v>
      </c>
      <c r="C19" s="31">
        <v>2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1</v>
      </c>
      <c r="J19" s="31">
        <v>0</v>
      </c>
      <c r="K19" s="31">
        <v>0</v>
      </c>
      <c r="L19" s="268">
        <v>0</v>
      </c>
      <c r="M19" s="274">
        <v>0</v>
      </c>
      <c r="N19" s="274">
        <v>0</v>
      </c>
      <c r="O19" s="89">
        <f t="shared" si="0"/>
        <v>4</v>
      </c>
    </row>
    <row r="20" spans="2:15" ht="19.5" customHeight="1">
      <c r="B20" s="91" t="s">
        <v>426</v>
      </c>
      <c r="C20" s="31">
        <v>0</v>
      </c>
      <c r="D20" s="31">
        <v>0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68">
        <v>0</v>
      </c>
      <c r="M20" s="274">
        <v>0</v>
      </c>
      <c r="N20" s="274">
        <v>0</v>
      </c>
      <c r="O20" s="89">
        <f t="shared" si="0"/>
        <v>1</v>
      </c>
    </row>
    <row r="21" spans="2:15" ht="19.5" customHeight="1">
      <c r="B21" s="92" t="s">
        <v>200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268">
        <v>0</v>
      </c>
      <c r="M21" s="274">
        <v>0</v>
      </c>
      <c r="N21" s="274">
        <v>0</v>
      </c>
      <c r="O21" s="89">
        <f t="shared" si="0"/>
        <v>1</v>
      </c>
    </row>
    <row r="22" spans="2:15" ht="19.5" customHeight="1">
      <c r="B22" s="92" t="s">
        <v>445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268">
        <v>0</v>
      </c>
      <c r="M22" s="274">
        <v>0</v>
      </c>
      <c r="N22" s="274">
        <v>0</v>
      </c>
      <c r="O22" s="89">
        <f t="shared" si="0"/>
        <v>1</v>
      </c>
    </row>
    <row r="23" spans="2:15" ht="19.5" customHeight="1">
      <c r="B23" s="91" t="s">
        <v>427</v>
      </c>
      <c r="C23" s="31">
        <v>0</v>
      </c>
      <c r="D23" s="31">
        <v>0</v>
      </c>
      <c r="E23" s="31">
        <v>0</v>
      </c>
      <c r="F23" s="31">
        <v>0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268">
        <v>0</v>
      </c>
      <c r="M23" s="274">
        <v>0</v>
      </c>
      <c r="N23" s="274">
        <v>0</v>
      </c>
      <c r="O23" s="89">
        <f t="shared" si="0"/>
        <v>1</v>
      </c>
    </row>
    <row r="24" spans="2:15" ht="19.5" customHeight="1">
      <c r="B24" s="91" t="s">
        <v>201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268">
        <v>0</v>
      </c>
      <c r="M24" s="274">
        <v>0</v>
      </c>
      <c r="N24" s="274">
        <v>0</v>
      </c>
      <c r="O24" s="89">
        <f t="shared" si="0"/>
        <v>1</v>
      </c>
    </row>
    <row r="25" spans="2:15" ht="19.5" customHeight="1">
      <c r="B25" s="91" t="s">
        <v>202</v>
      </c>
      <c r="C25" s="31">
        <v>0</v>
      </c>
      <c r="D25" s="31">
        <v>0</v>
      </c>
      <c r="E25" s="31">
        <v>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268">
        <v>0</v>
      </c>
      <c r="M25" s="274">
        <v>0</v>
      </c>
      <c r="N25" s="274">
        <v>0</v>
      </c>
      <c r="O25" s="89">
        <f t="shared" si="0"/>
        <v>1</v>
      </c>
    </row>
    <row r="26" spans="2:15" ht="19.5" customHeight="1">
      <c r="B26" s="91" t="s">
        <v>404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4</v>
      </c>
      <c r="K26" s="31">
        <v>0</v>
      </c>
      <c r="L26" s="268">
        <v>0</v>
      </c>
      <c r="M26" s="274">
        <v>0</v>
      </c>
      <c r="N26" s="274">
        <v>0</v>
      </c>
      <c r="O26" s="89">
        <f t="shared" si="0"/>
        <v>4</v>
      </c>
    </row>
    <row r="27" spans="2:15" ht="19.5" customHeight="1">
      <c r="B27" s="91" t="s">
        <v>203</v>
      </c>
      <c r="C27" s="31">
        <v>0</v>
      </c>
      <c r="D27" s="31">
        <v>0</v>
      </c>
      <c r="E27" s="31">
        <v>1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268">
        <v>1</v>
      </c>
      <c r="M27" s="274">
        <v>0</v>
      </c>
      <c r="N27" s="274">
        <v>0</v>
      </c>
      <c r="O27" s="89">
        <f t="shared" si="0"/>
        <v>3</v>
      </c>
    </row>
    <row r="28" spans="2:15" ht="19.5" customHeight="1">
      <c r="B28" s="91" t="s">
        <v>204</v>
      </c>
      <c r="C28" s="31">
        <v>2</v>
      </c>
      <c r="D28" s="31">
        <v>2</v>
      </c>
      <c r="E28" s="31">
        <v>2</v>
      </c>
      <c r="F28" s="31">
        <v>1</v>
      </c>
      <c r="G28" s="31">
        <v>3</v>
      </c>
      <c r="H28" s="31">
        <v>0</v>
      </c>
      <c r="I28" s="31">
        <v>0</v>
      </c>
      <c r="J28" s="31">
        <v>3</v>
      </c>
      <c r="K28" s="31">
        <v>1</v>
      </c>
      <c r="L28" s="268">
        <v>9</v>
      </c>
      <c r="M28" s="274">
        <v>3</v>
      </c>
      <c r="N28" s="274">
        <v>7</v>
      </c>
      <c r="O28" s="89">
        <f t="shared" si="0"/>
        <v>33</v>
      </c>
    </row>
    <row r="29" spans="2:15" ht="19.5" customHeight="1">
      <c r="B29" s="91" t="s">
        <v>428</v>
      </c>
      <c r="C29" s="31">
        <v>0</v>
      </c>
      <c r="D29" s="31">
        <v>0</v>
      </c>
      <c r="E29" s="31">
        <v>0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268">
        <v>0</v>
      </c>
      <c r="M29" s="274">
        <v>0</v>
      </c>
      <c r="N29" s="274">
        <v>0</v>
      </c>
      <c r="O29" s="89">
        <f t="shared" si="0"/>
        <v>1</v>
      </c>
    </row>
    <row r="30" spans="2:15" ht="19.5" customHeight="1">
      <c r="B30" s="91" t="s">
        <v>171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2</v>
      </c>
      <c r="I30" s="31">
        <v>2</v>
      </c>
      <c r="J30" s="31">
        <v>0</v>
      </c>
      <c r="K30" s="31">
        <v>0</v>
      </c>
      <c r="L30" s="268">
        <v>0</v>
      </c>
      <c r="M30" s="274">
        <v>0</v>
      </c>
      <c r="N30" s="274">
        <v>0</v>
      </c>
      <c r="O30" s="89">
        <f t="shared" si="0"/>
        <v>4</v>
      </c>
    </row>
    <row r="31" spans="2:15" ht="19.5" customHeight="1">
      <c r="B31" s="91" t="s">
        <v>205</v>
      </c>
      <c r="C31" s="31">
        <v>0</v>
      </c>
      <c r="D31" s="31">
        <v>0</v>
      </c>
      <c r="E31" s="31">
        <v>0</v>
      </c>
      <c r="F31" s="31">
        <v>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268">
        <v>0</v>
      </c>
      <c r="M31" s="274">
        <v>0</v>
      </c>
      <c r="N31" s="274">
        <v>0</v>
      </c>
      <c r="O31" s="89">
        <f t="shared" si="0"/>
        <v>1</v>
      </c>
    </row>
    <row r="32" spans="2:15" ht="19.5" customHeight="1">
      <c r="B32" s="91" t="s">
        <v>206</v>
      </c>
      <c r="C32" s="31">
        <v>0</v>
      </c>
      <c r="D32" s="31">
        <v>0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268">
        <v>0</v>
      </c>
      <c r="M32" s="274">
        <v>0</v>
      </c>
      <c r="N32" s="274">
        <v>0</v>
      </c>
      <c r="O32" s="89">
        <f t="shared" si="0"/>
        <v>1</v>
      </c>
    </row>
    <row r="33" spans="2:15" ht="19.5" customHeight="1">
      <c r="B33" s="91" t="s">
        <v>512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268">
        <v>0</v>
      </c>
      <c r="M33" s="274">
        <v>1</v>
      </c>
      <c r="N33" s="274">
        <v>0</v>
      </c>
      <c r="O33" s="89">
        <f t="shared" si="0"/>
        <v>1</v>
      </c>
    </row>
    <row r="34" spans="2:15" ht="19.5" customHeight="1">
      <c r="B34" s="91" t="s">
        <v>513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268">
        <v>0</v>
      </c>
      <c r="M34" s="274">
        <v>1</v>
      </c>
      <c r="N34" s="274">
        <v>0</v>
      </c>
      <c r="O34" s="89">
        <f t="shared" si="0"/>
        <v>1</v>
      </c>
    </row>
    <row r="35" spans="2:15" ht="19.5" customHeight="1">
      <c r="B35" s="91" t="s">
        <v>207</v>
      </c>
      <c r="C35" s="31">
        <v>0</v>
      </c>
      <c r="D35" s="31">
        <v>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268">
        <v>0</v>
      </c>
      <c r="M35" s="274">
        <v>0</v>
      </c>
      <c r="N35" s="274">
        <v>0</v>
      </c>
      <c r="O35" s="89">
        <f t="shared" si="0"/>
        <v>1</v>
      </c>
    </row>
    <row r="36" spans="2:15" ht="19.5" customHeight="1">
      <c r="B36" s="91" t="s">
        <v>208</v>
      </c>
      <c r="C36" s="31">
        <v>0</v>
      </c>
      <c r="D36" s="31">
        <v>0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2</v>
      </c>
      <c r="L36" s="268">
        <v>0</v>
      </c>
      <c r="M36" s="274">
        <v>0</v>
      </c>
      <c r="N36" s="274">
        <v>0</v>
      </c>
      <c r="O36" s="89">
        <f t="shared" si="0"/>
        <v>3</v>
      </c>
    </row>
    <row r="37" spans="2:15" ht="19.5" customHeight="1">
      <c r="B37" s="91" t="s">
        <v>464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268">
        <v>1</v>
      </c>
      <c r="M37" s="274">
        <v>0</v>
      </c>
      <c r="N37" s="274">
        <v>0</v>
      </c>
      <c r="O37" s="89">
        <f t="shared" si="0"/>
        <v>1</v>
      </c>
    </row>
    <row r="38" spans="2:15" ht="19.5" customHeight="1">
      <c r="B38" s="91" t="s">
        <v>429</v>
      </c>
      <c r="C38" s="31">
        <v>1</v>
      </c>
      <c r="D38" s="31">
        <v>1</v>
      </c>
      <c r="E38" s="31">
        <v>1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268">
        <v>1</v>
      </c>
      <c r="M38" s="274">
        <v>0</v>
      </c>
      <c r="N38" s="274">
        <v>0</v>
      </c>
      <c r="O38" s="89">
        <f t="shared" si="0"/>
        <v>5</v>
      </c>
    </row>
    <row r="39" spans="2:15" ht="19.5" customHeight="1">
      <c r="B39" s="93" t="s">
        <v>209</v>
      </c>
      <c r="C39" s="76">
        <v>1</v>
      </c>
      <c r="D39" s="76">
        <v>0</v>
      </c>
      <c r="E39" s="76">
        <v>1</v>
      </c>
      <c r="F39" s="76">
        <v>0</v>
      </c>
      <c r="G39" s="76">
        <v>2</v>
      </c>
      <c r="H39" s="76">
        <v>0</v>
      </c>
      <c r="I39" s="76">
        <v>1</v>
      </c>
      <c r="J39" s="76">
        <v>0</v>
      </c>
      <c r="K39" s="76">
        <v>0</v>
      </c>
      <c r="L39" s="275">
        <v>0</v>
      </c>
      <c r="M39" s="284">
        <v>0</v>
      </c>
      <c r="N39" s="284">
        <v>0</v>
      </c>
      <c r="O39" s="281">
        <f t="shared" si="0"/>
        <v>5</v>
      </c>
    </row>
    <row r="40" spans="2:15" ht="19.5" customHeight="1">
      <c r="B40" s="94" t="s">
        <v>210</v>
      </c>
      <c r="C40" s="95">
        <v>0</v>
      </c>
      <c r="D40" s="95">
        <v>3</v>
      </c>
      <c r="E40" s="95">
        <v>0</v>
      </c>
      <c r="F40" s="95">
        <v>0</v>
      </c>
      <c r="G40" s="95">
        <v>0</v>
      </c>
      <c r="H40" s="95">
        <v>2</v>
      </c>
      <c r="I40" s="95">
        <v>0</v>
      </c>
      <c r="J40" s="95">
        <v>0</v>
      </c>
      <c r="K40" s="95">
        <v>2</v>
      </c>
      <c r="L40" s="276">
        <v>0</v>
      </c>
      <c r="M40" s="280">
        <v>0</v>
      </c>
      <c r="N40" s="280">
        <v>0</v>
      </c>
      <c r="O40" s="89">
        <f t="shared" si="0"/>
        <v>7</v>
      </c>
    </row>
    <row r="41" spans="2:15" ht="19.5" customHeight="1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2:15" ht="19.5" customHeight="1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2:15" ht="19.5" customHeight="1">
      <c r="B43" s="90" t="s">
        <v>430</v>
      </c>
      <c r="C43" s="88">
        <v>0</v>
      </c>
      <c r="D43" s="88">
        <v>0</v>
      </c>
      <c r="E43" s="88">
        <v>0</v>
      </c>
      <c r="F43" s="88">
        <v>1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274">
        <v>0</v>
      </c>
      <c r="M43" s="274">
        <v>0</v>
      </c>
      <c r="N43" s="274">
        <v>0</v>
      </c>
      <c r="O43" s="89">
        <f>SUM(C43:N43)</f>
        <v>1</v>
      </c>
    </row>
    <row r="44" spans="2:15" ht="19.5" customHeight="1">
      <c r="B44" s="94" t="s">
        <v>211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276">
        <v>0</v>
      </c>
      <c r="M44" s="280">
        <v>0</v>
      </c>
      <c r="N44" s="280">
        <v>0</v>
      </c>
      <c r="O44" s="89">
        <f aca="true" t="shared" si="1" ref="O44:O80">SUM(C44:N44)</f>
        <v>1</v>
      </c>
    </row>
    <row r="45" spans="2:15" ht="19.5" customHeight="1">
      <c r="B45" s="278" t="s">
        <v>465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80">
        <v>1</v>
      </c>
      <c r="M45" s="280">
        <v>0</v>
      </c>
      <c r="N45" s="280">
        <v>0</v>
      </c>
      <c r="O45" s="89">
        <f t="shared" si="1"/>
        <v>1</v>
      </c>
    </row>
    <row r="46" spans="2:15" ht="19.5" customHeight="1">
      <c r="B46" s="278" t="s">
        <v>212</v>
      </c>
      <c r="C46" s="279">
        <v>0</v>
      </c>
      <c r="D46" s="279">
        <v>0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  <c r="L46" s="280">
        <v>0</v>
      </c>
      <c r="M46" s="280">
        <v>0</v>
      </c>
      <c r="N46" s="280">
        <v>0</v>
      </c>
      <c r="O46" s="89">
        <f t="shared" si="1"/>
        <v>1</v>
      </c>
    </row>
    <row r="47" spans="2:15" ht="19.5" customHeight="1">
      <c r="B47" s="90" t="s">
        <v>446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1</v>
      </c>
      <c r="L47" s="274">
        <v>0</v>
      </c>
      <c r="M47" s="274">
        <v>0</v>
      </c>
      <c r="N47" s="274">
        <v>1</v>
      </c>
      <c r="O47" s="89">
        <f t="shared" si="1"/>
        <v>2</v>
      </c>
    </row>
    <row r="48" spans="2:15" ht="19.5" customHeight="1">
      <c r="B48" s="90" t="s">
        <v>213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1</v>
      </c>
      <c r="I48" s="88">
        <v>0</v>
      </c>
      <c r="J48" s="88">
        <v>0</v>
      </c>
      <c r="K48" s="88">
        <v>0</v>
      </c>
      <c r="L48" s="274">
        <v>0</v>
      </c>
      <c r="M48" s="274">
        <v>0</v>
      </c>
      <c r="N48" s="274">
        <v>0</v>
      </c>
      <c r="O48" s="89">
        <f t="shared" si="1"/>
        <v>1</v>
      </c>
    </row>
    <row r="49" spans="2:15" ht="19.5" customHeight="1">
      <c r="B49" s="91" t="s">
        <v>185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1</v>
      </c>
      <c r="J49" s="31">
        <v>0</v>
      </c>
      <c r="K49" s="31">
        <v>0</v>
      </c>
      <c r="L49" s="268">
        <v>2</v>
      </c>
      <c r="M49" s="274">
        <v>0</v>
      </c>
      <c r="N49" s="274">
        <v>0</v>
      </c>
      <c r="O49" s="89">
        <f t="shared" si="1"/>
        <v>3</v>
      </c>
    </row>
    <row r="50" spans="2:15" ht="19.5" customHeight="1">
      <c r="B50" s="91" t="s">
        <v>214</v>
      </c>
      <c r="C50" s="31">
        <v>0</v>
      </c>
      <c r="D50" s="31">
        <v>0</v>
      </c>
      <c r="E50" s="31">
        <v>1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268">
        <v>0</v>
      </c>
      <c r="M50" s="274">
        <v>0</v>
      </c>
      <c r="N50" s="274">
        <v>0</v>
      </c>
      <c r="O50" s="89">
        <f t="shared" si="1"/>
        <v>1</v>
      </c>
    </row>
    <row r="51" spans="2:15" ht="19.5" customHeight="1">
      <c r="B51" s="91" t="s">
        <v>60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268">
        <v>0</v>
      </c>
      <c r="M51" s="274">
        <v>1</v>
      </c>
      <c r="N51" s="274">
        <v>0</v>
      </c>
      <c r="O51" s="89">
        <f t="shared" si="1"/>
        <v>1</v>
      </c>
    </row>
    <row r="52" spans="2:15" ht="19.5" customHeight="1">
      <c r="B52" s="91" t="s">
        <v>215</v>
      </c>
      <c r="C52" s="31">
        <v>0</v>
      </c>
      <c r="D52" s="31">
        <v>1</v>
      </c>
      <c r="E52" s="31">
        <v>2</v>
      </c>
      <c r="F52" s="31">
        <v>0</v>
      </c>
      <c r="G52" s="31">
        <v>1</v>
      </c>
      <c r="H52" s="31">
        <v>1</v>
      </c>
      <c r="I52" s="31">
        <v>2</v>
      </c>
      <c r="J52" s="31">
        <v>1</v>
      </c>
      <c r="K52" s="31">
        <v>1</v>
      </c>
      <c r="L52" s="268">
        <v>0</v>
      </c>
      <c r="M52" s="274">
        <v>0</v>
      </c>
      <c r="N52" s="274">
        <v>4</v>
      </c>
      <c r="O52" s="89">
        <f t="shared" si="1"/>
        <v>13</v>
      </c>
    </row>
    <row r="53" spans="2:15" ht="19.5" customHeight="1">
      <c r="B53" s="91" t="s">
        <v>216</v>
      </c>
      <c r="C53" s="31">
        <v>0</v>
      </c>
      <c r="D53" s="31">
        <v>0</v>
      </c>
      <c r="E53" s="31">
        <v>1</v>
      </c>
      <c r="F53" s="31">
        <v>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268">
        <v>0</v>
      </c>
      <c r="M53" s="274">
        <v>0</v>
      </c>
      <c r="N53" s="274">
        <v>0</v>
      </c>
      <c r="O53" s="89">
        <f t="shared" si="1"/>
        <v>2</v>
      </c>
    </row>
    <row r="54" spans="2:15" ht="19.5" customHeight="1">
      <c r="B54" s="91" t="s">
        <v>218</v>
      </c>
      <c r="C54" s="31">
        <v>0</v>
      </c>
      <c r="D54" s="31">
        <v>0</v>
      </c>
      <c r="E54" s="31">
        <v>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268">
        <v>0</v>
      </c>
      <c r="M54" s="274">
        <v>0</v>
      </c>
      <c r="N54" s="274">
        <v>0</v>
      </c>
      <c r="O54" s="89">
        <f t="shared" si="1"/>
        <v>1</v>
      </c>
    </row>
    <row r="55" spans="2:15" ht="19.5" customHeight="1">
      <c r="B55" s="91" t="s">
        <v>219</v>
      </c>
      <c r="C55" s="31">
        <v>0</v>
      </c>
      <c r="D55" s="31">
        <v>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268">
        <v>0</v>
      </c>
      <c r="M55" s="274">
        <v>0</v>
      </c>
      <c r="N55" s="274">
        <v>0</v>
      </c>
      <c r="O55" s="89">
        <f t="shared" si="1"/>
        <v>1</v>
      </c>
    </row>
    <row r="56" spans="2:15" ht="19.5" customHeight="1">
      <c r="B56" s="91" t="s">
        <v>485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268">
        <v>1</v>
      </c>
      <c r="M56" s="274">
        <v>0</v>
      </c>
      <c r="N56" s="274">
        <v>1</v>
      </c>
      <c r="O56" s="89">
        <f t="shared" si="1"/>
        <v>2</v>
      </c>
    </row>
    <row r="57" spans="2:15" ht="19.5" customHeight="1">
      <c r="B57" s="91" t="s">
        <v>220</v>
      </c>
      <c r="C57" s="31">
        <v>2</v>
      </c>
      <c r="D57" s="31">
        <v>0</v>
      </c>
      <c r="E57" s="31">
        <v>1</v>
      </c>
      <c r="F57" s="31">
        <v>0</v>
      </c>
      <c r="G57" s="31">
        <v>1</v>
      </c>
      <c r="H57" s="31">
        <v>0</v>
      </c>
      <c r="I57" s="31">
        <v>0</v>
      </c>
      <c r="J57" s="31">
        <v>0</v>
      </c>
      <c r="K57" s="31">
        <v>0</v>
      </c>
      <c r="L57" s="268">
        <v>0</v>
      </c>
      <c r="M57" s="274">
        <v>0</v>
      </c>
      <c r="N57" s="274">
        <v>2</v>
      </c>
      <c r="O57" s="89">
        <f t="shared" si="1"/>
        <v>6</v>
      </c>
    </row>
    <row r="58" spans="2:15" ht="19.5" customHeight="1">
      <c r="B58" s="91" t="s">
        <v>217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</v>
      </c>
      <c r="J58" s="31">
        <v>0</v>
      </c>
      <c r="K58" s="31">
        <v>1</v>
      </c>
      <c r="L58" s="268">
        <v>0</v>
      </c>
      <c r="M58" s="274">
        <v>0</v>
      </c>
      <c r="N58" s="274">
        <v>0</v>
      </c>
      <c r="O58" s="89">
        <f t="shared" si="1"/>
        <v>2</v>
      </c>
    </row>
    <row r="59" spans="2:15" ht="19.5" customHeight="1">
      <c r="B59" s="91" t="s">
        <v>221</v>
      </c>
      <c r="C59" s="31">
        <v>2</v>
      </c>
      <c r="D59" s="31">
        <v>1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268">
        <v>0</v>
      </c>
      <c r="M59" s="274">
        <v>1</v>
      </c>
      <c r="N59" s="274">
        <v>0</v>
      </c>
      <c r="O59" s="89">
        <f t="shared" si="1"/>
        <v>4</v>
      </c>
    </row>
    <row r="60" spans="2:15" ht="19.5" customHeight="1">
      <c r="B60" s="91" t="s">
        <v>55</v>
      </c>
      <c r="C60" s="31">
        <v>0</v>
      </c>
      <c r="D60" s="31">
        <v>2</v>
      </c>
      <c r="E60" s="31">
        <v>0</v>
      </c>
      <c r="F60" s="31">
        <v>0</v>
      </c>
      <c r="G60" s="31">
        <v>0</v>
      </c>
      <c r="H60" s="31">
        <v>0</v>
      </c>
      <c r="I60" s="31">
        <v>2</v>
      </c>
      <c r="J60" s="31">
        <v>0</v>
      </c>
      <c r="K60" s="31">
        <v>1</v>
      </c>
      <c r="L60" s="268">
        <v>2</v>
      </c>
      <c r="M60" s="274">
        <v>1</v>
      </c>
      <c r="N60" s="274">
        <v>0</v>
      </c>
      <c r="O60" s="89">
        <f t="shared" si="1"/>
        <v>8</v>
      </c>
    </row>
    <row r="61" spans="2:15" ht="19.5" customHeight="1">
      <c r="B61" s="91" t="s">
        <v>222</v>
      </c>
      <c r="C61" s="31">
        <v>0</v>
      </c>
      <c r="D61" s="31">
        <v>0</v>
      </c>
      <c r="E61" s="31">
        <v>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268">
        <v>0</v>
      </c>
      <c r="M61" s="274">
        <v>0</v>
      </c>
      <c r="N61" s="274">
        <v>0</v>
      </c>
      <c r="O61" s="89">
        <f t="shared" si="1"/>
        <v>1</v>
      </c>
    </row>
    <row r="62" spans="2:15" ht="19.5" customHeight="1">
      <c r="B62" s="91" t="s">
        <v>223</v>
      </c>
      <c r="C62" s="31">
        <v>0</v>
      </c>
      <c r="D62" s="31">
        <v>1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268">
        <v>0</v>
      </c>
      <c r="M62" s="274">
        <v>0</v>
      </c>
      <c r="N62" s="274">
        <v>1</v>
      </c>
      <c r="O62" s="89">
        <f t="shared" si="1"/>
        <v>2</v>
      </c>
    </row>
    <row r="63" spans="2:15" ht="19.5" customHeight="1">
      <c r="B63" s="91" t="s">
        <v>124</v>
      </c>
      <c r="C63" s="31">
        <v>1</v>
      </c>
      <c r="D63" s="31">
        <v>1</v>
      </c>
      <c r="E63" s="31">
        <v>0</v>
      </c>
      <c r="F63" s="31">
        <v>1</v>
      </c>
      <c r="G63" s="31">
        <v>2</v>
      </c>
      <c r="H63" s="31">
        <v>0</v>
      </c>
      <c r="I63" s="31">
        <v>2</v>
      </c>
      <c r="J63" s="31">
        <v>1</v>
      </c>
      <c r="K63" s="31">
        <v>0</v>
      </c>
      <c r="L63" s="268">
        <v>0</v>
      </c>
      <c r="M63" s="274">
        <v>0</v>
      </c>
      <c r="N63" s="274">
        <v>1</v>
      </c>
      <c r="O63" s="89">
        <f t="shared" si="1"/>
        <v>9</v>
      </c>
    </row>
    <row r="64" spans="2:15" ht="19.5" customHeight="1">
      <c r="B64" s="91" t="s">
        <v>532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268">
        <v>0</v>
      </c>
      <c r="M64" s="274">
        <v>0</v>
      </c>
      <c r="N64" s="274">
        <v>4</v>
      </c>
      <c r="O64" s="89">
        <f t="shared" si="1"/>
        <v>4</v>
      </c>
    </row>
    <row r="65" spans="2:15" ht="19.5" customHeight="1">
      <c r="B65" s="91" t="s">
        <v>224</v>
      </c>
      <c r="C65" s="31">
        <v>0</v>
      </c>
      <c r="D65" s="31">
        <v>1</v>
      </c>
      <c r="E65" s="31">
        <v>0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268">
        <v>0</v>
      </c>
      <c r="M65" s="274">
        <v>0</v>
      </c>
      <c r="N65" s="274">
        <v>0</v>
      </c>
      <c r="O65" s="89">
        <f t="shared" si="1"/>
        <v>2</v>
      </c>
    </row>
    <row r="66" spans="2:15" ht="19.5" customHeight="1">
      <c r="B66" s="91" t="s">
        <v>225</v>
      </c>
      <c r="C66" s="31">
        <v>1</v>
      </c>
      <c r="D66" s="31">
        <v>0</v>
      </c>
      <c r="E66" s="31">
        <v>1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</v>
      </c>
      <c r="L66" s="268">
        <v>0</v>
      </c>
      <c r="M66" s="274">
        <v>0</v>
      </c>
      <c r="N66" s="274">
        <v>0</v>
      </c>
      <c r="O66" s="89">
        <f t="shared" si="1"/>
        <v>3</v>
      </c>
    </row>
    <row r="67" spans="2:15" ht="19.5" customHeight="1">
      <c r="B67" s="91" t="s">
        <v>226</v>
      </c>
      <c r="C67" s="31">
        <v>0</v>
      </c>
      <c r="D67" s="31">
        <v>0</v>
      </c>
      <c r="E67" s="31">
        <v>0</v>
      </c>
      <c r="F67" s="31">
        <v>0</v>
      </c>
      <c r="G67" s="31">
        <v>1</v>
      </c>
      <c r="H67" s="31">
        <v>0</v>
      </c>
      <c r="I67" s="31">
        <v>0</v>
      </c>
      <c r="J67" s="31">
        <v>0</v>
      </c>
      <c r="K67" s="31">
        <v>0</v>
      </c>
      <c r="L67" s="268">
        <v>0</v>
      </c>
      <c r="M67" s="274">
        <v>0</v>
      </c>
      <c r="N67" s="274">
        <v>0</v>
      </c>
      <c r="O67" s="89">
        <f t="shared" si="1"/>
        <v>1</v>
      </c>
    </row>
    <row r="68" spans="2:15" ht="19.5" customHeight="1">
      <c r="B68" s="91" t="s">
        <v>16</v>
      </c>
      <c r="C68" s="31">
        <v>0</v>
      </c>
      <c r="D68" s="31">
        <v>3</v>
      </c>
      <c r="E68" s="31">
        <v>1</v>
      </c>
      <c r="F68" s="31">
        <v>0</v>
      </c>
      <c r="G68" s="31">
        <v>1</v>
      </c>
      <c r="H68" s="31">
        <v>2</v>
      </c>
      <c r="I68" s="31">
        <v>1</v>
      </c>
      <c r="J68" s="31">
        <v>0</v>
      </c>
      <c r="K68" s="31">
        <v>2</v>
      </c>
      <c r="L68" s="268">
        <v>2</v>
      </c>
      <c r="M68" s="274">
        <v>1</v>
      </c>
      <c r="N68" s="274">
        <v>4</v>
      </c>
      <c r="O68" s="89">
        <f t="shared" si="1"/>
        <v>17</v>
      </c>
    </row>
    <row r="69" spans="2:15" ht="19.5" customHeight="1">
      <c r="B69" s="91" t="s">
        <v>227</v>
      </c>
      <c r="C69" s="31">
        <v>1</v>
      </c>
      <c r="D69" s="31">
        <v>1</v>
      </c>
      <c r="E69" s="31">
        <v>0</v>
      </c>
      <c r="F69" s="31">
        <v>2</v>
      </c>
      <c r="G69" s="31">
        <v>1</v>
      </c>
      <c r="H69" s="31">
        <v>2</v>
      </c>
      <c r="I69" s="31">
        <v>0</v>
      </c>
      <c r="J69" s="31">
        <v>0</v>
      </c>
      <c r="K69" s="31">
        <v>1</v>
      </c>
      <c r="L69" s="268">
        <v>2</v>
      </c>
      <c r="M69" s="274">
        <v>0</v>
      </c>
      <c r="N69" s="274">
        <v>0</v>
      </c>
      <c r="O69" s="89">
        <f t="shared" si="1"/>
        <v>10</v>
      </c>
    </row>
    <row r="70" spans="2:15" ht="19.5" customHeight="1">
      <c r="B70" s="91" t="s">
        <v>228</v>
      </c>
      <c r="C70" s="31">
        <v>0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268">
        <v>0</v>
      </c>
      <c r="M70" s="274">
        <v>0</v>
      </c>
      <c r="N70" s="274">
        <v>0</v>
      </c>
      <c r="O70" s="89">
        <f t="shared" si="1"/>
        <v>1</v>
      </c>
    </row>
    <row r="71" spans="2:15" ht="19.5" customHeight="1">
      <c r="B71" s="91" t="s">
        <v>229</v>
      </c>
      <c r="C71" s="31">
        <v>0</v>
      </c>
      <c r="D71" s="31">
        <v>0</v>
      </c>
      <c r="E71" s="31">
        <v>1</v>
      </c>
      <c r="F71" s="31">
        <v>0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268">
        <v>0</v>
      </c>
      <c r="M71" s="274">
        <v>0</v>
      </c>
      <c r="N71" s="274">
        <v>0</v>
      </c>
      <c r="O71" s="89">
        <f t="shared" si="1"/>
        <v>2</v>
      </c>
    </row>
    <row r="72" spans="2:15" ht="19.5" customHeight="1">
      <c r="B72" s="91" t="s">
        <v>230</v>
      </c>
      <c r="C72" s="31">
        <v>0</v>
      </c>
      <c r="D72" s="31">
        <v>0</v>
      </c>
      <c r="E72" s="31">
        <v>0</v>
      </c>
      <c r="F72" s="31">
        <v>1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268">
        <v>0</v>
      </c>
      <c r="M72" s="274">
        <v>0</v>
      </c>
      <c r="N72" s="274">
        <v>0</v>
      </c>
      <c r="O72" s="89">
        <f t="shared" si="1"/>
        <v>1</v>
      </c>
    </row>
    <row r="73" spans="2:15" ht="19.5" customHeight="1">
      <c r="B73" s="91" t="s">
        <v>231</v>
      </c>
      <c r="C73" s="31">
        <v>0</v>
      </c>
      <c r="D73" s="31">
        <v>2</v>
      </c>
      <c r="E73" s="31">
        <v>0</v>
      </c>
      <c r="F73" s="31">
        <v>1</v>
      </c>
      <c r="G73" s="31">
        <v>0</v>
      </c>
      <c r="H73" s="31">
        <v>0</v>
      </c>
      <c r="I73" s="31">
        <v>0</v>
      </c>
      <c r="J73" s="31">
        <v>1</v>
      </c>
      <c r="K73" s="31">
        <v>0</v>
      </c>
      <c r="L73" s="268">
        <v>1</v>
      </c>
      <c r="M73" s="274">
        <v>0</v>
      </c>
      <c r="N73" s="274">
        <v>0</v>
      </c>
      <c r="O73" s="89">
        <f t="shared" si="1"/>
        <v>5</v>
      </c>
    </row>
    <row r="74" spans="2:15" ht="19.5" customHeight="1">
      <c r="B74" s="91" t="s">
        <v>232</v>
      </c>
      <c r="C74" s="31">
        <v>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268">
        <v>0</v>
      </c>
      <c r="M74" s="274">
        <v>0</v>
      </c>
      <c r="N74" s="274">
        <v>0</v>
      </c>
      <c r="O74" s="89">
        <f t="shared" si="1"/>
        <v>1</v>
      </c>
    </row>
    <row r="75" spans="2:15" ht="19.5" customHeight="1">
      <c r="B75" s="91" t="s">
        <v>233</v>
      </c>
      <c r="C75" s="31">
        <v>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268">
        <v>0</v>
      </c>
      <c r="M75" s="274">
        <v>0</v>
      </c>
      <c r="N75" s="274">
        <v>0</v>
      </c>
      <c r="O75" s="89">
        <f t="shared" si="1"/>
        <v>1</v>
      </c>
    </row>
    <row r="76" spans="2:15" ht="19.5" customHeight="1">
      <c r="B76" s="91" t="s">
        <v>490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268">
        <v>1</v>
      </c>
      <c r="M76" s="274">
        <v>0</v>
      </c>
      <c r="N76" s="274">
        <v>0</v>
      </c>
      <c r="O76" s="89">
        <f t="shared" si="1"/>
        <v>1</v>
      </c>
    </row>
    <row r="77" spans="2:15" ht="19.5" customHeight="1">
      <c r="B77" s="91" t="s">
        <v>187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1</v>
      </c>
      <c r="J77" s="31">
        <v>0</v>
      </c>
      <c r="K77" s="31">
        <v>0</v>
      </c>
      <c r="L77" s="268">
        <v>0</v>
      </c>
      <c r="M77" s="274">
        <v>0</v>
      </c>
      <c r="N77" s="274">
        <v>0</v>
      </c>
      <c r="O77" s="89">
        <f t="shared" si="1"/>
        <v>1</v>
      </c>
    </row>
    <row r="78" spans="2:15" ht="19.5" customHeight="1">
      <c r="B78" s="91" t="s">
        <v>431</v>
      </c>
      <c r="C78" s="31">
        <v>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</v>
      </c>
      <c r="K78" s="31">
        <v>0</v>
      </c>
      <c r="L78" s="268">
        <v>0</v>
      </c>
      <c r="M78" s="274">
        <v>0</v>
      </c>
      <c r="N78" s="274">
        <v>1</v>
      </c>
      <c r="O78" s="89">
        <f t="shared" si="1"/>
        <v>3</v>
      </c>
    </row>
    <row r="79" spans="2:15" ht="19.5" customHeight="1">
      <c r="B79" s="91" t="s">
        <v>398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2</v>
      </c>
      <c r="K79" s="31">
        <v>0</v>
      </c>
      <c r="L79" s="268">
        <v>0</v>
      </c>
      <c r="M79" s="274">
        <v>0</v>
      </c>
      <c r="N79" s="274">
        <v>0</v>
      </c>
      <c r="O79" s="89">
        <f t="shared" si="1"/>
        <v>2</v>
      </c>
    </row>
    <row r="80" spans="2:15" ht="19.5" customHeight="1">
      <c r="B80" s="94" t="s">
        <v>234</v>
      </c>
      <c r="C80" s="95">
        <v>1</v>
      </c>
      <c r="D80" s="95">
        <v>2</v>
      </c>
      <c r="E80" s="95">
        <v>1</v>
      </c>
      <c r="F80" s="95">
        <v>0</v>
      </c>
      <c r="G80" s="95">
        <v>0</v>
      </c>
      <c r="H80" s="95">
        <v>1</v>
      </c>
      <c r="I80" s="95">
        <v>0</v>
      </c>
      <c r="J80" s="95">
        <v>0</v>
      </c>
      <c r="K80" s="95">
        <v>2</v>
      </c>
      <c r="L80" s="276">
        <v>0</v>
      </c>
      <c r="M80" s="280">
        <v>0</v>
      </c>
      <c r="N80" s="280">
        <v>1</v>
      </c>
      <c r="O80" s="89">
        <f t="shared" si="1"/>
        <v>8</v>
      </c>
    </row>
    <row r="81" spans="2:15" ht="19.5" customHeight="1">
      <c r="B81" s="300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2"/>
    </row>
    <row r="82" spans="2:15" ht="19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5"/>
    </row>
    <row r="83" spans="2:15" ht="19.5" customHeight="1">
      <c r="B83" s="278" t="s">
        <v>188</v>
      </c>
      <c r="C83" s="279">
        <v>0</v>
      </c>
      <c r="D83" s="279">
        <v>0</v>
      </c>
      <c r="E83" s="279">
        <v>0</v>
      </c>
      <c r="F83" s="279">
        <v>0</v>
      </c>
      <c r="G83" s="279">
        <v>0</v>
      </c>
      <c r="H83" s="279">
        <v>0</v>
      </c>
      <c r="I83" s="279">
        <v>1</v>
      </c>
      <c r="J83" s="279">
        <v>0</v>
      </c>
      <c r="K83" s="279">
        <v>0</v>
      </c>
      <c r="L83" s="280">
        <v>0</v>
      </c>
      <c r="M83" s="280">
        <v>0</v>
      </c>
      <c r="N83" s="280">
        <v>0</v>
      </c>
      <c r="O83" s="89">
        <f>SUM(C83:N83)</f>
        <v>1</v>
      </c>
    </row>
    <row r="84" spans="2:15" ht="19.5" customHeight="1">
      <c r="B84" s="90" t="s">
        <v>235</v>
      </c>
      <c r="C84" s="88">
        <v>1</v>
      </c>
      <c r="D84" s="88">
        <v>2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274">
        <v>0</v>
      </c>
      <c r="M84" s="274">
        <v>0</v>
      </c>
      <c r="N84" s="274">
        <v>0</v>
      </c>
      <c r="O84" s="89">
        <f aca="true" t="shared" si="2" ref="O84:O120">SUM(C84:N84)</f>
        <v>3</v>
      </c>
    </row>
    <row r="85" spans="2:15" ht="19.5" customHeight="1">
      <c r="B85" s="94" t="s">
        <v>447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3</v>
      </c>
      <c r="L85" s="276">
        <v>0</v>
      </c>
      <c r="M85" s="280">
        <v>0</v>
      </c>
      <c r="N85" s="280">
        <v>0</v>
      </c>
      <c r="O85" s="89">
        <f t="shared" si="2"/>
        <v>3</v>
      </c>
    </row>
    <row r="86" spans="2:15" ht="19.5" customHeight="1">
      <c r="B86" s="278" t="s">
        <v>340</v>
      </c>
      <c r="C86" s="279">
        <v>0</v>
      </c>
      <c r="D86" s="279">
        <v>0</v>
      </c>
      <c r="E86" s="279">
        <v>1</v>
      </c>
      <c r="F86" s="279">
        <v>0</v>
      </c>
      <c r="G86" s="279">
        <v>0</v>
      </c>
      <c r="H86" s="279">
        <v>0</v>
      </c>
      <c r="I86" s="279">
        <v>0</v>
      </c>
      <c r="J86" s="279">
        <v>0</v>
      </c>
      <c r="K86" s="279">
        <v>2</v>
      </c>
      <c r="L86" s="280">
        <v>0</v>
      </c>
      <c r="M86" s="280">
        <v>0</v>
      </c>
      <c r="N86" s="280">
        <v>0</v>
      </c>
      <c r="O86" s="89">
        <f t="shared" si="2"/>
        <v>3</v>
      </c>
    </row>
    <row r="87" spans="2:15" ht="19.5" customHeight="1">
      <c r="B87" s="90" t="s">
        <v>236</v>
      </c>
      <c r="C87" s="88">
        <v>0</v>
      </c>
      <c r="D87" s="88">
        <v>0</v>
      </c>
      <c r="E87" s="88">
        <v>0</v>
      </c>
      <c r="F87" s="88">
        <v>0</v>
      </c>
      <c r="G87" s="88">
        <v>1</v>
      </c>
      <c r="H87" s="88">
        <v>0</v>
      </c>
      <c r="I87" s="88">
        <v>0</v>
      </c>
      <c r="J87" s="88">
        <v>0</v>
      </c>
      <c r="K87" s="88">
        <v>0</v>
      </c>
      <c r="L87" s="274">
        <v>0</v>
      </c>
      <c r="M87" s="274">
        <v>0</v>
      </c>
      <c r="N87" s="274">
        <v>0</v>
      </c>
      <c r="O87" s="89">
        <f t="shared" si="2"/>
        <v>1</v>
      </c>
    </row>
    <row r="88" spans="2:15" ht="19.5" customHeight="1">
      <c r="B88" s="91" t="s">
        <v>514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68">
        <v>0</v>
      </c>
      <c r="M88" s="274">
        <v>1</v>
      </c>
      <c r="N88" s="274">
        <v>0</v>
      </c>
      <c r="O88" s="89">
        <f t="shared" si="2"/>
        <v>1</v>
      </c>
    </row>
    <row r="89" spans="2:15" ht="19.5" customHeight="1">
      <c r="B89" s="93" t="s">
        <v>237</v>
      </c>
      <c r="C89" s="76">
        <v>1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275">
        <v>0</v>
      </c>
      <c r="M89" s="284">
        <v>0</v>
      </c>
      <c r="N89" s="284">
        <v>0</v>
      </c>
      <c r="O89" s="281">
        <f t="shared" si="2"/>
        <v>1</v>
      </c>
    </row>
    <row r="90" spans="2:15" ht="19.5" customHeight="1">
      <c r="B90" s="94" t="s">
        <v>238</v>
      </c>
      <c r="C90" s="95">
        <v>0</v>
      </c>
      <c r="D90" s="95">
        <v>0</v>
      </c>
      <c r="E90" s="95">
        <v>0</v>
      </c>
      <c r="F90" s="95">
        <v>0</v>
      </c>
      <c r="G90" s="95">
        <v>1</v>
      </c>
      <c r="H90" s="95">
        <v>1</v>
      </c>
      <c r="I90" s="95">
        <v>0</v>
      </c>
      <c r="J90" s="95">
        <v>0</v>
      </c>
      <c r="K90" s="95">
        <v>0</v>
      </c>
      <c r="L90" s="276">
        <v>0</v>
      </c>
      <c r="M90" s="280">
        <v>0</v>
      </c>
      <c r="N90" s="280">
        <v>0</v>
      </c>
      <c r="O90" s="89">
        <f t="shared" si="2"/>
        <v>2</v>
      </c>
    </row>
    <row r="91" spans="2:15" ht="19.5" customHeight="1">
      <c r="B91" s="90" t="s">
        <v>170</v>
      </c>
      <c r="C91" s="88">
        <v>0</v>
      </c>
      <c r="D91" s="88">
        <v>0</v>
      </c>
      <c r="E91" s="88">
        <v>0</v>
      </c>
      <c r="F91" s="88">
        <v>0</v>
      </c>
      <c r="G91" s="88">
        <v>1</v>
      </c>
      <c r="H91" s="88">
        <v>0</v>
      </c>
      <c r="I91" s="88">
        <v>1</v>
      </c>
      <c r="J91" s="88">
        <v>0</v>
      </c>
      <c r="K91" s="88">
        <v>0</v>
      </c>
      <c r="L91" s="274">
        <v>0</v>
      </c>
      <c r="M91" s="274">
        <v>0</v>
      </c>
      <c r="N91" s="274">
        <v>0</v>
      </c>
      <c r="O91" s="89">
        <f t="shared" si="2"/>
        <v>2</v>
      </c>
    </row>
    <row r="92" spans="2:15" ht="19.5" customHeight="1">
      <c r="B92" s="91" t="s">
        <v>499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268">
        <v>0</v>
      </c>
      <c r="M92" s="274">
        <v>1</v>
      </c>
      <c r="N92" s="274">
        <v>0</v>
      </c>
      <c r="O92" s="89">
        <f t="shared" si="2"/>
        <v>1</v>
      </c>
    </row>
    <row r="93" spans="2:15" ht="19.5" customHeight="1">
      <c r="B93" s="93" t="s">
        <v>239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1</v>
      </c>
      <c r="I93" s="76">
        <v>0</v>
      </c>
      <c r="J93" s="76">
        <v>1</v>
      </c>
      <c r="K93" s="76">
        <v>0</v>
      </c>
      <c r="L93" s="275">
        <v>2</v>
      </c>
      <c r="M93" s="284">
        <v>2</v>
      </c>
      <c r="N93" s="284">
        <v>1</v>
      </c>
      <c r="O93" s="281">
        <f t="shared" si="2"/>
        <v>7</v>
      </c>
    </row>
    <row r="94" spans="2:15" ht="19.5" customHeight="1">
      <c r="B94" s="91" t="s">
        <v>240</v>
      </c>
      <c r="C94" s="31">
        <v>1</v>
      </c>
      <c r="D94" s="31">
        <v>0</v>
      </c>
      <c r="E94" s="31">
        <v>3</v>
      </c>
      <c r="F94" s="31">
        <v>0</v>
      </c>
      <c r="G94" s="31">
        <v>0</v>
      </c>
      <c r="H94" s="31">
        <v>1</v>
      </c>
      <c r="I94" s="31">
        <v>0</v>
      </c>
      <c r="J94" s="31">
        <v>0</v>
      </c>
      <c r="K94" s="31">
        <v>0</v>
      </c>
      <c r="L94" s="268">
        <v>0</v>
      </c>
      <c r="M94" s="274">
        <v>0</v>
      </c>
      <c r="N94" s="274">
        <v>1</v>
      </c>
      <c r="O94" s="89">
        <f t="shared" si="2"/>
        <v>6</v>
      </c>
    </row>
    <row r="95" spans="2:15" ht="19.5" customHeight="1">
      <c r="B95" s="91" t="s">
        <v>397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1</v>
      </c>
      <c r="K95" s="31">
        <v>0</v>
      </c>
      <c r="L95" s="268">
        <v>0</v>
      </c>
      <c r="M95" s="274">
        <v>0</v>
      </c>
      <c r="N95" s="274">
        <v>0</v>
      </c>
      <c r="O95" s="89">
        <f t="shared" si="2"/>
        <v>1</v>
      </c>
    </row>
    <row r="96" spans="2:15" ht="19.5" customHeight="1">
      <c r="B96" s="91" t="s">
        <v>241</v>
      </c>
      <c r="C96" s="31">
        <v>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268">
        <v>0</v>
      </c>
      <c r="M96" s="274">
        <v>0</v>
      </c>
      <c r="N96" s="274">
        <v>0</v>
      </c>
      <c r="O96" s="89">
        <f t="shared" si="2"/>
        <v>2</v>
      </c>
    </row>
    <row r="97" spans="2:15" ht="19.5" customHeight="1">
      <c r="B97" s="91" t="s">
        <v>13</v>
      </c>
      <c r="C97" s="31">
        <v>0</v>
      </c>
      <c r="D97" s="31">
        <v>1</v>
      </c>
      <c r="E97" s="31">
        <v>0</v>
      </c>
      <c r="F97" s="31">
        <v>0</v>
      </c>
      <c r="G97" s="31">
        <v>0</v>
      </c>
      <c r="H97" s="31">
        <v>1</v>
      </c>
      <c r="I97" s="31">
        <v>1</v>
      </c>
      <c r="J97" s="31">
        <v>5</v>
      </c>
      <c r="K97" s="31">
        <v>2</v>
      </c>
      <c r="L97" s="268">
        <v>1</v>
      </c>
      <c r="M97" s="274">
        <v>3</v>
      </c>
      <c r="N97" s="274">
        <v>1</v>
      </c>
      <c r="O97" s="89">
        <f t="shared" si="2"/>
        <v>15</v>
      </c>
    </row>
    <row r="98" spans="2:15" ht="19.5" customHeight="1">
      <c r="B98" s="91" t="s">
        <v>242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1</v>
      </c>
      <c r="I98" s="31">
        <v>0</v>
      </c>
      <c r="J98" s="31">
        <v>0</v>
      </c>
      <c r="K98" s="31">
        <v>0</v>
      </c>
      <c r="L98" s="268">
        <v>0</v>
      </c>
      <c r="M98" s="274">
        <v>0</v>
      </c>
      <c r="N98" s="274">
        <v>0</v>
      </c>
      <c r="O98" s="89">
        <f t="shared" si="2"/>
        <v>1</v>
      </c>
    </row>
    <row r="99" spans="2:15" ht="19.5" customHeight="1">
      <c r="B99" s="91" t="s">
        <v>244</v>
      </c>
      <c r="C99" s="31">
        <v>1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268">
        <v>0</v>
      </c>
      <c r="M99" s="274">
        <v>0</v>
      </c>
      <c r="N99" s="274">
        <v>0</v>
      </c>
      <c r="O99" s="89">
        <f t="shared" si="2"/>
        <v>1</v>
      </c>
    </row>
    <row r="100" spans="2:15" ht="19.5" customHeight="1">
      <c r="B100" s="91" t="s">
        <v>245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1</v>
      </c>
      <c r="I100" s="31">
        <v>0</v>
      </c>
      <c r="J100" s="31">
        <v>0</v>
      </c>
      <c r="K100" s="31">
        <v>0</v>
      </c>
      <c r="L100" s="268">
        <v>0</v>
      </c>
      <c r="M100" s="274">
        <v>0</v>
      </c>
      <c r="N100" s="274">
        <v>0</v>
      </c>
      <c r="O100" s="89">
        <f t="shared" si="2"/>
        <v>1</v>
      </c>
    </row>
    <row r="101" spans="2:15" ht="19.5" customHeight="1">
      <c r="B101" s="91" t="s">
        <v>246</v>
      </c>
      <c r="C101" s="31">
        <v>1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268">
        <v>0</v>
      </c>
      <c r="M101" s="274">
        <v>0</v>
      </c>
      <c r="N101" s="274">
        <v>0</v>
      </c>
      <c r="O101" s="89">
        <f t="shared" si="2"/>
        <v>1</v>
      </c>
    </row>
    <row r="102" spans="2:15" ht="19.5" customHeight="1">
      <c r="B102" s="91" t="s">
        <v>433</v>
      </c>
      <c r="C102" s="31">
        <v>0</v>
      </c>
      <c r="D102" s="31">
        <v>0</v>
      </c>
      <c r="E102" s="31">
        <v>0</v>
      </c>
      <c r="F102" s="31">
        <v>0</v>
      </c>
      <c r="G102" s="31">
        <v>1</v>
      </c>
      <c r="H102" s="31">
        <v>0</v>
      </c>
      <c r="I102" s="31">
        <v>0</v>
      </c>
      <c r="J102" s="31">
        <v>0</v>
      </c>
      <c r="K102" s="31">
        <v>0</v>
      </c>
      <c r="L102" s="268">
        <v>0</v>
      </c>
      <c r="M102" s="274">
        <v>0</v>
      </c>
      <c r="N102" s="274">
        <v>0</v>
      </c>
      <c r="O102" s="89">
        <f t="shared" si="2"/>
        <v>1</v>
      </c>
    </row>
    <row r="103" spans="2:15" ht="19.5" customHeight="1">
      <c r="B103" s="91" t="s">
        <v>247</v>
      </c>
      <c r="C103" s="31">
        <v>1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268">
        <v>0</v>
      </c>
      <c r="M103" s="274">
        <v>0</v>
      </c>
      <c r="N103" s="274">
        <v>0</v>
      </c>
      <c r="O103" s="89">
        <f t="shared" si="2"/>
        <v>1</v>
      </c>
    </row>
    <row r="104" spans="2:15" ht="19.5" customHeight="1">
      <c r="B104" s="91" t="s">
        <v>248</v>
      </c>
      <c r="C104" s="31">
        <v>0</v>
      </c>
      <c r="D104" s="31">
        <v>1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268">
        <v>0</v>
      </c>
      <c r="M104" s="274">
        <v>0</v>
      </c>
      <c r="N104" s="274">
        <v>0</v>
      </c>
      <c r="O104" s="89">
        <f t="shared" si="2"/>
        <v>1</v>
      </c>
    </row>
    <row r="105" spans="2:15" ht="19.5" customHeight="1">
      <c r="B105" s="91" t="s">
        <v>243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1</v>
      </c>
      <c r="J105" s="31">
        <v>0</v>
      </c>
      <c r="K105" s="31">
        <v>0</v>
      </c>
      <c r="L105" s="268">
        <v>0</v>
      </c>
      <c r="M105" s="274">
        <v>0</v>
      </c>
      <c r="N105" s="274">
        <v>0</v>
      </c>
      <c r="O105" s="89">
        <f t="shared" si="2"/>
        <v>1</v>
      </c>
    </row>
    <row r="106" spans="2:15" ht="19.5" customHeight="1">
      <c r="B106" s="91" t="s">
        <v>249</v>
      </c>
      <c r="C106" s="31">
        <v>0</v>
      </c>
      <c r="D106" s="31">
        <v>0</v>
      </c>
      <c r="E106" s="31">
        <v>0</v>
      </c>
      <c r="F106" s="31">
        <v>1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268">
        <v>0</v>
      </c>
      <c r="M106" s="274">
        <v>0</v>
      </c>
      <c r="N106" s="274">
        <v>0</v>
      </c>
      <c r="O106" s="89">
        <f t="shared" si="2"/>
        <v>1</v>
      </c>
    </row>
    <row r="107" spans="2:15" ht="19.5" customHeight="1">
      <c r="B107" s="91" t="s">
        <v>250</v>
      </c>
      <c r="C107" s="31">
        <v>0</v>
      </c>
      <c r="D107" s="31">
        <v>1</v>
      </c>
      <c r="E107" s="31">
        <v>1</v>
      </c>
      <c r="F107" s="31">
        <v>0</v>
      </c>
      <c r="G107" s="31">
        <v>1</v>
      </c>
      <c r="H107" s="31">
        <v>1</v>
      </c>
      <c r="I107" s="31">
        <v>0</v>
      </c>
      <c r="J107" s="31">
        <v>0</v>
      </c>
      <c r="K107" s="31">
        <v>0</v>
      </c>
      <c r="L107" s="268">
        <v>0</v>
      </c>
      <c r="M107" s="274">
        <v>0</v>
      </c>
      <c r="N107" s="274">
        <v>0</v>
      </c>
      <c r="O107" s="89">
        <f t="shared" si="2"/>
        <v>4</v>
      </c>
    </row>
    <row r="108" spans="2:15" ht="19.5" customHeight="1">
      <c r="B108" s="91" t="s">
        <v>487</v>
      </c>
      <c r="C108" s="31">
        <v>0</v>
      </c>
      <c r="D108" s="31">
        <v>0</v>
      </c>
      <c r="E108" s="31">
        <v>0</v>
      </c>
      <c r="F108" s="31">
        <v>2</v>
      </c>
      <c r="G108" s="31">
        <v>1</v>
      </c>
      <c r="H108" s="31">
        <v>0</v>
      </c>
      <c r="I108" s="31">
        <v>3</v>
      </c>
      <c r="J108" s="31">
        <v>0</v>
      </c>
      <c r="K108" s="31">
        <v>0</v>
      </c>
      <c r="L108" s="268">
        <v>0</v>
      </c>
      <c r="M108" s="274">
        <v>0</v>
      </c>
      <c r="N108" s="274">
        <v>0</v>
      </c>
      <c r="O108" s="89">
        <f t="shared" si="2"/>
        <v>6</v>
      </c>
    </row>
    <row r="109" spans="2:15" ht="19.5" customHeight="1">
      <c r="B109" s="91" t="s">
        <v>251</v>
      </c>
      <c r="C109" s="31">
        <v>0</v>
      </c>
      <c r="D109" s="31">
        <v>0</v>
      </c>
      <c r="E109" s="31">
        <v>1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268">
        <v>0</v>
      </c>
      <c r="M109" s="274">
        <v>0</v>
      </c>
      <c r="N109" s="274">
        <v>0</v>
      </c>
      <c r="O109" s="89">
        <f t="shared" si="2"/>
        <v>1</v>
      </c>
    </row>
    <row r="110" spans="2:15" ht="19.5" customHeight="1">
      <c r="B110" s="91" t="s">
        <v>252</v>
      </c>
      <c r="C110" s="31">
        <v>1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268">
        <v>0</v>
      </c>
      <c r="M110" s="274">
        <v>0</v>
      </c>
      <c r="N110" s="274">
        <v>0</v>
      </c>
      <c r="O110" s="89">
        <f t="shared" si="2"/>
        <v>1</v>
      </c>
    </row>
    <row r="111" spans="2:15" ht="19.5" customHeight="1">
      <c r="B111" s="91" t="s">
        <v>253</v>
      </c>
      <c r="C111" s="31">
        <v>0</v>
      </c>
      <c r="D111" s="31">
        <v>0</v>
      </c>
      <c r="E111" s="31">
        <v>0</v>
      </c>
      <c r="F111" s="31">
        <v>0</v>
      </c>
      <c r="G111" s="31">
        <v>1</v>
      </c>
      <c r="H111" s="31">
        <v>0</v>
      </c>
      <c r="I111" s="31">
        <v>0</v>
      </c>
      <c r="J111" s="31">
        <v>0</v>
      </c>
      <c r="K111" s="31">
        <v>0</v>
      </c>
      <c r="L111" s="268">
        <v>0</v>
      </c>
      <c r="M111" s="274">
        <v>1</v>
      </c>
      <c r="N111" s="274">
        <v>0</v>
      </c>
      <c r="O111" s="89">
        <f t="shared" si="2"/>
        <v>2</v>
      </c>
    </row>
    <row r="112" spans="2:15" ht="19.5" customHeight="1">
      <c r="B112" s="91" t="s">
        <v>254</v>
      </c>
      <c r="C112" s="31">
        <v>2</v>
      </c>
      <c r="D112" s="31">
        <v>2</v>
      </c>
      <c r="E112" s="31">
        <v>0</v>
      </c>
      <c r="F112" s="31">
        <v>0</v>
      </c>
      <c r="G112" s="31">
        <v>1</v>
      </c>
      <c r="H112" s="31">
        <v>1</v>
      </c>
      <c r="I112" s="31">
        <v>0</v>
      </c>
      <c r="J112" s="31">
        <v>2</v>
      </c>
      <c r="K112" s="31">
        <v>0</v>
      </c>
      <c r="L112" s="268">
        <v>1</v>
      </c>
      <c r="M112" s="274">
        <v>1</v>
      </c>
      <c r="N112" s="274">
        <v>0</v>
      </c>
      <c r="O112" s="89">
        <f t="shared" si="2"/>
        <v>10</v>
      </c>
    </row>
    <row r="113" spans="2:15" ht="19.5" customHeight="1">
      <c r="B113" s="91" t="s">
        <v>255</v>
      </c>
      <c r="C113" s="31">
        <v>1</v>
      </c>
      <c r="D113" s="31">
        <v>1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268">
        <v>0</v>
      </c>
      <c r="M113" s="274">
        <v>0</v>
      </c>
      <c r="N113" s="274">
        <v>0</v>
      </c>
      <c r="O113" s="89">
        <f t="shared" si="2"/>
        <v>2</v>
      </c>
    </row>
    <row r="114" spans="2:15" ht="19.5" customHeight="1">
      <c r="B114" s="91" t="s">
        <v>105</v>
      </c>
      <c r="C114" s="31">
        <v>1</v>
      </c>
      <c r="D114" s="31">
        <v>0</v>
      </c>
      <c r="E114" s="31">
        <v>5</v>
      </c>
      <c r="F114" s="31">
        <v>2</v>
      </c>
      <c r="G114" s="31">
        <v>0</v>
      </c>
      <c r="H114" s="31">
        <v>5</v>
      </c>
      <c r="I114" s="31">
        <v>2</v>
      </c>
      <c r="J114" s="31">
        <v>2</v>
      </c>
      <c r="K114" s="31">
        <v>2</v>
      </c>
      <c r="L114" s="268">
        <v>2</v>
      </c>
      <c r="M114" s="274">
        <v>4</v>
      </c>
      <c r="N114" s="274">
        <v>0</v>
      </c>
      <c r="O114" s="89">
        <f t="shared" si="2"/>
        <v>25</v>
      </c>
    </row>
    <row r="115" spans="2:15" ht="19.5" customHeight="1">
      <c r="B115" s="93" t="s">
        <v>256</v>
      </c>
      <c r="C115" s="76">
        <v>1</v>
      </c>
      <c r="D115" s="76">
        <v>1</v>
      </c>
      <c r="E115" s="76">
        <v>0</v>
      </c>
      <c r="F115" s="76">
        <v>1</v>
      </c>
      <c r="G115" s="76">
        <v>0</v>
      </c>
      <c r="H115" s="76">
        <v>1</v>
      </c>
      <c r="I115" s="76">
        <v>2</v>
      </c>
      <c r="J115" s="76">
        <v>0</v>
      </c>
      <c r="K115" s="76">
        <v>1</v>
      </c>
      <c r="L115" s="275">
        <v>1</v>
      </c>
      <c r="M115" s="284">
        <v>1</v>
      </c>
      <c r="N115" s="284">
        <v>0</v>
      </c>
      <c r="O115" s="281">
        <f t="shared" si="2"/>
        <v>9</v>
      </c>
    </row>
    <row r="116" spans="2:15" ht="19.5" customHeight="1">
      <c r="B116" s="93" t="s">
        <v>115</v>
      </c>
      <c r="C116" s="76">
        <v>1</v>
      </c>
      <c r="D116" s="76">
        <v>1</v>
      </c>
      <c r="E116" s="76">
        <v>3</v>
      </c>
      <c r="F116" s="76">
        <v>2</v>
      </c>
      <c r="G116" s="76">
        <v>5</v>
      </c>
      <c r="H116" s="76">
        <v>5</v>
      </c>
      <c r="I116" s="76">
        <v>2</v>
      </c>
      <c r="J116" s="76">
        <v>1</v>
      </c>
      <c r="K116" s="76">
        <v>1</v>
      </c>
      <c r="L116" s="275">
        <v>1</v>
      </c>
      <c r="M116" s="284">
        <v>3</v>
      </c>
      <c r="N116" s="284">
        <v>6</v>
      </c>
      <c r="O116" s="281">
        <f t="shared" si="2"/>
        <v>31</v>
      </c>
    </row>
    <row r="117" spans="2:15" ht="19.5" customHeight="1">
      <c r="B117" s="93" t="s">
        <v>257</v>
      </c>
      <c r="C117" s="76">
        <v>0</v>
      </c>
      <c r="D117" s="76">
        <v>0</v>
      </c>
      <c r="E117" s="76">
        <v>1</v>
      </c>
      <c r="F117" s="76">
        <v>1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275">
        <v>0</v>
      </c>
      <c r="M117" s="284">
        <v>0</v>
      </c>
      <c r="N117" s="284">
        <v>0</v>
      </c>
      <c r="O117" s="281">
        <f t="shared" si="2"/>
        <v>2</v>
      </c>
    </row>
    <row r="118" spans="2:15" ht="19.5" customHeight="1">
      <c r="B118" s="91" t="s">
        <v>258</v>
      </c>
      <c r="C118" s="31">
        <v>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268">
        <v>0</v>
      </c>
      <c r="M118" s="274">
        <v>0</v>
      </c>
      <c r="N118" s="274">
        <v>0</v>
      </c>
      <c r="O118" s="89">
        <f t="shared" si="2"/>
        <v>1</v>
      </c>
    </row>
    <row r="119" spans="2:15" ht="19.5" customHeight="1">
      <c r="B119" s="91" t="s">
        <v>259</v>
      </c>
      <c r="C119" s="31">
        <v>0</v>
      </c>
      <c r="D119" s="31">
        <v>0</v>
      </c>
      <c r="E119" s="31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0</v>
      </c>
      <c r="K119" s="31">
        <v>0</v>
      </c>
      <c r="L119" s="268">
        <v>0</v>
      </c>
      <c r="M119" s="274">
        <v>0</v>
      </c>
      <c r="N119" s="274">
        <v>0</v>
      </c>
      <c r="O119" s="89">
        <f t="shared" si="2"/>
        <v>1</v>
      </c>
    </row>
    <row r="120" spans="2:15" ht="19.5" customHeight="1">
      <c r="B120" s="94" t="s">
        <v>260</v>
      </c>
      <c r="C120" s="95">
        <v>1</v>
      </c>
      <c r="D120" s="95">
        <v>0</v>
      </c>
      <c r="E120" s="95">
        <v>0</v>
      </c>
      <c r="F120" s="95">
        <v>0</v>
      </c>
      <c r="G120" s="95">
        <v>1</v>
      </c>
      <c r="H120" s="95">
        <v>0</v>
      </c>
      <c r="I120" s="95">
        <v>0</v>
      </c>
      <c r="J120" s="95">
        <v>1</v>
      </c>
      <c r="K120" s="95">
        <v>0</v>
      </c>
      <c r="L120" s="276">
        <v>0</v>
      </c>
      <c r="M120" s="280">
        <v>0</v>
      </c>
      <c r="N120" s="280">
        <v>0</v>
      </c>
      <c r="O120" s="89">
        <f t="shared" si="2"/>
        <v>3</v>
      </c>
    </row>
    <row r="121" spans="2:15" ht="19.5" customHeight="1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8"/>
    </row>
    <row r="122" spans="2:15" ht="19.5" customHeight="1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1"/>
    </row>
    <row r="123" spans="2:15" ht="19.5" customHeight="1">
      <c r="B123" s="306" t="s">
        <v>123</v>
      </c>
      <c r="C123" s="307">
        <v>1</v>
      </c>
      <c r="D123" s="307">
        <v>2</v>
      </c>
      <c r="E123" s="307">
        <v>1</v>
      </c>
      <c r="F123" s="307">
        <v>0</v>
      </c>
      <c r="G123" s="307">
        <v>1</v>
      </c>
      <c r="H123" s="307">
        <v>0</v>
      </c>
      <c r="I123" s="307">
        <v>1</v>
      </c>
      <c r="J123" s="307">
        <v>1</v>
      </c>
      <c r="K123" s="307">
        <v>1</v>
      </c>
      <c r="L123" s="291">
        <v>2</v>
      </c>
      <c r="M123" s="291">
        <v>2</v>
      </c>
      <c r="N123" s="291">
        <v>2</v>
      </c>
      <c r="O123" s="281">
        <f aca="true" t="shared" si="3" ref="O123:O139">SUM(C123:N123)</f>
        <v>14</v>
      </c>
    </row>
    <row r="124" spans="2:15" ht="19.5" customHeight="1">
      <c r="B124" s="278" t="s">
        <v>261</v>
      </c>
      <c r="C124" s="279">
        <v>0</v>
      </c>
      <c r="D124" s="279">
        <v>1</v>
      </c>
      <c r="E124" s="279">
        <v>0</v>
      </c>
      <c r="F124" s="279">
        <v>0</v>
      </c>
      <c r="G124" s="279">
        <v>0</v>
      </c>
      <c r="H124" s="279">
        <v>0</v>
      </c>
      <c r="I124" s="279">
        <v>0</v>
      </c>
      <c r="J124" s="279">
        <v>0</v>
      </c>
      <c r="K124" s="279">
        <v>0</v>
      </c>
      <c r="L124" s="280">
        <v>0</v>
      </c>
      <c r="M124" s="280">
        <v>0</v>
      </c>
      <c r="N124" s="280">
        <v>0</v>
      </c>
      <c r="O124" s="277">
        <f t="shared" si="3"/>
        <v>1</v>
      </c>
    </row>
    <row r="125" spans="2:15" ht="19.5" customHeight="1">
      <c r="B125" s="90" t="s">
        <v>262</v>
      </c>
      <c r="C125" s="88">
        <v>0</v>
      </c>
      <c r="D125" s="88">
        <v>0</v>
      </c>
      <c r="E125" s="88">
        <v>0</v>
      </c>
      <c r="F125" s="88">
        <v>0</v>
      </c>
      <c r="G125" s="88">
        <v>1</v>
      </c>
      <c r="H125" s="88">
        <v>0</v>
      </c>
      <c r="I125" s="88">
        <v>0</v>
      </c>
      <c r="J125" s="88">
        <v>1</v>
      </c>
      <c r="K125" s="88">
        <v>0</v>
      </c>
      <c r="L125" s="274">
        <v>0</v>
      </c>
      <c r="M125" s="274">
        <v>0</v>
      </c>
      <c r="N125" s="274">
        <v>0</v>
      </c>
      <c r="O125" s="89">
        <f t="shared" si="3"/>
        <v>2</v>
      </c>
    </row>
    <row r="126" spans="2:15" ht="19.5" customHeight="1">
      <c r="B126" s="93" t="s">
        <v>401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1</v>
      </c>
      <c r="K126" s="76">
        <v>0</v>
      </c>
      <c r="L126" s="275">
        <v>0</v>
      </c>
      <c r="M126" s="284">
        <v>0</v>
      </c>
      <c r="N126" s="284">
        <v>0</v>
      </c>
      <c r="O126" s="281">
        <f t="shared" si="3"/>
        <v>1</v>
      </c>
    </row>
    <row r="127" spans="2:15" ht="19.5" customHeight="1">
      <c r="B127" s="94" t="s">
        <v>466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276">
        <v>1</v>
      </c>
      <c r="M127" s="280">
        <v>0</v>
      </c>
      <c r="N127" s="280">
        <v>0</v>
      </c>
      <c r="O127" s="277">
        <f t="shared" si="3"/>
        <v>1</v>
      </c>
    </row>
    <row r="128" spans="2:15" ht="19.5" customHeight="1">
      <c r="B128" s="278" t="s">
        <v>263</v>
      </c>
      <c r="C128" s="279">
        <v>0</v>
      </c>
      <c r="D128" s="279">
        <v>1</v>
      </c>
      <c r="E128" s="279">
        <v>0</v>
      </c>
      <c r="F128" s="279">
        <v>0</v>
      </c>
      <c r="G128" s="279">
        <v>0</v>
      </c>
      <c r="H128" s="279">
        <v>0</v>
      </c>
      <c r="I128" s="279">
        <v>0</v>
      </c>
      <c r="J128" s="279">
        <v>0</v>
      </c>
      <c r="K128" s="279">
        <v>0</v>
      </c>
      <c r="L128" s="280">
        <v>0</v>
      </c>
      <c r="M128" s="280">
        <v>0</v>
      </c>
      <c r="N128" s="280">
        <v>0</v>
      </c>
      <c r="O128" s="277">
        <f t="shared" si="3"/>
        <v>1</v>
      </c>
    </row>
    <row r="129" spans="2:15" ht="19.5" customHeight="1">
      <c r="B129" s="90" t="s">
        <v>264</v>
      </c>
      <c r="C129" s="88">
        <v>0</v>
      </c>
      <c r="D129" s="88">
        <v>0</v>
      </c>
      <c r="E129" s="88">
        <v>0</v>
      </c>
      <c r="F129" s="88">
        <v>0</v>
      </c>
      <c r="G129" s="88">
        <v>1</v>
      </c>
      <c r="H129" s="88">
        <v>1</v>
      </c>
      <c r="I129" s="88">
        <v>0</v>
      </c>
      <c r="J129" s="88">
        <v>0</v>
      </c>
      <c r="K129" s="88">
        <v>0</v>
      </c>
      <c r="L129" s="274">
        <v>0</v>
      </c>
      <c r="M129" s="274">
        <v>2</v>
      </c>
      <c r="N129" s="274">
        <v>1</v>
      </c>
      <c r="O129" s="89">
        <f t="shared" si="3"/>
        <v>5</v>
      </c>
    </row>
    <row r="130" spans="2:15" ht="19.5" customHeight="1">
      <c r="B130" s="90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1</v>
      </c>
      <c r="H130" s="88">
        <v>0</v>
      </c>
      <c r="I130" s="88">
        <v>1</v>
      </c>
      <c r="J130" s="88">
        <v>1</v>
      </c>
      <c r="K130" s="88">
        <v>0</v>
      </c>
      <c r="L130" s="274">
        <v>0</v>
      </c>
      <c r="M130" s="274">
        <v>0</v>
      </c>
      <c r="N130" s="274">
        <v>0</v>
      </c>
      <c r="O130" s="89">
        <f t="shared" si="3"/>
        <v>3</v>
      </c>
    </row>
    <row r="131" spans="2:15" ht="19.5" customHeight="1">
      <c r="B131" s="91" t="s">
        <v>265</v>
      </c>
      <c r="C131" s="31">
        <v>0</v>
      </c>
      <c r="D131" s="31">
        <v>0</v>
      </c>
      <c r="E131" s="31">
        <v>2</v>
      </c>
      <c r="F131" s="31">
        <v>0</v>
      </c>
      <c r="G131" s="31">
        <v>1</v>
      </c>
      <c r="H131" s="31">
        <v>2</v>
      </c>
      <c r="I131" s="31">
        <v>0</v>
      </c>
      <c r="J131" s="31">
        <v>0</v>
      </c>
      <c r="K131" s="31">
        <v>1</v>
      </c>
      <c r="L131" s="268">
        <v>1</v>
      </c>
      <c r="M131" s="274">
        <v>0</v>
      </c>
      <c r="N131" s="274">
        <v>0</v>
      </c>
      <c r="O131" s="89">
        <f t="shared" si="3"/>
        <v>7</v>
      </c>
    </row>
    <row r="132" spans="2:15" ht="19.5" customHeight="1">
      <c r="B132" s="91" t="s">
        <v>266</v>
      </c>
      <c r="C132" s="31">
        <v>0</v>
      </c>
      <c r="D132" s="31">
        <v>0</v>
      </c>
      <c r="E132" s="31">
        <v>1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268">
        <v>0</v>
      </c>
      <c r="M132" s="274">
        <v>0</v>
      </c>
      <c r="N132" s="274">
        <v>0</v>
      </c>
      <c r="O132" s="89">
        <f t="shared" si="3"/>
        <v>1</v>
      </c>
    </row>
    <row r="133" spans="2:15" ht="19.5" customHeight="1">
      <c r="B133" s="91" t="s">
        <v>267</v>
      </c>
      <c r="C133" s="31">
        <v>0</v>
      </c>
      <c r="D133" s="31">
        <v>0</v>
      </c>
      <c r="E133" s="31">
        <v>0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268">
        <v>0</v>
      </c>
      <c r="M133" s="274">
        <v>0</v>
      </c>
      <c r="N133" s="274">
        <v>0</v>
      </c>
      <c r="O133" s="89">
        <f t="shared" si="3"/>
        <v>1</v>
      </c>
    </row>
    <row r="134" spans="2:15" ht="19.5" customHeight="1">
      <c r="B134" s="91" t="s">
        <v>488</v>
      </c>
      <c r="C134" s="31">
        <v>1</v>
      </c>
      <c r="D134" s="31">
        <v>0</v>
      </c>
      <c r="E134" s="31">
        <v>0</v>
      </c>
      <c r="F134" s="31">
        <v>1</v>
      </c>
      <c r="G134" s="31">
        <v>0</v>
      </c>
      <c r="H134" s="31">
        <v>0</v>
      </c>
      <c r="I134" s="31">
        <v>1</v>
      </c>
      <c r="J134" s="31">
        <v>2</v>
      </c>
      <c r="K134" s="31">
        <v>0</v>
      </c>
      <c r="L134" s="268">
        <v>1</v>
      </c>
      <c r="M134" s="274">
        <v>0</v>
      </c>
      <c r="N134" s="274">
        <v>0</v>
      </c>
      <c r="O134" s="89">
        <f t="shared" si="3"/>
        <v>6</v>
      </c>
    </row>
    <row r="135" spans="2:15" ht="19.5" customHeight="1">
      <c r="B135" s="94" t="s">
        <v>443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1</v>
      </c>
      <c r="L135" s="276">
        <v>0</v>
      </c>
      <c r="M135" s="280">
        <v>0</v>
      </c>
      <c r="N135" s="280">
        <v>0</v>
      </c>
      <c r="O135" s="89">
        <f t="shared" si="3"/>
        <v>1</v>
      </c>
    </row>
    <row r="136" spans="2:15" ht="19.5" customHeight="1">
      <c r="B136" s="90" t="s">
        <v>168</v>
      </c>
      <c r="C136" s="88">
        <v>0</v>
      </c>
      <c r="D136" s="88">
        <v>0</v>
      </c>
      <c r="E136" s="88">
        <v>0</v>
      </c>
      <c r="F136" s="88">
        <v>0</v>
      </c>
      <c r="G136" s="88">
        <v>1</v>
      </c>
      <c r="H136" s="88">
        <v>1</v>
      </c>
      <c r="I136" s="88">
        <v>1</v>
      </c>
      <c r="J136" s="88">
        <v>0</v>
      </c>
      <c r="K136" s="88">
        <v>0</v>
      </c>
      <c r="L136" s="274">
        <v>2</v>
      </c>
      <c r="M136" s="274">
        <v>1</v>
      </c>
      <c r="N136" s="274">
        <v>2</v>
      </c>
      <c r="O136" s="89">
        <f t="shared" si="3"/>
        <v>8</v>
      </c>
    </row>
    <row r="137" spans="2:15" ht="19.5" customHeight="1">
      <c r="B137" s="90" t="s">
        <v>498</v>
      </c>
      <c r="C137" s="88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274">
        <v>0</v>
      </c>
      <c r="M137" s="274">
        <v>3</v>
      </c>
      <c r="N137" s="274">
        <v>0</v>
      </c>
      <c r="O137" s="89">
        <f t="shared" si="3"/>
        <v>3</v>
      </c>
    </row>
    <row r="138" spans="2:15" ht="19.5" customHeight="1">
      <c r="B138" s="91" t="s">
        <v>268</v>
      </c>
      <c r="C138" s="31">
        <v>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268">
        <v>0</v>
      </c>
      <c r="M138" s="274">
        <v>0</v>
      </c>
      <c r="N138" s="274">
        <v>0</v>
      </c>
      <c r="O138" s="89">
        <f t="shared" si="3"/>
        <v>1</v>
      </c>
    </row>
    <row r="139" spans="2:15" ht="19.5" customHeight="1">
      <c r="B139" s="91" t="s">
        <v>467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268">
        <v>1</v>
      </c>
      <c r="M139" s="274">
        <v>0</v>
      </c>
      <c r="N139" s="274">
        <v>0</v>
      </c>
      <c r="O139" s="89">
        <f t="shared" si="3"/>
        <v>1</v>
      </c>
    </row>
    <row r="140" spans="2:15" ht="19.5" customHeight="1">
      <c r="B140" s="91" t="s">
        <v>467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268">
        <v>0</v>
      </c>
      <c r="M140" s="274">
        <v>0</v>
      </c>
      <c r="N140" s="274">
        <v>0</v>
      </c>
      <c r="O140" s="89">
        <v>1</v>
      </c>
    </row>
    <row r="141" spans="2:15" ht="19.5" customHeight="1">
      <c r="B141" s="91" t="s">
        <v>190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3</v>
      </c>
      <c r="J141" s="31">
        <v>0</v>
      </c>
      <c r="K141" s="31">
        <v>0</v>
      </c>
      <c r="L141" s="268">
        <v>0</v>
      </c>
      <c r="M141" s="274">
        <v>0</v>
      </c>
      <c r="N141" s="274">
        <v>0</v>
      </c>
      <c r="O141" s="89">
        <f aca="true" t="shared" si="4" ref="O141:O160">SUM(C141:N141)</f>
        <v>3</v>
      </c>
    </row>
    <row r="142" spans="2:15" ht="19.5" customHeight="1">
      <c r="B142" s="91" t="s">
        <v>269</v>
      </c>
      <c r="C142" s="31">
        <v>1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1</v>
      </c>
      <c r="J142" s="31">
        <v>2</v>
      </c>
      <c r="K142" s="31">
        <v>0</v>
      </c>
      <c r="L142" s="268">
        <v>0</v>
      </c>
      <c r="M142" s="274">
        <v>0</v>
      </c>
      <c r="N142" s="274">
        <v>0</v>
      </c>
      <c r="O142" s="89">
        <f t="shared" si="4"/>
        <v>5</v>
      </c>
    </row>
    <row r="143" spans="2:15" ht="19.5" customHeight="1">
      <c r="B143" s="91" t="s">
        <v>270</v>
      </c>
      <c r="C143" s="31">
        <v>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268">
        <v>0</v>
      </c>
      <c r="M143" s="274">
        <v>0</v>
      </c>
      <c r="N143" s="274">
        <v>0</v>
      </c>
      <c r="O143" s="89">
        <f t="shared" si="4"/>
        <v>1</v>
      </c>
    </row>
    <row r="144" spans="2:15" ht="19.5" customHeight="1">
      <c r="B144" s="91" t="s">
        <v>271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268">
        <v>0</v>
      </c>
      <c r="M144" s="274">
        <v>0</v>
      </c>
      <c r="N144" s="274">
        <v>0</v>
      </c>
      <c r="O144" s="89">
        <f t="shared" si="4"/>
        <v>1</v>
      </c>
    </row>
    <row r="145" spans="2:15" ht="19.5" customHeight="1">
      <c r="B145" s="91" t="s">
        <v>432</v>
      </c>
      <c r="C145" s="31">
        <v>0</v>
      </c>
      <c r="D145" s="31">
        <v>0</v>
      </c>
      <c r="E145" s="31">
        <v>1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268">
        <v>0</v>
      </c>
      <c r="M145" s="274">
        <v>0</v>
      </c>
      <c r="N145" s="274">
        <v>0</v>
      </c>
      <c r="O145" s="89">
        <f t="shared" si="4"/>
        <v>1</v>
      </c>
    </row>
    <row r="146" spans="2:15" ht="19.5" customHeight="1">
      <c r="B146" s="91" t="s">
        <v>531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268">
        <v>0</v>
      </c>
      <c r="M146" s="274">
        <v>0</v>
      </c>
      <c r="N146" s="274">
        <v>1</v>
      </c>
      <c r="O146" s="89">
        <f t="shared" si="4"/>
        <v>1</v>
      </c>
    </row>
    <row r="147" spans="2:15" ht="19.5" customHeight="1">
      <c r="B147" s="91" t="s">
        <v>402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1</v>
      </c>
      <c r="K147" s="31">
        <v>0</v>
      </c>
      <c r="L147" s="268">
        <v>0</v>
      </c>
      <c r="M147" s="274">
        <v>0</v>
      </c>
      <c r="N147" s="274">
        <v>0</v>
      </c>
      <c r="O147" s="89">
        <f t="shared" si="4"/>
        <v>1</v>
      </c>
    </row>
    <row r="148" spans="2:15" ht="19.5" customHeight="1">
      <c r="B148" s="91" t="s">
        <v>272</v>
      </c>
      <c r="C148" s="31">
        <v>0</v>
      </c>
      <c r="D148" s="31">
        <v>0</v>
      </c>
      <c r="E148" s="31">
        <v>1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268">
        <v>0</v>
      </c>
      <c r="M148" s="274">
        <v>0</v>
      </c>
      <c r="N148" s="274">
        <v>0</v>
      </c>
      <c r="O148" s="89">
        <f t="shared" si="4"/>
        <v>1</v>
      </c>
    </row>
    <row r="149" spans="2:15" ht="19.5" customHeight="1">
      <c r="B149" s="91" t="s">
        <v>442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1</v>
      </c>
      <c r="L149" s="268">
        <v>0</v>
      </c>
      <c r="M149" s="274">
        <v>0</v>
      </c>
      <c r="N149" s="274">
        <v>0</v>
      </c>
      <c r="O149" s="89">
        <f t="shared" si="4"/>
        <v>1</v>
      </c>
    </row>
    <row r="150" spans="2:15" ht="19.5" customHeight="1">
      <c r="B150" s="91" t="s">
        <v>155</v>
      </c>
      <c r="C150" s="31">
        <v>0</v>
      </c>
      <c r="D150" s="31">
        <v>0</v>
      </c>
      <c r="E150" s="31">
        <v>1</v>
      </c>
      <c r="F150" s="31">
        <v>0</v>
      </c>
      <c r="G150" s="31">
        <v>0</v>
      </c>
      <c r="H150" s="31">
        <v>0</v>
      </c>
      <c r="I150" s="31">
        <v>1</v>
      </c>
      <c r="J150" s="31">
        <v>4</v>
      </c>
      <c r="K150" s="31">
        <v>0</v>
      </c>
      <c r="L150" s="268">
        <v>1</v>
      </c>
      <c r="M150" s="274">
        <v>2</v>
      </c>
      <c r="N150" s="274">
        <v>13</v>
      </c>
      <c r="O150" s="89">
        <f t="shared" si="4"/>
        <v>22</v>
      </c>
    </row>
    <row r="151" spans="2:15" ht="19.5" customHeight="1">
      <c r="B151" s="91" t="s">
        <v>444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1</v>
      </c>
      <c r="L151" s="268">
        <v>0</v>
      </c>
      <c r="M151" s="274">
        <v>0</v>
      </c>
      <c r="N151" s="274">
        <v>0</v>
      </c>
      <c r="O151" s="89">
        <f t="shared" si="4"/>
        <v>1</v>
      </c>
    </row>
    <row r="152" spans="2:15" ht="19.5" customHeight="1">
      <c r="B152" s="91" t="s">
        <v>399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268">
        <v>0</v>
      </c>
      <c r="M152" s="274">
        <v>0</v>
      </c>
      <c r="N152" s="274">
        <v>0</v>
      </c>
      <c r="O152" s="89">
        <f t="shared" si="4"/>
        <v>1</v>
      </c>
    </row>
    <row r="153" spans="2:15" ht="19.5" customHeight="1">
      <c r="B153" s="91" t="s">
        <v>489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1</v>
      </c>
      <c r="J153" s="31">
        <v>0</v>
      </c>
      <c r="K153" s="31">
        <v>0</v>
      </c>
      <c r="L153" s="268">
        <v>1</v>
      </c>
      <c r="M153" s="274">
        <v>0</v>
      </c>
      <c r="N153" s="274">
        <v>0</v>
      </c>
      <c r="O153" s="89">
        <f t="shared" si="4"/>
        <v>2</v>
      </c>
    </row>
    <row r="154" spans="2:15" ht="19.5" customHeight="1">
      <c r="B154" s="91" t="s">
        <v>501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268">
        <v>0</v>
      </c>
      <c r="M154" s="274">
        <v>1</v>
      </c>
      <c r="N154" s="274">
        <v>0</v>
      </c>
      <c r="O154" s="89">
        <f t="shared" si="4"/>
        <v>1</v>
      </c>
    </row>
    <row r="155" spans="2:15" ht="19.5" customHeight="1">
      <c r="B155" s="91" t="s">
        <v>273</v>
      </c>
      <c r="C155" s="31">
        <v>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268">
        <v>0</v>
      </c>
      <c r="M155" s="274">
        <v>0</v>
      </c>
      <c r="N155" s="274">
        <v>0</v>
      </c>
      <c r="O155" s="89">
        <f t="shared" si="4"/>
        <v>1</v>
      </c>
    </row>
    <row r="156" spans="2:15" ht="19.5" customHeight="1">
      <c r="B156" s="91" t="s">
        <v>274</v>
      </c>
      <c r="C156" s="31">
        <v>0</v>
      </c>
      <c r="D156" s="31">
        <v>1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268">
        <v>0</v>
      </c>
      <c r="M156" s="274">
        <v>0</v>
      </c>
      <c r="N156" s="274">
        <v>0</v>
      </c>
      <c r="O156" s="89">
        <f t="shared" si="4"/>
        <v>1</v>
      </c>
    </row>
    <row r="157" spans="2:15" ht="19.5" customHeight="1">
      <c r="B157" s="91" t="s">
        <v>275</v>
      </c>
      <c r="C157" s="31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268">
        <v>0</v>
      </c>
      <c r="M157" s="274">
        <v>0</v>
      </c>
      <c r="N157" s="274">
        <v>0</v>
      </c>
      <c r="O157" s="89">
        <f t="shared" si="4"/>
        <v>1</v>
      </c>
    </row>
    <row r="158" spans="2:15" ht="19.5" customHeight="1">
      <c r="B158" s="91" t="s">
        <v>276</v>
      </c>
      <c r="C158" s="31">
        <v>0</v>
      </c>
      <c r="D158" s="31">
        <v>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268">
        <v>0</v>
      </c>
      <c r="M158" s="274">
        <v>0</v>
      </c>
      <c r="N158" s="274">
        <v>0</v>
      </c>
      <c r="O158" s="89">
        <f t="shared" si="4"/>
        <v>1</v>
      </c>
    </row>
    <row r="159" spans="2:15" ht="19.5" customHeight="1">
      <c r="B159" s="91" t="s">
        <v>277</v>
      </c>
      <c r="C159" s="31">
        <v>0</v>
      </c>
      <c r="D159" s="31">
        <v>0</v>
      </c>
      <c r="E159" s="31">
        <v>0</v>
      </c>
      <c r="F159" s="31">
        <v>1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268">
        <v>0</v>
      </c>
      <c r="M159" s="274">
        <v>0</v>
      </c>
      <c r="N159" s="274">
        <v>0</v>
      </c>
      <c r="O159" s="89">
        <f t="shared" si="4"/>
        <v>1</v>
      </c>
    </row>
    <row r="160" spans="2:15" ht="19.5" customHeight="1">
      <c r="B160" s="94" t="s">
        <v>189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1</v>
      </c>
      <c r="J160" s="95">
        <v>0</v>
      </c>
      <c r="K160" s="95">
        <v>0</v>
      </c>
      <c r="L160" s="276">
        <v>0</v>
      </c>
      <c r="M160" s="280">
        <v>0</v>
      </c>
      <c r="N160" s="280">
        <v>0</v>
      </c>
      <c r="O160" s="277">
        <f t="shared" si="4"/>
        <v>1</v>
      </c>
    </row>
    <row r="161" spans="2:15" ht="19.5" customHeight="1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2:15" ht="19.5" customHeight="1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2:15" ht="19.5" customHeight="1">
      <c r="B163" s="308" t="s">
        <v>14</v>
      </c>
      <c r="C163" s="309">
        <v>2</v>
      </c>
      <c r="D163" s="309">
        <v>0</v>
      </c>
      <c r="E163" s="309">
        <v>0</v>
      </c>
      <c r="F163" s="309">
        <v>2</v>
      </c>
      <c r="G163" s="309">
        <v>2</v>
      </c>
      <c r="H163" s="309">
        <v>4</v>
      </c>
      <c r="I163" s="309">
        <v>4</v>
      </c>
      <c r="J163" s="309">
        <v>4</v>
      </c>
      <c r="K163" s="309">
        <v>2</v>
      </c>
      <c r="L163" s="284">
        <v>5</v>
      </c>
      <c r="M163" s="284">
        <v>4</v>
      </c>
      <c r="N163" s="284">
        <v>1</v>
      </c>
      <c r="O163" s="281">
        <f aca="true" t="shared" si="5" ref="O163:O197">SUM(C163:N163)</f>
        <v>30</v>
      </c>
    </row>
    <row r="164" spans="2:15" ht="19.5" customHeight="1">
      <c r="B164" s="94" t="s">
        <v>278</v>
      </c>
      <c r="C164" s="95">
        <v>0</v>
      </c>
      <c r="D164" s="95">
        <v>0</v>
      </c>
      <c r="E164" s="95">
        <v>1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276">
        <v>0</v>
      </c>
      <c r="M164" s="280">
        <v>0</v>
      </c>
      <c r="N164" s="280">
        <v>0</v>
      </c>
      <c r="O164" s="277">
        <f t="shared" si="5"/>
        <v>1</v>
      </c>
    </row>
    <row r="165" spans="2:15" ht="19.5" customHeight="1">
      <c r="B165" s="90" t="s">
        <v>279</v>
      </c>
      <c r="C165" s="88">
        <v>0</v>
      </c>
      <c r="D165" s="88">
        <v>0</v>
      </c>
      <c r="E165" s="88">
        <v>1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274">
        <v>0</v>
      </c>
      <c r="M165" s="274">
        <v>0</v>
      </c>
      <c r="N165" s="274">
        <v>0</v>
      </c>
      <c r="O165" s="89">
        <f t="shared" si="5"/>
        <v>1</v>
      </c>
    </row>
    <row r="166" spans="2:15" ht="19.5" customHeight="1">
      <c r="B166" s="91" t="s">
        <v>280</v>
      </c>
      <c r="C166" s="31">
        <v>0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268">
        <v>0</v>
      </c>
      <c r="M166" s="274">
        <v>0</v>
      </c>
      <c r="N166" s="274">
        <v>0</v>
      </c>
      <c r="O166" s="89">
        <f t="shared" si="5"/>
        <v>1</v>
      </c>
    </row>
    <row r="167" spans="2:15" ht="19.5" customHeight="1">
      <c r="B167" s="91" t="s">
        <v>403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1</v>
      </c>
      <c r="K167" s="31">
        <v>0</v>
      </c>
      <c r="L167" s="268">
        <v>0</v>
      </c>
      <c r="M167" s="274">
        <v>0</v>
      </c>
      <c r="N167" s="274">
        <v>0</v>
      </c>
      <c r="O167" s="89">
        <f t="shared" si="5"/>
        <v>1</v>
      </c>
    </row>
    <row r="168" spans="2:15" ht="19.5" customHeight="1">
      <c r="B168" s="91" t="s">
        <v>400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1</v>
      </c>
      <c r="K168" s="31">
        <v>0</v>
      </c>
      <c r="L168" s="268">
        <v>0</v>
      </c>
      <c r="M168" s="274">
        <v>1</v>
      </c>
      <c r="N168" s="274">
        <v>0</v>
      </c>
      <c r="O168" s="89">
        <f t="shared" si="5"/>
        <v>2</v>
      </c>
    </row>
    <row r="169" spans="2:15" ht="19.5" customHeight="1">
      <c r="B169" s="91" t="s">
        <v>159</v>
      </c>
      <c r="C169" s="31">
        <v>0</v>
      </c>
      <c r="D169" s="31">
        <v>0</v>
      </c>
      <c r="E169" s="31">
        <v>0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2</v>
      </c>
      <c r="L169" s="268">
        <v>3</v>
      </c>
      <c r="M169" s="274">
        <v>1</v>
      </c>
      <c r="N169" s="274">
        <v>2</v>
      </c>
      <c r="O169" s="89">
        <f t="shared" si="5"/>
        <v>9</v>
      </c>
    </row>
    <row r="170" spans="2:15" ht="19.5" customHeight="1">
      <c r="B170" s="94" t="s">
        <v>281</v>
      </c>
      <c r="C170" s="95">
        <v>0</v>
      </c>
      <c r="D170" s="95">
        <v>1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276">
        <v>0</v>
      </c>
      <c r="M170" s="280">
        <v>0</v>
      </c>
      <c r="N170" s="280">
        <v>0</v>
      </c>
      <c r="O170" s="89">
        <f t="shared" si="5"/>
        <v>1</v>
      </c>
    </row>
    <row r="171" spans="2:15" ht="19.5" customHeight="1">
      <c r="B171" s="278" t="s">
        <v>468</v>
      </c>
      <c r="C171" s="279">
        <v>0</v>
      </c>
      <c r="D171" s="279">
        <v>0</v>
      </c>
      <c r="E171" s="279">
        <v>0</v>
      </c>
      <c r="F171" s="279">
        <v>0</v>
      </c>
      <c r="G171" s="279">
        <v>0</v>
      </c>
      <c r="H171" s="279">
        <v>0</v>
      </c>
      <c r="I171" s="279">
        <v>0</v>
      </c>
      <c r="J171" s="279">
        <v>0</v>
      </c>
      <c r="K171" s="279">
        <v>0</v>
      </c>
      <c r="L171" s="280">
        <v>1</v>
      </c>
      <c r="M171" s="280">
        <v>0</v>
      </c>
      <c r="N171" s="280">
        <v>0</v>
      </c>
      <c r="O171" s="89">
        <f t="shared" si="5"/>
        <v>1</v>
      </c>
    </row>
    <row r="172" spans="2:15" ht="19.5" customHeight="1">
      <c r="B172" s="278" t="s">
        <v>473</v>
      </c>
      <c r="C172" s="279">
        <v>0</v>
      </c>
      <c r="D172" s="279">
        <v>0</v>
      </c>
      <c r="E172" s="279">
        <v>0</v>
      </c>
      <c r="F172" s="279">
        <v>0</v>
      </c>
      <c r="G172" s="279">
        <v>0</v>
      </c>
      <c r="H172" s="279">
        <v>0</v>
      </c>
      <c r="I172" s="279">
        <v>0</v>
      </c>
      <c r="J172" s="279">
        <v>0</v>
      </c>
      <c r="K172" s="279">
        <v>0</v>
      </c>
      <c r="L172" s="280">
        <v>1</v>
      </c>
      <c r="M172" s="280">
        <v>0</v>
      </c>
      <c r="N172" s="280">
        <v>0</v>
      </c>
      <c r="O172" s="89">
        <f t="shared" si="5"/>
        <v>1</v>
      </c>
    </row>
    <row r="173" spans="2:15" ht="19.5" customHeight="1">
      <c r="B173" s="90" t="s">
        <v>53</v>
      </c>
      <c r="C173" s="88">
        <v>0</v>
      </c>
      <c r="D173" s="88">
        <v>0</v>
      </c>
      <c r="E173" s="88">
        <v>5</v>
      </c>
      <c r="F173" s="88">
        <v>2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274">
        <v>0</v>
      </c>
      <c r="M173" s="274">
        <v>0</v>
      </c>
      <c r="N173" s="274">
        <v>0</v>
      </c>
      <c r="O173" s="89">
        <f t="shared" si="5"/>
        <v>7</v>
      </c>
    </row>
    <row r="174" spans="2:15" ht="19.5" customHeight="1">
      <c r="B174" s="91" t="s">
        <v>282</v>
      </c>
      <c r="C174" s="31">
        <v>0</v>
      </c>
      <c r="D174" s="31">
        <v>0</v>
      </c>
      <c r="E174" s="31">
        <v>0</v>
      </c>
      <c r="F174" s="31">
        <v>0</v>
      </c>
      <c r="G174" s="31">
        <v>1</v>
      </c>
      <c r="H174" s="31">
        <v>0</v>
      </c>
      <c r="I174" s="31">
        <v>0</v>
      </c>
      <c r="J174" s="31">
        <v>0</v>
      </c>
      <c r="K174" s="31">
        <v>0</v>
      </c>
      <c r="L174" s="268">
        <v>0</v>
      </c>
      <c r="M174" s="274">
        <v>0</v>
      </c>
      <c r="N174" s="274">
        <v>0</v>
      </c>
      <c r="O174" s="89">
        <f t="shared" si="5"/>
        <v>1</v>
      </c>
    </row>
    <row r="175" spans="2:15" ht="19.5" customHeight="1">
      <c r="B175" s="91" t="s">
        <v>283</v>
      </c>
      <c r="C175" s="31">
        <v>0</v>
      </c>
      <c r="D175" s="31">
        <v>1</v>
      </c>
      <c r="E175" s="31">
        <v>0</v>
      </c>
      <c r="F175" s="31">
        <v>0</v>
      </c>
      <c r="G175" s="31">
        <v>1</v>
      </c>
      <c r="H175" s="31">
        <v>1</v>
      </c>
      <c r="I175" s="31">
        <v>0</v>
      </c>
      <c r="J175" s="31">
        <v>0</v>
      </c>
      <c r="K175" s="31">
        <v>0</v>
      </c>
      <c r="L175" s="268">
        <v>2</v>
      </c>
      <c r="M175" s="274">
        <v>0</v>
      </c>
      <c r="N175" s="274">
        <v>0</v>
      </c>
      <c r="O175" s="89">
        <f t="shared" si="5"/>
        <v>5</v>
      </c>
    </row>
    <row r="176" spans="2:15" ht="19.5" customHeight="1">
      <c r="B176" s="91" t="s">
        <v>284</v>
      </c>
      <c r="C176" s="31">
        <v>1</v>
      </c>
      <c r="D176" s="31">
        <v>0</v>
      </c>
      <c r="E176" s="31">
        <v>0</v>
      </c>
      <c r="F176" s="31">
        <v>0</v>
      </c>
      <c r="G176" s="31">
        <v>1</v>
      </c>
      <c r="H176" s="31">
        <v>0</v>
      </c>
      <c r="I176" s="31">
        <v>0</v>
      </c>
      <c r="J176" s="31">
        <v>0</v>
      </c>
      <c r="K176" s="31">
        <v>0</v>
      </c>
      <c r="L176" s="268">
        <v>0</v>
      </c>
      <c r="M176" s="274">
        <v>0</v>
      </c>
      <c r="N176" s="274">
        <v>0</v>
      </c>
      <c r="O176" s="89">
        <f t="shared" si="5"/>
        <v>2</v>
      </c>
    </row>
    <row r="177" spans="2:15" ht="19.5" customHeight="1">
      <c r="B177" s="91" t="s">
        <v>131</v>
      </c>
      <c r="C177" s="31">
        <v>0</v>
      </c>
      <c r="D177" s="31">
        <v>1</v>
      </c>
      <c r="E177" s="31">
        <v>0</v>
      </c>
      <c r="F177" s="31">
        <v>1</v>
      </c>
      <c r="G177" s="31">
        <v>0</v>
      </c>
      <c r="H177" s="31">
        <v>0</v>
      </c>
      <c r="I177" s="31">
        <v>3</v>
      </c>
      <c r="J177" s="31">
        <v>0</v>
      </c>
      <c r="K177" s="31">
        <v>0</v>
      </c>
      <c r="L177" s="268">
        <v>0</v>
      </c>
      <c r="M177" s="274">
        <v>1</v>
      </c>
      <c r="N177" s="274">
        <v>0</v>
      </c>
      <c r="O177" s="89">
        <f t="shared" si="5"/>
        <v>6</v>
      </c>
    </row>
    <row r="178" spans="2:15" ht="19.5" customHeight="1">
      <c r="B178" s="91" t="s">
        <v>285</v>
      </c>
      <c r="C178" s="31">
        <v>1</v>
      </c>
      <c r="D178" s="31">
        <v>0</v>
      </c>
      <c r="E178" s="31">
        <v>1</v>
      </c>
      <c r="F178" s="31">
        <v>1</v>
      </c>
      <c r="G178" s="31">
        <v>1</v>
      </c>
      <c r="H178" s="31">
        <v>0</v>
      </c>
      <c r="I178" s="31">
        <v>0</v>
      </c>
      <c r="J178" s="31">
        <v>0</v>
      </c>
      <c r="K178" s="31">
        <v>2</v>
      </c>
      <c r="L178" s="268">
        <v>2</v>
      </c>
      <c r="M178" s="274">
        <v>2</v>
      </c>
      <c r="N178" s="274">
        <v>1</v>
      </c>
      <c r="O178" s="89">
        <f t="shared" si="5"/>
        <v>11</v>
      </c>
    </row>
    <row r="179" spans="2:15" ht="19.5" customHeight="1">
      <c r="B179" s="94" t="s">
        <v>441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1</v>
      </c>
      <c r="L179" s="276">
        <v>0</v>
      </c>
      <c r="M179" s="280">
        <v>0</v>
      </c>
      <c r="N179" s="280">
        <v>0</v>
      </c>
      <c r="O179" s="89">
        <f t="shared" si="5"/>
        <v>1</v>
      </c>
    </row>
    <row r="180" spans="2:15" ht="19.5" customHeight="1">
      <c r="B180" s="90" t="s">
        <v>154</v>
      </c>
      <c r="C180" s="88">
        <v>0</v>
      </c>
      <c r="D180" s="88">
        <v>0</v>
      </c>
      <c r="E180" s="88">
        <v>2</v>
      </c>
      <c r="F180" s="88">
        <v>0</v>
      </c>
      <c r="G180" s="88">
        <v>1</v>
      </c>
      <c r="H180" s="88">
        <v>5</v>
      </c>
      <c r="I180" s="88">
        <v>1</v>
      </c>
      <c r="J180" s="88">
        <v>1</v>
      </c>
      <c r="K180" s="88">
        <v>0</v>
      </c>
      <c r="L180" s="274">
        <v>1</v>
      </c>
      <c r="M180" s="274">
        <v>2</v>
      </c>
      <c r="N180" s="274">
        <v>0</v>
      </c>
      <c r="O180" s="89">
        <f t="shared" si="5"/>
        <v>13</v>
      </c>
    </row>
    <row r="181" spans="2:15" ht="19.5" customHeight="1">
      <c r="B181" s="91" t="s">
        <v>286</v>
      </c>
      <c r="C181" s="31">
        <v>0</v>
      </c>
      <c r="D181" s="31">
        <v>0</v>
      </c>
      <c r="E181" s="31">
        <v>0</v>
      </c>
      <c r="F181" s="31">
        <v>1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268">
        <v>0</v>
      </c>
      <c r="M181" s="274">
        <v>0</v>
      </c>
      <c r="N181" s="274">
        <v>0</v>
      </c>
      <c r="O181" s="89">
        <f t="shared" si="5"/>
        <v>1</v>
      </c>
    </row>
    <row r="182" spans="2:15" ht="19.5" customHeight="1">
      <c r="B182" s="91" t="s">
        <v>287</v>
      </c>
      <c r="C182" s="31">
        <v>0</v>
      </c>
      <c r="D182" s="31">
        <v>0</v>
      </c>
      <c r="E182" s="31">
        <v>0</v>
      </c>
      <c r="F182" s="31">
        <v>1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268">
        <v>0</v>
      </c>
      <c r="M182" s="274">
        <v>0</v>
      </c>
      <c r="N182" s="274">
        <v>0</v>
      </c>
      <c r="O182" s="89">
        <f t="shared" si="5"/>
        <v>1</v>
      </c>
    </row>
    <row r="183" spans="2:15" ht="19.5" customHeight="1">
      <c r="B183" s="91" t="s">
        <v>288</v>
      </c>
      <c r="C183" s="31">
        <v>0</v>
      </c>
      <c r="D183" s="31">
        <v>0</v>
      </c>
      <c r="E183" s="31">
        <v>1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268">
        <v>0</v>
      </c>
      <c r="M183" s="274">
        <v>0</v>
      </c>
      <c r="N183" s="274">
        <v>0</v>
      </c>
      <c r="O183" s="89">
        <f t="shared" si="5"/>
        <v>1</v>
      </c>
    </row>
    <row r="184" spans="2:15" ht="19.5" customHeight="1">
      <c r="B184" s="91" t="s">
        <v>289</v>
      </c>
      <c r="C184" s="31">
        <v>2</v>
      </c>
      <c r="D184" s="31">
        <v>0</v>
      </c>
      <c r="E184" s="31">
        <v>0</v>
      </c>
      <c r="F184" s="31">
        <v>2</v>
      </c>
      <c r="G184" s="31">
        <v>0</v>
      </c>
      <c r="H184" s="31">
        <v>0</v>
      </c>
      <c r="I184" s="31">
        <v>0</v>
      </c>
      <c r="J184" s="31">
        <v>0</v>
      </c>
      <c r="K184" s="31">
        <v>1</v>
      </c>
      <c r="L184" s="268">
        <v>0</v>
      </c>
      <c r="M184" s="274">
        <v>2</v>
      </c>
      <c r="N184" s="274">
        <v>1</v>
      </c>
      <c r="O184" s="89">
        <f t="shared" si="5"/>
        <v>8</v>
      </c>
    </row>
    <row r="185" spans="2:15" ht="19.5" customHeight="1">
      <c r="B185" s="91" t="s">
        <v>140</v>
      </c>
      <c r="C185" s="31">
        <v>1</v>
      </c>
      <c r="D185" s="31">
        <v>0</v>
      </c>
      <c r="E185" s="31">
        <v>1</v>
      </c>
      <c r="F185" s="31">
        <v>1</v>
      </c>
      <c r="G185" s="31">
        <v>0</v>
      </c>
      <c r="H185" s="31">
        <v>2</v>
      </c>
      <c r="I185" s="31">
        <v>1</v>
      </c>
      <c r="J185" s="31">
        <v>0</v>
      </c>
      <c r="K185" s="31">
        <v>6</v>
      </c>
      <c r="L185" s="268">
        <v>3</v>
      </c>
      <c r="M185" s="274">
        <v>1</v>
      </c>
      <c r="N185" s="274">
        <v>5</v>
      </c>
      <c r="O185" s="89">
        <f t="shared" si="5"/>
        <v>21</v>
      </c>
    </row>
    <row r="186" spans="2:15" ht="19.5" customHeight="1">
      <c r="B186" s="91" t="s">
        <v>290</v>
      </c>
      <c r="C186" s="31">
        <v>0</v>
      </c>
      <c r="D186" s="31">
        <v>0</v>
      </c>
      <c r="E186" s="31">
        <v>1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268">
        <v>0</v>
      </c>
      <c r="M186" s="274">
        <v>0</v>
      </c>
      <c r="N186" s="274">
        <v>0</v>
      </c>
      <c r="O186" s="89">
        <f t="shared" si="5"/>
        <v>1</v>
      </c>
    </row>
    <row r="187" spans="2:15" ht="19.5" customHeight="1">
      <c r="B187" s="91" t="s">
        <v>292</v>
      </c>
      <c r="C187" s="31">
        <v>0</v>
      </c>
      <c r="D187" s="31">
        <v>0</v>
      </c>
      <c r="E187" s="31">
        <v>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268">
        <v>0</v>
      </c>
      <c r="M187" s="274">
        <v>0</v>
      </c>
      <c r="N187" s="274">
        <v>0</v>
      </c>
      <c r="O187" s="89">
        <f t="shared" si="5"/>
        <v>1</v>
      </c>
    </row>
    <row r="188" spans="2:15" ht="19.5" customHeight="1">
      <c r="B188" s="91" t="s">
        <v>293</v>
      </c>
      <c r="C188" s="31">
        <v>0</v>
      </c>
      <c r="D188" s="31">
        <v>1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268">
        <v>0</v>
      </c>
      <c r="M188" s="274">
        <v>0</v>
      </c>
      <c r="N188" s="274">
        <v>0</v>
      </c>
      <c r="O188" s="89">
        <f t="shared" si="5"/>
        <v>1</v>
      </c>
    </row>
    <row r="189" spans="2:15" ht="19.5" customHeight="1">
      <c r="B189" s="91" t="s">
        <v>294</v>
      </c>
      <c r="C189" s="31">
        <v>0</v>
      </c>
      <c r="D189" s="31">
        <v>1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268">
        <v>0</v>
      </c>
      <c r="M189" s="274">
        <v>0</v>
      </c>
      <c r="N189" s="274">
        <v>0</v>
      </c>
      <c r="O189" s="89">
        <f t="shared" si="5"/>
        <v>1</v>
      </c>
    </row>
    <row r="190" spans="2:15" ht="19.5" customHeight="1">
      <c r="B190" s="91" t="s">
        <v>295</v>
      </c>
      <c r="C190" s="31">
        <v>0</v>
      </c>
      <c r="D190" s="31">
        <v>0</v>
      </c>
      <c r="E190" s="31">
        <v>0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268">
        <v>0</v>
      </c>
      <c r="M190" s="274">
        <v>0</v>
      </c>
      <c r="N190" s="274">
        <v>0</v>
      </c>
      <c r="O190" s="89">
        <f t="shared" si="5"/>
        <v>1</v>
      </c>
    </row>
    <row r="191" spans="2:15" ht="19.5" customHeight="1">
      <c r="B191" s="91" t="s">
        <v>296</v>
      </c>
      <c r="C191" s="31">
        <v>0</v>
      </c>
      <c r="D191" s="31">
        <v>0</v>
      </c>
      <c r="E191" s="31">
        <v>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268">
        <v>0</v>
      </c>
      <c r="M191" s="274">
        <v>0</v>
      </c>
      <c r="N191" s="274">
        <v>0</v>
      </c>
      <c r="O191" s="89">
        <f t="shared" si="5"/>
        <v>1</v>
      </c>
    </row>
    <row r="192" spans="2:15" ht="19.5" customHeight="1">
      <c r="B192" s="91" t="s">
        <v>297</v>
      </c>
      <c r="C192" s="31">
        <v>0</v>
      </c>
      <c r="D192" s="31">
        <v>0</v>
      </c>
      <c r="E192" s="31">
        <v>1</v>
      </c>
      <c r="F192" s="31">
        <v>1</v>
      </c>
      <c r="G192" s="31">
        <v>1</v>
      </c>
      <c r="H192" s="31">
        <v>1</v>
      </c>
      <c r="I192" s="31">
        <v>0</v>
      </c>
      <c r="J192" s="31">
        <v>0</v>
      </c>
      <c r="K192" s="31">
        <v>0</v>
      </c>
      <c r="L192" s="268">
        <v>0</v>
      </c>
      <c r="M192" s="274">
        <v>0</v>
      </c>
      <c r="N192" s="274">
        <v>0</v>
      </c>
      <c r="O192" s="89">
        <f t="shared" si="5"/>
        <v>4</v>
      </c>
    </row>
    <row r="193" spans="2:15" ht="19.5" customHeight="1">
      <c r="B193" s="91" t="s">
        <v>298</v>
      </c>
      <c r="C193" s="31">
        <v>0</v>
      </c>
      <c r="D193" s="31">
        <v>0</v>
      </c>
      <c r="E193" s="31">
        <v>1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268">
        <v>0</v>
      </c>
      <c r="M193" s="274">
        <v>0</v>
      </c>
      <c r="N193" s="274">
        <v>0</v>
      </c>
      <c r="O193" s="89">
        <f t="shared" si="5"/>
        <v>1</v>
      </c>
    </row>
    <row r="194" spans="2:15" ht="19.5" customHeight="1">
      <c r="B194" s="91" t="s">
        <v>291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1</v>
      </c>
      <c r="J194" s="31">
        <v>0</v>
      </c>
      <c r="K194" s="31">
        <v>0</v>
      </c>
      <c r="L194" s="268">
        <v>0</v>
      </c>
      <c r="M194" s="274">
        <v>0</v>
      </c>
      <c r="N194" s="274">
        <v>0</v>
      </c>
      <c r="O194" s="89">
        <f t="shared" si="5"/>
        <v>1</v>
      </c>
    </row>
    <row r="195" spans="2:15" ht="19.5" customHeight="1">
      <c r="B195" s="91" t="s">
        <v>386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268">
        <v>1</v>
      </c>
      <c r="M195" s="274">
        <v>0</v>
      </c>
      <c r="N195" s="274">
        <v>0</v>
      </c>
      <c r="O195" s="89">
        <f t="shared" si="5"/>
        <v>1</v>
      </c>
    </row>
    <row r="196" spans="2:15" ht="19.5" customHeight="1">
      <c r="B196" s="91" t="s">
        <v>424</v>
      </c>
      <c r="C196" s="31">
        <v>0</v>
      </c>
      <c r="D196" s="31">
        <v>0</v>
      </c>
      <c r="E196" s="31">
        <v>0</v>
      </c>
      <c r="F196" s="31">
        <v>1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268">
        <v>0</v>
      </c>
      <c r="M196" s="274">
        <v>0</v>
      </c>
      <c r="N196" s="274">
        <v>0</v>
      </c>
      <c r="O196" s="89">
        <f t="shared" si="5"/>
        <v>1</v>
      </c>
    </row>
    <row r="197" spans="2:15" ht="19.5" customHeight="1">
      <c r="B197" s="94" t="s">
        <v>186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1</v>
      </c>
      <c r="J197" s="95">
        <v>0</v>
      </c>
      <c r="K197" s="95">
        <v>0</v>
      </c>
      <c r="L197" s="276">
        <v>0</v>
      </c>
      <c r="M197" s="280">
        <v>0</v>
      </c>
      <c r="N197" s="280">
        <v>0</v>
      </c>
      <c r="O197" s="89">
        <f t="shared" si="5"/>
        <v>1</v>
      </c>
    </row>
    <row r="198" spans="2:16" ht="19.5" customHeight="1">
      <c r="B198" s="86" t="s">
        <v>1</v>
      </c>
      <c r="C198" s="86">
        <f>SUM(C15:C197)</f>
        <v>53</v>
      </c>
      <c r="D198" s="86">
        <f aca="true" t="shared" si="6" ref="D198:N198">SUM(D15:D197)</f>
        <v>46</v>
      </c>
      <c r="E198" s="86">
        <f t="shared" si="6"/>
        <v>68</v>
      </c>
      <c r="F198" s="86">
        <f t="shared" si="6"/>
        <v>41</v>
      </c>
      <c r="G198" s="86">
        <f t="shared" si="6"/>
        <v>48</v>
      </c>
      <c r="H198" s="86">
        <f t="shared" si="6"/>
        <v>50</v>
      </c>
      <c r="I198" s="86">
        <f t="shared" si="6"/>
        <v>51</v>
      </c>
      <c r="J198" s="86">
        <f t="shared" si="6"/>
        <v>50</v>
      </c>
      <c r="K198" s="86">
        <f t="shared" si="6"/>
        <v>49</v>
      </c>
      <c r="L198" s="86">
        <f t="shared" si="6"/>
        <v>63</v>
      </c>
      <c r="M198" s="86">
        <f t="shared" si="6"/>
        <v>57</v>
      </c>
      <c r="N198" s="86">
        <f t="shared" si="6"/>
        <v>66</v>
      </c>
      <c r="O198" s="86">
        <f>SUM(O15:O197)</f>
        <v>643</v>
      </c>
      <c r="P198" s="319"/>
    </row>
    <row r="199" ht="12.75" customHeight="1"/>
    <row r="200" spans="2:15" ht="12.75" customHeight="1">
      <c r="B200" s="113"/>
      <c r="C200" s="456" t="s">
        <v>89</v>
      </c>
      <c r="D200" s="457"/>
      <c r="E200" s="457"/>
      <c r="F200" s="457"/>
      <c r="G200" s="457"/>
      <c r="H200" s="457"/>
      <c r="I200" s="457"/>
      <c r="J200" s="108"/>
      <c r="K200" s="108"/>
      <c r="L200" s="108"/>
      <c r="M200" s="108"/>
      <c r="N200" s="108"/>
      <c r="O200" s="108"/>
    </row>
    <row r="204" ht="13.5">
      <c r="A204" s="58"/>
    </row>
  </sheetData>
  <sheetProtection/>
  <mergeCells count="9">
    <mergeCell ref="A11:Q11"/>
    <mergeCell ref="A12:Q12"/>
    <mergeCell ref="C200:I200"/>
    <mergeCell ref="A4:Q4"/>
    <mergeCell ref="A6:Q6"/>
    <mergeCell ref="A8:Q8"/>
    <mergeCell ref="A9:Q9"/>
    <mergeCell ref="A5:Q5"/>
    <mergeCell ref="A10:Q10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Q124"/>
  <sheetViews>
    <sheetView zoomScale="85" zoomScaleNormal="85" zoomScalePageLayoutView="0" workbookViewId="0" topLeftCell="A1">
      <selection activeCell="N38" sqref="N38"/>
    </sheetView>
  </sheetViews>
  <sheetFormatPr defaultColWidth="11.421875" defaultRowHeight="12.75"/>
  <cols>
    <col min="1" max="1" width="1.7109375" style="0" customWidth="1"/>
    <col min="2" max="2" width="2.8515625" style="0" customWidth="1"/>
    <col min="3" max="3" width="28.57421875" style="0" customWidth="1"/>
    <col min="4" max="4" width="4.28125" style="203" customWidth="1"/>
    <col min="5" max="5" width="3.8515625" style="203" customWidth="1"/>
    <col min="6" max="6" width="4.28125" style="203" customWidth="1"/>
    <col min="7" max="7" width="3.7109375" style="203" customWidth="1"/>
    <col min="8" max="8" width="4.00390625" style="203" customWidth="1"/>
    <col min="9" max="9" width="3.8515625" style="203" customWidth="1"/>
    <col min="10" max="10" width="5.140625" style="203" customWidth="1"/>
    <col min="11" max="11" width="4.57421875" style="203" customWidth="1"/>
    <col min="12" max="12" width="4.28125" style="203" customWidth="1"/>
    <col min="13" max="13" width="3.8515625" style="203" customWidth="1"/>
    <col min="14" max="14" width="4.421875" style="203" customWidth="1"/>
    <col min="15" max="15" width="4.140625" style="203" customWidth="1"/>
    <col min="16" max="16" width="6.7109375" style="0" customWidth="1"/>
    <col min="17" max="17" width="3.28125" style="0" customWidth="1"/>
    <col min="18" max="18" width="2.28125" style="0" customWidth="1"/>
  </cols>
  <sheetData>
    <row r="4" spans="1:17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8" spans="1:17" ht="15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17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1:17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</row>
    <row r="11" spans="1:17" ht="15">
      <c r="A11" s="393" t="s">
        <v>528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</row>
    <row r="12" spans="1:17" ht="15">
      <c r="A12" s="323" t="s">
        <v>79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</row>
    <row r="13" spans="3:15" ht="15">
      <c r="C13" s="30"/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3:16" ht="67.5" customHeight="1">
      <c r="C14" s="205" t="s">
        <v>87</v>
      </c>
      <c r="D14" s="206" t="s">
        <v>415</v>
      </c>
      <c r="E14" s="206" t="s">
        <v>416</v>
      </c>
      <c r="F14" s="206" t="s">
        <v>417</v>
      </c>
      <c r="G14" s="206" t="s">
        <v>418</v>
      </c>
      <c r="H14" s="206" t="s">
        <v>419</v>
      </c>
      <c r="I14" s="206" t="s">
        <v>420</v>
      </c>
      <c r="J14" s="206" t="s">
        <v>421</v>
      </c>
      <c r="K14" s="206" t="s">
        <v>422</v>
      </c>
      <c r="L14" s="206" t="s">
        <v>460</v>
      </c>
      <c r="M14" s="206" t="s">
        <v>486</v>
      </c>
      <c r="N14" s="292" t="s">
        <v>511</v>
      </c>
      <c r="O14" s="292" t="s">
        <v>121</v>
      </c>
      <c r="P14" s="144" t="s">
        <v>1</v>
      </c>
    </row>
    <row r="15" spans="3:16" ht="18.75" customHeight="1">
      <c r="C15" s="102" t="s">
        <v>299</v>
      </c>
      <c r="D15" s="103">
        <v>2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242">
        <v>0</v>
      </c>
      <c r="M15" s="242">
        <v>0</v>
      </c>
      <c r="N15" s="242">
        <v>2</v>
      </c>
      <c r="O15" s="242">
        <v>0</v>
      </c>
      <c r="P15" s="207">
        <f>SUM(D15:O15)</f>
        <v>4</v>
      </c>
    </row>
    <row r="16" spans="3:16" ht="18.75" customHeight="1">
      <c r="C16" s="102" t="s">
        <v>435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1</v>
      </c>
      <c r="L16" s="242">
        <v>1</v>
      </c>
      <c r="M16" s="242">
        <v>0</v>
      </c>
      <c r="N16" s="242">
        <v>1</v>
      </c>
      <c r="O16" s="242">
        <v>0</v>
      </c>
      <c r="P16" s="207">
        <f>SUM(D16:O16)</f>
        <v>3</v>
      </c>
    </row>
    <row r="17" spans="3:16" ht="18.75" customHeight="1">
      <c r="C17" s="92" t="s">
        <v>301</v>
      </c>
      <c r="D17" s="45">
        <v>0</v>
      </c>
      <c r="E17" s="45">
        <v>0</v>
      </c>
      <c r="F17" s="45">
        <v>0</v>
      </c>
      <c r="G17" s="45">
        <v>1</v>
      </c>
      <c r="H17" s="45">
        <v>0</v>
      </c>
      <c r="I17" s="45">
        <v>0</v>
      </c>
      <c r="J17" s="45">
        <v>0</v>
      </c>
      <c r="K17" s="45">
        <v>0</v>
      </c>
      <c r="L17" s="243">
        <v>1</v>
      </c>
      <c r="M17" s="243">
        <v>0</v>
      </c>
      <c r="N17" s="243">
        <v>3</v>
      </c>
      <c r="O17" s="243">
        <v>0</v>
      </c>
      <c r="P17" s="187">
        <f>SUM(D17:O17)</f>
        <v>5</v>
      </c>
    </row>
    <row r="18" spans="3:16" ht="18.75" customHeight="1">
      <c r="C18" s="92" t="s">
        <v>337</v>
      </c>
      <c r="D18" s="45">
        <v>0</v>
      </c>
      <c r="E18" s="45">
        <v>0</v>
      </c>
      <c r="F18" s="45">
        <v>1</v>
      </c>
      <c r="G18" s="45">
        <v>2</v>
      </c>
      <c r="H18" s="45">
        <v>1</v>
      </c>
      <c r="I18" s="45">
        <v>0</v>
      </c>
      <c r="J18" s="45">
        <v>0</v>
      </c>
      <c r="K18" s="45">
        <v>0</v>
      </c>
      <c r="L18" s="243">
        <v>1</v>
      </c>
      <c r="M18" s="243">
        <v>1</v>
      </c>
      <c r="N18" s="243">
        <v>0</v>
      </c>
      <c r="O18" s="243">
        <v>0</v>
      </c>
      <c r="P18" s="187">
        <f aca="true" t="shared" si="0" ref="P18:P83">SUM(D18:O18)</f>
        <v>6</v>
      </c>
    </row>
    <row r="19" spans="3:16" ht="18.75" customHeight="1">
      <c r="C19" s="92" t="s">
        <v>492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43">
        <v>0</v>
      </c>
      <c r="M19" s="243">
        <v>1</v>
      </c>
      <c r="N19" s="243">
        <v>0</v>
      </c>
      <c r="O19" s="243">
        <v>0</v>
      </c>
      <c r="P19" s="187">
        <f t="shared" si="0"/>
        <v>1</v>
      </c>
    </row>
    <row r="20" spans="3:16" ht="18.75" customHeight="1">
      <c r="C20" s="92" t="s">
        <v>533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43">
        <v>0</v>
      </c>
      <c r="M20" s="243">
        <v>0</v>
      </c>
      <c r="N20" s="243">
        <v>0</v>
      </c>
      <c r="O20" s="243">
        <v>2</v>
      </c>
      <c r="P20" s="187">
        <f t="shared" si="0"/>
        <v>2</v>
      </c>
    </row>
    <row r="21" spans="3:16" ht="18.75" customHeight="1">
      <c r="C21" s="92" t="s">
        <v>491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43">
        <v>0</v>
      </c>
      <c r="M21" s="243">
        <v>1</v>
      </c>
      <c r="N21" s="243">
        <v>0</v>
      </c>
      <c r="O21" s="243">
        <v>0</v>
      </c>
      <c r="P21" s="187">
        <f t="shared" si="0"/>
        <v>1</v>
      </c>
    </row>
    <row r="22" spans="3:16" ht="18.75" customHeight="1">
      <c r="C22" s="92" t="s">
        <v>546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43">
        <v>0</v>
      </c>
      <c r="M22" s="243">
        <v>0</v>
      </c>
      <c r="N22" s="243">
        <v>0</v>
      </c>
      <c r="O22" s="243">
        <v>1</v>
      </c>
      <c r="P22" s="187">
        <f t="shared" si="0"/>
        <v>1</v>
      </c>
    </row>
    <row r="23" spans="3:16" ht="18.75" customHeight="1">
      <c r="C23" s="92" t="s">
        <v>515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43">
        <v>0</v>
      </c>
      <c r="M23" s="243">
        <v>0</v>
      </c>
      <c r="N23" s="243">
        <v>1</v>
      </c>
      <c r="O23" s="243">
        <v>0</v>
      </c>
      <c r="P23" s="187">
        <f t="shared" si="0"/>
        <v>1</v>
      </c>
    </row>
    <row r="24" spans="3:16" ht="18.75" customHeight="1">
      <c r="C24" s="92" t="s">
        <v>516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43">
        <v>0</v>
      </c>
      <c r="M24" s="243">
        <v>0</v>
      </c>
      <c r="N24" s="243">
        <v>1</v>
      </c>
      <c r="O24" s="243">
        <v>0</v>
      </c>
      <c r="P24" s="187">
        <f t="shared" si="0"/>
        <v>1</v>
      </c>
    </row>
    <row r="25" spans="3:16" ht="18.75" customHeight="1">
      <c r="C25" s="102" t="s">
        <v>339</v>
      </c>
      <c r="D25" s="103">
        <v>0</v>
      </c>
      <c r="E25" s="103">
        <v>1</v>
      </c>
      <c r="F25" s="103">
        <v>1</v>
      </c>
      <c r="G25" s="103">
        <v>0</v>
      </c>
      <c r="H25" s="103">
        <v>1</v>
      </c>
      <c r="I25" s="103">
        <v>2</v>
      </c>
      <c r="J25" s="103">
        <v>0</v>
      </c>
      <c r="K25" s="103">
        <v>1</v>
      </c>
      <c r="L25" s="242">
        <v>0</v>
      </c>
      <c r="M25" s="242">
        <v>0</v>
      </c>
      <c r="N25" s="242">
        <v>0</v>
      </c>
      <c r="O25" s="242">
        <v>0</v>
      </c>
      <c r="P25" s="297">
        <f t="shared" si="0"/>
        <v>6</v>
      </c>
    </row>
    <row r="26" spans="3:16" ht="18.75" customHeight="1">
      <c r="C26" s="102" t="s">
        <v>50</v>
      </c>
      <c r="D26" s="103">
        <v>2</v>
      </c>
      <c r="E26" s="103">
        <v>0</v>
      </c>
      <c r="F26" s="103">
        <v>0</v>
      </c>
      <c r="G26" s="103">
        <v>0</v>
      </c>
      <c r="H26" s="103">
        <v>3</v>
      </c>
      <c r="I26" s="103">
        <v>0</v>
      </c>
      <c r="J26" s="103">
        <v>3</v>
      </c>
      <c r="K26" s="103">
        <v>1</v>
      </c>
      <c r="L26" s="242">
        <v>0</v>
      </c>
      <c r="M26" s="242">
        <v>2</v>
      </c>
      <c r="N26" s="242">
        <v>2</v>
      </c>
      <c r="O26" s="242">
        <v>3</v>
      </c>
      <c r="P26" s="297">
        <f t="shared" si="0"/>
        <v>16</v>
      </c>
    </row>
    <row r="27" spans="3:16" ht="18.75" customHeight="1">
      <c r="C27" s="102" t="s">
        <v>302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1</v>
      </c>
      <c r="K27" s="103">
        <v>0</v>
      </c>
      <c r="L27" s="242">
        <v>1</v>
      </c>
      <c r="M27" s="242">
        <v>1</v>
      </c>
      <c r="N27" s="242">
        <v>0</v>
      </c>
      <c r="O27" s="242">
        <v>0</v>
      </c>
      <c r="P27" s="297">
        <f t="shared" si="0"/>
        <v>3</v>
      </c>
    </row>
    <row r="28" spans="3:16" ht="18.75" customHeight="1">
      <c r="C28" s="102" t="s">
        <v>326</v>
      </c>
      <c r="D28" s="103">
        <v>1</v>
      </c>
      <c r="E28" s="103">
        <v>0</v>
      </c>
      <c r="F28" s="103">
        <v>0</v>
      </c>
      <c r="G28" s="103">
        <v>0</v>
      </c>
      <c r="H28" s="103">
        <v>1</v>
      </c>
      <c r="I28" s="103">
        <v>0</v>
      </c>
      <c r="J28" s="103">
        <v>0</v>
      </c>
      <c r="K28" s="103">
        <v>0</v>
      </c>
      <c r="L28" s="242">
        <v>0</v>
      </c>
      <c r="M28" s="242">
        <v>0</v>
      </c>
      <c r="N28" s="242">
        <v>0</v>
      </c>
      <c r="O28" s="242">
        <v>0</v>
      </c>
      <c r="P28" s="297">
        <f t="shared" si="0"/>
        <v>2</v>
      </c>
    </row>
    <row r="29" spans="3:16" ht="18.75" customHeight="1">
      <c r="C29" s="102" t="s">
        <v>303</v>
      </c>
      <c r="D29" s="103">
        <v>0</v>
      </c>
      <c r="E29" s="103">
        <v>1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242">
        <v>0</v>
      </c>
      <c r="M29" s="242">
        <v>0</v>
      </c>
      <c r="N29" s="242">
        <v>0</v>
      </c>
      <c r="O29" s="242">
        <v>0</v>
      </c>
      <c r="P29" s="297">
        <f t="shared" si="0"/>
        <v>1</v>
      </c>
    </row>
    <row r="30" spans="3:16" s="8" customFormat="1" ht="18.75" customHeight="1">
      <c r="C30" s="102" t="s">
        <v>327</v>
      </c>
      <c r="D30" s="103">
        <v>1</v>
      </c>
      <c r="E30" s="103">
        <v>0</v>
      </c>
      <c r="F30" s="103">
        <v>0</v>
      </c>
      <c r="G30" s="103">
        <v>0</v>
      </c>
      <c r="H30" s="103">
        <v>1</v>
      </c>
      <c r="I30" s="103">
        <v>0</v>
      </c>
      <c r="J30" s="103">
        <v>0</v>
      </c>
      <c r="K30" s="103">
        <v>0</v>
      </c>
      <c r="L30" s="242">
        <v>0</v>
      </c>
      <c r="M30" s="242">
        <v>0</v>
      </c>
      <c r="N30" s="242">
        <v>0</v>
      </c>
      <c r="O30" s="242">
        <v>0</v>
      </c>
      <c r="P30" s="297">
        <f t="shared" si="0"/>
        <v>2</v>
      </c>
    </row>
    <row r="31" spans="3:16" s="8" customFormat="1" ht="18.75" customHeight="1">
      <c r="C31" s="92" t="s">
        <v>113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43">
        <v>2</v>
      </c>
      <c r="M31" s="243">
        <v>0</v>
      </c>
      <c r="N31" s="243">
        <v>0</v>
      </c>
      <c r="O31" s="243">
        <v>0</v>
      </c>
      <c r="P31" s="187">
        <f t="shared" si="0"/>
        <v>2</v>
      </c>
    </row>
    <row r="32" spans="3:16" s="8" customFormat="1" ht="18.75" customHeight="1">
      <c r="C32" s="92" t="s">
        <v>517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243">
        <v>0</v>
      </c>
      <c r="M32" s="243">
        <v>0</v>
      </c>
      <c r="N32" s="243">
        <v>1</v>
      </c>
      <c r="O32" s="243">
        <v>0</v>
      </c>
      <c r="P32" s="187">
        <f t="shared" si="0"/>
        <v>1</v>
      </c>
    </row>
    <row r="33" spans="3:16" s="8" customFormat="1" ht="18.75" customHeight="1">
      <c r="C33" s="92" t="s">
        <v>407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1</v>
      </c>
      <c r="L33" s="243">
        <v>0</v>
      </c>
      <c r="M33" s="243">
        <v>0</v>
      </c>
      <c r="N33" s="243">
        <v>0</v>
      </c>
      <c r="O33" s="243">
        <v>0</v>
      </c>
      <c r="P33" s="187">
        <f t="shared" si="0"/>
        <v>1</v>
      </c>
    </row>
    <row r="34" spans="3:16" s="8" customFormat="1" ht="18.75" customHeight="1">
      <c r="C34" s="92" t="s">
        <v>308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5">
        <v>0</v>
      </c>
      <c r="K34" s="45">
        <v>0</v>
      </c>
      <c r="L34" s="243">
        <v>0</v>
      </c>
      <c r="M34" s="243">
        <v>0</v>
      </c>
      <c r="N34" s="243">
        <v>0</v>
      </c>
      <c r="O34" s="243">
        <v>0</v>
      </c>
      <c r="P34" s="187">
        <f t="shared" si="0"/>
        <v>1</v>
      </c>
    </row>
    <row r="35" spans="3:16" s="8" customFormat="1" ht="18.75" customHeight="1">
      <c r="C35" s="102" t="s">
        <v>15</v>
      </c>
      <c r="D35" s="103">
        <v>4</v>
      </c>
      <c r="E35" s="103">
        <v>1</v>
      </c>
      <c r="F35" s="103">
        <v>4</v>
      </c>
      <c r="G35" s="103">
        <v>1</v>
      </c>
      <c r="H35" s="103">
        <v>3</v>
      </c>
      <c r="I35" s="103">
        <v>0</v>
      </c>
      <c r="J35" s="103">
        <v>2</v>
      </c>
      <c r="K35" s="103">
        <v>3</v>
      </c>
      <c r="L35" s="242">
        <v>0</v>
      </c>
      <c r="M35" s="242">
        <v>0</v>
      </c>
      <c r="N35" s="242">
        <v>5</v>
      </c>
      <c r="O35" s="242">
        <v>3</v>
      </c>
      <c r="P35" s="297">
        <f t="shared" si="0"/>
        <v>26</v>
      </c>
    </row>
    <row r="36" spans="3:16" s="8" customFormat="1" ht="18.75" customHeight="1">
      <c r="C36" s="102" t="s">
        <v>328</v>
      </c>
      <c r="D36" s="103">
        <v>0</v>
      </c>
      <c r="E36" s="103">
        <v>0</v>
      </c>
      <c r="F36" s="103">
        <v>1</v>
      </c>
      <c r="G36" s="103">
        <v>1</v>
      </c>
      <c r="H36" s="103">
        <v>0</v>
      </c>
      <c r="I36" s="103">
        <v>0</v>
      </c>
      <c r="J36" s="103">
        <v>0</v>
      </c>
      <c r="K36" s="103">
        <v>0</v>
      </c>
      <c r="L36" s="242">
        <v>0</v>
      </c>
      <c r="M36" s="242">
        <v>0</v>
      </c>
      <c r="N36" s="242">
        <v>0</v>
      </c>
      <c r="O36" s="242">
        <v>0</v>
      </c>
      <c r="P36" s="297">
        <f t="shared" si="0"/>
        <v>2</v>
      </c>
    </row>
    <row r="37" spans="3:16" s="8" customFormat="1" ht="18.75" customHeight="1">
      <c r="C37" s="92" t="s">
        <v>329</v>
      </c>
      <c r="D37" s="45">
        <v>0</v>
      </c>
      <c r="E37" s="45">
        <v>0</v>
      </c>
      <c r="F37" s="45">
        <v>0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243">
        <v>0</v>
      </c>
      <c r="M37" s="243">
        <v>0</v>
      </c>
      <c r="N37" s="243">
        <v>0</v>
      </c>
      <c r="O37" s="243">
        <v>0</v>
      </c>
      <c r="P37" s="187">
        <f t="shared" si="0"/>
        <v>2</v>
      </c>
    </row>
    <row r="38" spans="3:16" s="8" customFormat="1" ht="18.75" customHeight="1">
      <c r="C38" s="92" t="s">
        <v>304</v>
      </c>
      <c r="D38" s="45">
        <v>0</v>
      </c>
      <c r="E38" s="45">
        <v>1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243">
        <v>0</v>
      </c>
      <c r="M38" s="243">
        <v>0</v>
      </c>
      <c r="N38" s="243">
        <v>0</v>
      </c>
      <c r="O38" s="243">
        <v>0</v>
      </c>
      <c r="P38" s="187">
        <f t="shared" si="0"/>
        <v>1</v>
      </c>
    </row>
    <row r="39" spans="3:16" s="8" customFormat="1" ht="18.75" customHeight="1">
      <c r="C39" s="102" t="s">
        <v>305</v>
      </c>
      <c r="D39" s="103">
        <v>0</v>
      </c>
      <c r="E39" s="103">
        <v>1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242">
        <v>0</v>
      </c>
      <c r="M39" s="242">
        <v>0</v>
      </c>
      <c r="N39" s="242">
        <v>0</v>
      </c>
      <c r="O39" s="242">
        <v>0</v>
      </c>
      <c r="P39" s="297">
        <f t="shared" si="0"/>
        <v>1</v>
      </c>
    </row>
    <row r="40" spans="3:16" s="8" customFormat="1" ht="18.75" customHeight="1">
      <c r="C40" s="92" t="s">
        <v>215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243">
        <v>1</v>
      </c>
      <c r="M40" s="243">
        <v>0</v>
      </c>
      <c r="N40" s="243">
        <v>0</v>
      </c>
      <c r="O40" s="243">
        <v>0</v>
      </c>
      <c r="P40" s="187">
        <f t="shared" si="0"/>
        <v>1</v>
      </c>
    </row>
    <row r="41" spans="3:16" s="8" customFormat="1" ht="18.75" customHeight="1">
      <c r="C41" s="92" t="s">
        <v>306</v>
      </c>
      <c r="D41" s="45">
        <v>0</v>
      </c>
      <c r="E41" s="45">
        <v>0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243">
        <v>0</v>
      </c>
      <c r="M41" s="243">
        <v>0</v>
      </c>
      <c r="N41" s="243">
        <v>0</v>
      </c>
      <c r="O41" s="243">
        <v>0</v>
      </c>
      <c r="P41" s="187">
        <f t="shared" si="0"/>
        <v>1</v>
      </c>
    </row>
    <row r="42" spans="3:16" s="8" customFormat="1" ht="18.75" customHeight="1">
      <c r="C42" s="92" t="s">
        <v>174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1</v>
      </c>
      <c r="J42" s="45">
        <v>1</v>
      </c>
      <c r="K42" s="45">
        <v>2</v>
      </c>
      <c r="L42" s="243">
        <v>0</v>
      </c>
      <c r="M42" s="243">
        <v>0</v>
      </c>
      <c r="N42" s="243">
        <v>0</v>
      </c>
      <c r="O42" s="243">
        <v>0</v>
      </c>
      <c r="P42" s="187">
        <f t="shared" si="0"/>
        <v>4</v>
      </c>
    </row>
    <row r="43" spans="3:16" s="8" customFormat="1" ht="18.75" customHeight="1">
      <c r="C43" s="104" t="s">
        <v>60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244">
        <v>0</v>
      </c>
      <c r="M43" s="244">
        <v>0</v>
      </c>
      <c r="N43" s="244">
        <v>0</v>
      </c>
      <c r="O43" s="244">
        <v>1</v>
      </c>
      <c r="P43" s="310">
        <f t="shared" si="0"/>
        <v>1</v>
      </c>
    </row>
    <row r="44" spans="3:16" s="8" customFormat="1" ht="18.75" customHeight="1">
      <c r="C44" s="312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</row>
    <row r="45" spans="3:16" s="8" customFormat="1" ht="18.75" customHeight="1"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</row>
    <row r="46" spans="3:16" s="8" customFormat="1" ht="18.75" customHeight="1">
      <c r="C46" s="87" t="s">
        <v>309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1</v>
      </c>
      <c r="J46" s="106">
        <v>0</v>
      </c>
      <c r="K46" s="106">
        <v>0</v>
      </c>
      <c r="L46" s="245">
        <v>0</v>
      </c>
      <c r="M46" s="245">
        <v>0</v>
      </c>
      <c r="N46" s="245">
        <v>0</v>
      </c>
      <c r="O46" s="245">
        <v>0</v>
      </c>
      <c r="P46" s="311">
        <f t="shared" si="0"/>
        <v>1</v>
      </c>
    </row>
    <row r="47" spans="3:16" s="8" customFormat="1" ht="18.75" customHeight="1">
      <c r="C47" s="92" t="s">
        <v>311</v>
      </c>
      <c r="D47" s="45">
        <v>0</v>
      </c>
      <c r="E47" s="45">
        <v>1</v>
      </c>
      <c r="F47" s="45">
        <v>2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243">
        <v>3</v>
      </c>
      <c r="M47" s="243">
        <v>3</v>
      </c>
      <c r="N47" s="243">
        <v>1</v>
      </c>
      <c r="O47" s="243">
        <v>0</v>
      </c>
      <c r="P47" s="187">
        <f t="shared" si="0"/>
        <v>11</v>
      </c>
    </row>
    <row r="48" spans="3:16" s="8" customFormat="1" ht="18.75" customHeight="1">
      <c r="C48" s="104" t="s">
        <v>406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1</v>
      </c>
      <c r="L48" s="244">
        <v>0</v>
      </c>
      <c r="M48" s="244">
        <v>0</v>
      </c>
      <c r="N48" s="244">
        <v>1</v>
      </c>
      <c r="O48" s="244">
        <v>0</v>
      </c>
      <c r="P48" s="187">
        <f t="shared" si="0"/>
        <v>2</v>
      </c>
    </row>
    <row r="49" spans="3:16" s="8" customFormat="1" ht="18.75" customHeight="1">
      <c r="C49" s="87" t="s">
        <v>503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1</v>
      </c>
      <c r="K49" s="106">
        <v>0</v>
      </c>
      <c r="L49" s="245">
        <v>1</v>
      </c>
      <c r="M49" s="245">
        <v>0</v>
      </c>
      <c r="N49" s="245">
        <v>1</v>
      </c>
      <c r="O49" s="245">
        <v>2</v>
      </c>
      <c r="P49" s="187">
        <f t="shared" si="0"/>
        <v>5</v>
      </c>
    </row>
    <row r="50" spans="3:16" s="8" customFormat="1" ht="18.75" customHeight="1">
      <c r="C50" s="92" t="s">
        <v>449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243">
        <v>1</v>
      </c>
      <c r="M50" s="243">
        <v>0</v>
      </c>
      <c r="N50" s="243">
        <v>0</v>
      </c>
      <c r="O50" s="243">
        <v>1</v>
      </c>
      <c r="P50" s="187">
        <f t="shared" si="0"/>
        <v>2</v>
      </c>
    </row>
    <row r="51" spans="3:16" s="8" customFormat="1" ht="18.75" customHeight="1">
      <c r="C51" s="92" t="s">
        <v>173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1</v>
      </c>
      <c r="J51" s="45">
        <v>2</v>
      </c>
      <c r="K51" s="45">
        <v>0</v>
      </c>
      <c r="L51" s="243">
        <v>0</v>
      </c>
      <c r="M51" s="243">
        <v>0</v>
      </c>
      <c r="N51" s="243">
        <v>0</v>
      </c>
      <c r="O51" s="243">
        <v>0</v>
      </c>
      <c r="P51" s="187">
        <f t="shared" si="0"/>
        <v>3</v>
      </c>
    </row>
    <row r="52" spans="3:16" s="8" customFormat="1" ht="18.75" customHeight="1">
      <c r="C52" s="92" t="s">
        <v>333</v>
      </c>
      <c r="D52" s="45">
        <v>0</v>
      </c>
      <c r="E52" s="45">
        <v>0</v>
      </c>
      <c r="F52" s="45">
        <v>0</v>
      </c>
      <c r="G52" s="45">
        <v>0</v>
      </c>
      <c r="H52" s="45">
        <v>1</v>
      </c>
      <c r="I52" s="45">
        <v>0</v>
      </c>
      <c r="J52" s="45">
        <v>2</v>
      </c>
      <c r="K52" s="45">
        <v>0</v>
      </c>
      <c r="L52" s="243">
        <v>0</v>
      </c>
      <c r="M52" s="243">
        <v>0</v>
      </c>
      <c r="N52" s="243">
        <v>0</v>
      </c>
      <c r="O52" s="243">
        <v>0</v>
      </c>
      <c r="P52" s="187">
        <f t="shared" si="0"/>
        <v>3</v>
      </c>
    </row>
    <row r="53" spans="3:16" s="8" customFormat="1" ht="18.75" customHeight="1">
      <c r="C53" s="104" t="s">
        <v>451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244">
        <v>2</v>
      </c>
      <c r="M53" s="244">
        <v>0</v>
      </c>
      <c r="N53" s="244">
        <v>0</v>
      </c>
      <c r="O53" s="244">
        <v>0</v>
      </c>
      <c r="P53" s="187">
        <f t="shared" si="0"/>
        <v>2</v>
      </c>
    </row>
    <row r="54" spans="3:16" s="8" customFormat="1" ht="18.75" customHeight="1">
      <c r="C54" s="293" t="s">
        <v>437</v>
      </c>
      <c r="D54" s="294">
        <v>0</v>
      </c>
      <c r="E54" s="294">
        <v>0</v>
      </c>
      <c r="F54" s="294">
        <v>0</v>
      </c>
      <c r="G54" s="294">
        <v>0</v>
      </c>
      <c r="H54" s="294">
        <v>0</v>
      </c>
      <c r="I54" s="294">
        <v>0</v>
      </c>
      <c r="J54" s="294">
        <v>1</v>
      </c>
      <c r="K54" s="294">
        <v>1</v>
      </c>
      <c r="L54" s="295">
        <v>0</v>
      </c>
      <c r="M54" s="295">
        <v>0</v>
      </c>
      <c r="N54" s="295">
        <v>0</v>
      </c>
      <c r="O54" s="295">
        <v>0</v>
      </c>
      <c r="P54" s="297">
        <f t="shared" si="0"/>
        <v>2</v>
      </c>
    </row>
    <row r="55" spans="3:16" s="8" customFormat="1" ht="18" customHeight="1">
      <c r="C55" s="293" t="s">
        <v>62</v>
      </c>
      <c r="D55" s="294">
        <v>0</v>
      </c>
      <c r="E55" s="294">
        <v>0</v>
      </c>
      <c r="F55" s="294">
        <v>1</v>
      </c>
      <c r="G55" s="294">
        <v>0</v>
      </c>
      <c r="H55" s="294">
        <v>1</v>
      </c>
      <c r="I55" s="294">
        <v>0</v>
      </c>
      <c r="J55" s="294">
        <v>0</v>
      </c>
      <c r="K55" s="294">
        <v>0</v>
      </c>
      <c r="L55" s="295">
        <v>0</v>
      </c>
      <c r="M55" s="295">
        <v>0</v>
      </c>
      <c r="N55" s="295">
        <v>0</v>
      </c>
      <c r="O55" s="295">
        <v>0</v>
      </c>
      <c r="P55" s="297">
        <f t="shared" si="0"/>
        <v>2</v>
      </c>
    </row>
    <row r="56" spans="3:16" s="8" customFormat="1" ht="18" customHeight="1">
      <c r="C56" s="246" t="s">
        <v>330</v>
      </c>
      <c r="D56" s="247">
        <v>0</v>
      </c>
      <c r="E56" s="247">
        <v>0</v>
      </c>
      <c r="F56" s="247">
        <v>1</v>
      </c>
      <c r="G56" s="247">
        <v>0</v>
      </c>
      <c r="H56" s="247">
        <v>0</v>
      </c>
      <c r="I56" s="247">
        <v>0</v>
      </c>
      <c r="J56" s="247">
        <v>1</v>
      </c>
      <c r="K56" s="247">
        <v>0</v>
      </c>
      <c r="L56" s="248">
        <v>0</v>
      </c>
      <c r="M56" s="248">
        <v>0</v>
      </c>
      <c r="N56" s="248">
        <v>0</v>
      </c>
      <c r="O56" s="248">
        <v>0</v>
      </c>
      <c r="P56" s="187">
        <f t="shared" si="0"/>
        <v>2</v>
      </c>
    </row>
    <row r="57" spans="3:16" ht="18" customHeight="1">
      <c r="C57" s="102" t="s">
        <v>331</v>
      </c>
      <c r="D57" s="103">
        <v>0</v>
      </c>
      <c r="E57" s="103">
        <v>0</v>
      </c>
      <c r="F57" s="103">
        <v>1</v>
      </c>
      <c r="G57" s="103">
        <v>0</v>
      </c>
      <c r="H57" s="103">
        <v>1</v>
      </c>
      <c r="I57" s="103">
        <v>0</v>
      </c>
      <c r="J57" s="103">
        <v>0</v>
      </c>
      <c r="K57" s="103">
        <v>0</v>
      </c>
      <c r="L57" s="242">
        <v>0</v>
      </c>
      <c r="M57" s="242">
        <v>0</v>
      </c>
      <c r="N57" s="242">
        <v>1</v>
      </c>
      <c r="O57" s="242">
        <v>4</v>
      </c>
      <c r="P57" s="207">
        <f t="shared" si="0"/>
        <v>7</v>
      </c>
    </row>
    <row r="58" spans="3:16" ht="18" customHeight="1">
      <c r="C58" s="92" t="s">
        <v>313</v>
      </c>
      <c r="D58" s="45">
        <v>0</v>
      </c>
      <c r="E58" s="45">
        <v>0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243">
        <v>0</v>
      </c>
      <c r="M58" s="243">
        <v>0</v>
      </c>
      <c r="N58" s="243">
        <v>0</v>
      </c>
      <c r="O58" s="243">
        <v>0</v>
      </c>
      <c r="P58" s="187">
        <f t="shared" si="0"/>
        <v>1</v>
      </c>
    </row>
    <row r="59" spans="3:16" ht="18" customHeight="1">
      <c r="C59" s="102" t="s">
        <v>314</v>
      </c>
      <c r="D59" s="103">
        <v>1</v>
      </c>
      <c r="E59" s="103">
        <v>0</v>
      </c>
      <c r="F59" s="103">
        <v>1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242">
        <v>0</v>
      </c>
      <c r="M59" s="242">
        <v>2</v>
      </c>
      <c r="N59" s="242">
        <v>0</v>
      </c>
      <c r="O59" s="242">
        <v>0</v>
      </c>
      <c r="P59" s="297">
        <f t="shared" si="0"/>
        <v>4</v>
      </c>
    </row>
    <row r="60" spans="3:16" ht="18" customHeight="1">
      <c r="C60" s="92" t="s">
        <v>315</v>
      </c>
      <c r="D60" s="45">
        <v>0</v>
      </c>
      <c r="E60" s="45">
        <v>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243">
        <v>0</v>
      </c>
      <c r="M60" s="243">
        <v>0</v>
      </c>
      <c r="N60" s="243">
        <v>0</v>
      </c>
      <c r="O60" s="243">
        <v>0</v>
      </c>
      <c r="P60" s="187">
        <f t="shared" si="0"/>
        <v>1</v>
      </c>
    </row>
    <row r="61" spans="3:16" ht="18" customHeight="1">
      <c r="C61" s="104" t="s">
        <v>310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1</v>
      </c>
      <c r="J61" s="105">
        <v>0</v>
      </c>
      <c r="K61" s="105">
        <v>0</v>
      </c>
      <c r="L61" s="244">
        <v>0</v>
      </c>
      <c r="M61" s="244">
        <v>0</v>
      </c>
      <c r="N61" s="244">
        <v>0</v>
      </c>
      <c r="O61" s="244">
        <v>0</v>
      </c>
      <c r="P61" s="187">
        <f t="shared" si="0"/>
        <v>1</v>
      </c>
    </row>
    <row r="62" spans="3:16" ht="18" customHeight="1">
      <c r="C62" s="87" t="s">
        <v>191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1</v>
      </c>
      <c r="K62" s="106">
        <v>0</v>
      </c>
      <c r="L62" s="245">
        <v>1</v>
      </c>
      <c r="M62" s="245">
        <v>0</v>
      </c>
      <c r="N62" s="245">
        <v>0</v>
      </c>
      <c r="O62" s="245">
        <v>0</v>
      </c>
      <c r="P62" s="187">
        <f t="shared" si="0"/>
        <v>2</v>
      </c>
    </row>
    <row r="63" spans="3:16" ht="18" customHeight="1">
      <c r="C63" s="102" t="s">
        <v>405</v>
      </c>
      <c r="D63" s="103">
        <v>1</v>
      </c>
      <c r="E63" s="103">
        <v>0</v>
      </c>
      <c r="F63" s="103">
        <v>1</v>
      </c>
      <c r="G63" s="103">
        <v>1</v>
      </c>
      <c r="H63" s="103">
        <v>0</v>
      </c>
      <c r="I63" s="103">
        <v>2</v>
      </c>
      <c r="J63" s="103">
        <v>0</v>
      </c>
      <c r="K63" s="103">
        <v>2</v>
      </c>
      <c r="L63" s="242">
        <v>1</v>
      </c>
      <c r="M63" s="242">
        <v>1</v>
      </c>
      <c r="N63" s="242">
        <v>2</v>
      </c>
      <c r="O63" s="242">
        <v>1</v>
      </c>
      <c r="P63" s="297">
        <f t="shared" si="0"/>
        <v>12</v>
      </c>
    </row>
    <row r="64" spans="3:16" ht="18" customHeight="1">
      <c r="C64" s="92" t="s">
        <v>316</v>
      </c>
      <c r="D64" s="45">
        <v>0</v>
      </c>
      <c r="E64" s="45">
        <v>0</v>
      </c>
      <c r="F64" s="45">
        <v>0</v>
      </c>
      <c r="G64" s="45">
        <v>1</v>
      </c>
      <c r="H64" s="45">
        <v>0</v>
      </c>
      <c r="I64" s="45">
        <v>0</v>
      </c>
      <c r="J64" s="45">
        <v>0</v>
      </c>
      <c r="K64" s="45">
        <v>1</v>
      </c>
      <c r="L64" s="243">
        <v>0</v>
      </c>
      <c r="M64" s="243">
        <v>0</v>
      </c>
      <c r="N64" s="243">
        <v>0</v>
      </c>
      <c r="O64" s="243">
        <v>0</v>
      </c>
      <c r="P64" s="187">
        <f t="shared" si="0"/>
        <v>2</v>
      </c>
    </row>
    <row r="65" spans="3:16" ht="18" customHeight="1">
      <c r="C65" s="92" t="s">
        <v>317</v>
      </c>
      <c r="D65" s="45">
        <v>0</v>
      </c>
      <c r="E65" s="45">
        <v>1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243">
        <v>0</v>
      </c>
      <c r="M65" s="243">
        <v>0</v>
      </c>
      <c r="N65" s="243">
        <v>0</v>
      </c>
      <c r="O65" s="243">
        <v>0</v>
      </c>
      <c r="P65" s="187">
        <f t="shared" si="0"/>
        <v>1</v>
      </c>
    </row>
    <row r="66" spans="3:16" ht="18" customHeight="1">
      <c r="C66" s="102" t="s">
        <v>318</v>
      </c>
      <c r="D66" s="103">
        <v>1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2</v>
      </c>
      <c r="L66" s="242">
        <v>0</v>
      </c>
      <c r="M66" s="242">
        <v>0</v>
      </c>
      <c r="N66" s="242">
        <v>0</v>
      </c>
      <c r="O66" s="242">
        <v>0</v>
      </c>
      <c r="P66" s="297">
        <f t="shared" si="0"/>
        <v>3</v>
      </c>
    </row>
    <row r="67" spans="3:16" ht="18" customHeight="1">
      <c r="C67" s="102" t="s">
        <v>334</v>
      </c>
      <c r="D67" s="103">
        <v>2</v>
      </c>
      <c r="E67" s="103">
        <v>0</v>
      </c>
      <c r="F67" s="103">
        <v>0</v>
      </c>
      <c r="G67" s="103">
        <v>1</v>
      </c>
      <c r="H67" s="103">
        <v>0</v>
      </c>
      <c r="I67" s="103">
        <v>0</v>
      </c>
      <c r="J67" s="103">
        <v>0</v>
      </c>
      <c r="K67" s="103">
        <v>0</v>
      </c>
      <c r="L67" s="242">
        <v>2</v>
      </c>
      <c r="M67" s="242">
        <v>0</v>
      </c>
      <c r="N67" s="242">
        <v>0</v>
      </c>
      <c r="O67" s="242">
        <v>0</v>
      </c>
      <c r="P67" s="297">
        <f t="shared" si="0"/>
        <v>5</v>
      </c>
    </row>
    <row r="68" spans="3:16" ht="18" customHeight="1">
      <c r="C68" s="92" t="s">
        <v>312</v>
      </c>
      <c r="D68" s="45">
        <v>0</v>
      </c>
      <c r="E68" s="45">
        <v>0</v>
      </c>
      <c r="F68" s="45">
        <v>1</v>
      </c>
      <c r="G68" s="45">
        <v>1</v>
      </c>
      <c r="H68" s="45">
        <v>1</v>
      </c>
      <c r="I68" s="45">
        <v>1</v>
      </c>
      <c r="J68" s="45">
        <v>0</v>
      </c>
      <c r="K68" s="45">
        <v>0</v>
      </c>
      <c r="L68" s="243">
        <v>0</v>
      </c>
      <c r="M68" s="243">
        <v>2</v>
      </c>
      <c r="N68" s="243">
        <v>2</v>
      </c>
      <c r="O68" s="243">
        <v>0</v>
      </c>
      <c r="P68" s="187">
        <f t="shared" si="0"/>
        <v>8</v>
      </c>
    </row>
    <row r="69" spans="3:16" ht="18" customHeight="1">
      <c r="C69" s="102" t="s">
        <v>319</v>
      </c>
      <c r="D69" s="103">
        <v>0</v>
      </c>
      <c r="E69" s="103">
        <v>0</v>
      </c>
      <c r="F69" s="103">
        <v>0</v>
      </c>
      <c r="G69" s="103">
        <v>0</v>
      </c>
      <c r="H69" s="103">
        <v>1</v>
      </c>
      <c r="I69" s="103">
        <v>0</v>
      </c>
      <c r="J69" s="103">
        <v>0</v>
      </c>
      <c r="K69" s="103">
        <v>1</v>
      </c>
      <c r="L69" s="242">
        <v>0</v>
      </c>
      <c r="M69" s="242">
        <v>1</v>
      </c>
      <c r="N69" s="242">
        <v>0</v>
      </c>
      <c r="O69" s="242">
        <v>2</v>
      </c>
      <c r="P69" s="297">
        <f t="shared" si="0"/>
        <v>5</v>
      </c>
    </row>
    <row r="70" spans="3:16" ht="18" customHeight="1">
      <c r="C70" s="102" t="s">
        <v>117</v>
      </c>
      <c r="D70" s="103">
        <v>0</v>
      </c>
      <c r="E70" s="103">
        <v>1</v>
      </c>
      <c r="F70" s="103">
        <v>0</v>
      </c>
      <c r="G70" s="103">
        <v>0</v>
      </c>
      <c r="H70" s="103">
        <v>1</v>
      </c>
      <c r="I70" s="103">
        <v>1</v>
      </c>
      <c r="J70" s="103">
        <v>1</v>
      </c>
      <c r="K70" s="103">
        <v>2</v>
      </c>
      <c r="L70" s="242">
        <v>1</v>
      </c>
      <c r="M70" s="242">
        <v>5</v>
      </c>
      <c r="N70" s="242">
        <v>0</v>
      </c>
      <c r="O70" s="242">
        <v>3</v>
      </c>
      <c r="P70" s="297">
        <f t="shared" si="0"/>
        <v>15</v>
      </c>
    </row>
    <row r="71" spans="3:16" ht="18" customHeight="1">
      <c r="C71" s="92" t="s">
        <v>505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243">
        <v>0</v>
      </c>
      <c r="M71" s="243">
        <v>0</v>
      </c>
      <c r="N71" s="243">
        <v>1</v>
      </c>
      <c r="O71" s="243">
        <v>0</v>
      </c>
      <c r="P71" s="187">
        <f t="shared" si="0"/>
        <v>1</v>
      </c>
    </row>
    <row r="72" spans="3:16" ht="18" customHeight="1">
      <c r="C72" s="92" t="s">
        <v>469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243">
        <v>0</v>
      </c>
      <c r="M72" s="243">
        <v>1</v>
      </c>
      <c r="N72" s="243">
        <v>0</v>
      </c>
      <c r="O72" s="243">
        <v>0</v>
      </c>
      <c r="P72" s="187">
        <f t="shared" si="0"/>
        <v>1</v>
      </c>
    </row>
    <row r="73" spans="3:16" ht="18" customHeight="1">
      <c r="C73" s="92" t="s">
        <v>320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1</v>
      </c>
      <c r="J73" s="45">
        <v>0</v>
      </c>
      <c r="K73" s="45">
        <v>0</v>
      </c>
      <c r="L73" s="243">
        <v>0</v>
      </c>
      <c r="M73" s="243">
        <v>0</v>
      </c>
      <c r="N73" s="243">
        <v>0</v>
      </c>
      <c r="O73" s="243">
        <v>0</v>
      </c>
      <c r="P73" s="187">
        <f t="shared" si="0"/>
        <v>1</v>
      </c>
    </row>
    <row r="74" spans="3:16" ht="18" customHeight="1">
      <c r="C74" s="92" t="s">
        <v>192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1</v>
      </c>
      <c r="K74" s="45">
        <v>0</v>
      </c>
      <c r="L74" s="243">
        <v>0</v>
      </c>
      <c r="M74" s="243">
        <v>0</v>
      </c>
      <c r="N74" s="243">
        <v>0</v>
      </c>
      <c r="O74" s="243">
        <v>0</v>
      </c>
      <c r="P74" s="187">
        <f t="shared" si="0"/>
        <v>1</v>
      </c>
    </row>
    <row r="75" spans="3:16" ht="18" customHeight="1">
      <c r="C75" s="92" t="s">
        <v>160</v>
      </c>
      <c r="D75" s="45">
        <v>0</v>
      </c>
      <c r="E75" s="45">
        <v>0</v>
      </c>
      <c r="F75" s="45">
        <v>0</v>
      </c>
      <c r="G75" s="45">
        <v>1</v>
      </c>
      <c r="H75" s="45">
        <v>1</v>
      </c>
      <c r="I75" s="45">
        <v>0</v>
      </c>
      <c r="J75" s="45">
        <v>1</v>
      </c>
      <c r="K75" s="45">
        <v>1</v>
      </c>
      <c r="L75" s="243">
        <v>0</v>
      </c>
      <c r="M75" s="243">
        <v>2</v>
      </c>
      <c r="N75" s="243">
        <v>1</v>
      </c>
      <c r="O75" s="243">
        <v>2</v>
      </c>
      <c r="P75" s="187">
        <f t="shared" si="0"/>
        <v>9</v>
      </c>
    </row>
    <row r="76" spans="3:16" ht="18" customHeight="1">
      <c r="C76" s="92" t="s">
        <v>321</v>
      </c>
      <c r="D76" s="45">
        <v>0</v>
      </c>
      <c r="E76" s="45">
        <v>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243">
        <v>0</v>
      </c>
      <c r="M76" s="243">
        <v>0</v>
      </c>
      <c r="N76" s="243">
        <v>0</v>
      </c>
      <c r="O76" s="243">
        <v>0</v>
      </c>
      <c r="P76" s="187">
        <f t="shared" si="0"/>
        <v>1</v>
      </c>
    </row>
    <row r="77" spans="3:16" ht="18" customHeight="1">
      <c r="C77" s="92" t="s">
        <v>322</v>
      </c>
      <c r="D77" s="45">
        <v>0</v>
      </c>
      <c r="E77" s="45">
        <v>0</v>
      </c>
      <c r="F77" s="45">
        <v>0</v>
      </c>
      <c r="G77" s="45">
        <v>1</v>
      </c>
      <c r="H77" s="45">
        <v>0</v>
      </c>
      <c r="I77" s="45">
        <v>0</v>
      </c>
      <c r="J77" s="45">
        <v>0</v>
      </c>
      <c r="K77" s="45">
        <v>0</v>
      </c>
      <c r="L77" s="243">
        <v>0</v>
      </c>
      <c r="M77" s="243">
        <v>0</v>
      </c>
      <c r="N77" s="243">
        <v>1</v>
      </c>
      <c r="O77" s="243">
        <v>0</v>
      </c>
      <c r="P77" s="187">
        <f t="shared" si="0"/>
        <v>2</v>
      </c>
    </row>
    <row r="78" spans="3:16" ht="18" customHeight="1">
      <c r="C78" s="92" t="s">
        <v>335</v>
      </c>
      <c r="D78" s="45">
        <v>0</v>
      </c>
      <c r="E78" s="45">
        <v>1</v>
      </c>
      <c r="F78" s="45">
        <v>1</v>
      </c>
      <c r="G78" s="45">
        <v>0</v>
      </c>
      <c r="H78" s="45">
        <v>1</v>
      </c>
      <c r="I78" s="45">
        <v>0</v>
      </c>
      <c r="J78" s="45">
        <v>0</v>
      </c>
      <c r="K78" s="45">
        <v>0</v>
      </c>
      <c r="L78" s="243">
        <v>0</v>
      </c>
      <c r="M78" s="243">
        <v>0</v>
      </c>
      <c r="N78" s="243">
        <v>0</v>
      </c>
      <c r="O78" s="243">
        <v>1</v>
      </c>
      <c r="P78" s="187">
        <f t="shared" si="0"/>
        <v>4</v>
      </c>
    </row>
    <row r="79" spans="3:16" ht="18" customHeight="1">
      <c r="C79" s="92" t="s">
        <v>506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243">
        <v>0</v>
      </c>
      <c r="M79" s="243">
        <v>0</v>
      </c>
      <c r="N79" s="243">
        <v>1</v>
      </c>
      <c r="O79" s="243">
        <v>0</v>
      </c>
      <c r="P79" s="187">
        <f t="shared" si="0"/>
        <v>1</v>
      </c>
    </row>
    <row r="80" spans="3:16" ht="18" customHeight="1">
      <c r="C80" s="92" t="s">
        <v>323</v>
      </c>
      <c r="D80" s="45">
        <v>0</v>
      </c>
      <c r="E80" s="45">
        <v>0</v>
      </c>
      <c r="F80" s="45">
        <v>0</v>
      </c>
      <c r="G80" s="45">
        <v>1</v>
      </c>
      <c r="H80" s="45">
        <v>0</v>
      </c>
      <c r="I80" s="45">
        <v>0</v>
      </c>
      <c r="J80" s="45">
        <v>0</v>
      </c>
      <c r="K80" s="45">
        <v>0</v>
      </c>
      <c r="L80" s="243">
        <v>2</v>
      </c>
      <c r="M80" s="243">
        <v>0</v>
      </c>
      <c r="N80" s="243">
        <v>0</v>
      </c>
      <c r="O80" s="243">
        <v>0</v>
      </c>
      <c r="P80" s="187">
        <f t="shared" si="0"/>
        <v>3</v>
      </c>
    </row>
    <row r="81" spans="3:16" ht="18" customHeight="1">
      <c r="C81" s="92" t="s">
        <v>190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1</v>
      </c>
      <c r="K81" s="45">
        <v>0</v>
      </c>
      <c r="L81" s="243">
        <v>0</v>
      </c>
      <c r="M81" s="243">
        <v>0</v>
      </c>
      <c r="N81" s="243">
        <v>0</v>
      </c>
      <c r="O81" s="243">
        <v>0</v>
      </c>
      <c r="P81" s="187">
        <f t="shared" si="0"/>
        <v>1</v>
      </c>
    </row>
    <row r="82" spans="3:16" ht="18" customHeight="1">
      <c r="C82" s="92" t="s">
        <v>434</v>
      </c>
      <c r="D82" s="45">
        <v>0</v>
      </c>
      <c r="E82" s="45">
        <v>0</v>
      </c>
      <c r="F82" s="45">
        <v>0</v>
      </c>
      <c r="G82" s="45">
        <v>0</v>
      </c>
      <c r="H82" s="45">
        <v>1</v>
      </c>
      <c r="I82" s="45">
        <v>0</v>
      </c>
      <c r="J82" s="45">
        <v>0</v>
      </c>
      <c r="K82" s="45">
        <v>2</v>
      </c>
      <c r="L82" s="243">
        <v>0</v>
      </c>
      <c r="M82" s="243">
        <v>0</v>
      </c>
      <c r="N82" s="243">
        <v>0</v>
      </c>
      <c r="O82" s="243">
        <v>0</v>
      </c>
      <c r="P82" s="187">
        <f t="shared" si="0"/>
        <v>3</v>
      </c>
    </row>
    <row r="83" spans="3:16" ht="18" customHeight="1">
      <c r="C83" s="92" t="s">
        <v>336</v>
      </c>
      <c r="D83" s="45">
        <v>0</v>
      </c>
      <c r="E83" s="45">
        <v>1</v>
      </c>
      <c r="F83" s="45">
        <v>0</v>
      </c>
      <c r="G83" s="45">
        <v>0</v>
      </c>
      <c r="H83" s="45">
        <v>0</v>
      </c>
      <c r="I83" s="45">
        <v>2</v>
      </c>
      <c r="J83" s="45">
        <v>0</v>
      </c>
      <c r="K83" s="45">
        <v>0</v>
      </c>
      <c r="L83" s="243">
        <v>0</v>
      </c>
      <c r="M83" s="243">
        <v>1</v>
      </c>
      <c r="N83" s="243">
        <v>0</v>
      </c>
      <c r="O83" s="243">
        <v>1</v>
      </c>
      <c r="P83" s="187">
        <f t="shared" si="0"/>
        <v>5</v>
      </c>
    </row>
    <row r="84" spans="3:16" ht="18" customHeight="1">
      <c r="C84" s="92" t="s">
        <v>448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243">
        <v>2</v>
      </c>
      <c r="M84" s="243">
        <v>0</v>
      </c>
      <c r="N84" s="243">
        <v>0</v>
      </c>
      <c r="O84" s="243">
        <v>0</v>
      </c>
      <c r="P84" s="187">
        <f aca="true" t="shared" si="1" ref="P84:P97">SUM(D84:O84)</f>
        <v>2</v>
      </c>
    </row>
    <row r="85" spans="3:16" ht="18" customHeight="1">
      <c r="C85" s="92" t="s">
        <v>300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243">
        <v>0</v>
      </c>
      <c r="M85" s="243">
        <v>0</v>
      </c>
      <c r="N85" s="243">
        <v>0</v>
      </c>
      <c r="O85" s="243">
        <v>0</v>
      </c>
      <c r="P85" s="187">
        <f t="shared" si="1"/>
        <v>0</v>
      </c>
    </row>
    <row r="86" spans="3:16" ht="18" customHeight="1">
      <c r="C86" s="92" t="s">
        <v>450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243">
        <v>1</v>
      </c>
      <c r="M86" s="243">
        <v>0</v>
      </c>
      <c r="N86" s="243">
        <v>0</v>
      </c>
      <c r="O86" s="243">
        <v>0</v>
      </c>
      <c r="P86" s="187">
        <f t="shared" si="1"/>
        <v>1</v>
      </c>
    </row>
    <row r="87" spans="3:16" ht="18" customHeight="1">
      <c r="C87" s="92" t="s">
        <v>332</v>
      </c>
      <c r="D87" s="45">
        <v>0</v>
      </c>
      <c r="E87" s="45">
        <v>0</v>
      </c>
      <c r="F87" s="45">
        <v>1</v>
      </c>
      <c r="G87" s="45">
        <v>0</v>
      </c>
      <c r="H87" s="45">
        <v>0</v>
      </c>
      <c r="I87" s="45">
        <v>1</v>
      </c>
      <c r="J87" s="45">
        <v>0</v>
      </c>
      <c r="K87" s="45">
        <v>0</v>
      </c>
      <c r="L87" s="243">
        <v>0</v>
      </c>
      <c r="M87" s="243">
        <v>0</v>
      </c>
      <c r="N87" s="243">
        <v>1</v>
      </c>
      <c r="O87" s="243">
        <v>0</v>
      </c>
      <c r="P87" s="187">
        <f t="shared" si="1"/>
        <v>3</v>
      </c>
    </row>
    <row r="88" spans="3:16" ht="18" customHeight="1">
      <c r="C88" s="104" t="s">
        <v>324</v>
      </c>
      <c r="D88" s="105">
        <v>0</v>
      </c>
      <c r="E88" s="105">
        <v>1</v>
      </c>
      <c r="F88" s="105">
        <v>0</v>
      </c>
      <c r="G88" s="105">
        <v>0</v>
      </c>
      <c r="H88" s="105">
        <v>0</v>
      </c>
      <c r="I88" s="105">
        <v>1</v>
      </c>
      <c r="J88" s="105">
        <v>0</v>
      </c>
      <c r="K88" s="105">
        <v>2</v>
      </c>
      <c r="L88" s="244">
        <v>0</v>
      </c>
      <c r="M88" s="244">
        <v>0</v>
      </c>
      <c r="N88" s="244">
        <v>0</v>
      </c>
      <c r="O88" s="244">
        <v>0</v>
      </c>
      <c r="P88" s="310">
        <f t="shared" si="1"/>
        <v>4</v>
      </c>
    </row>
    <row r="89" spans="3:16" ht="18" customHeight="1">
      <c r="C89" s="312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</row>
    <row r="90" spans="3:16" ht="18" customHeight="1">
      <c r="C90" s="314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</row>
    <row r="91" spans="3:16" s="8" customFormat="1" ht="18" customHeight="1">
      <c r="C91" s="252" t="s">
        <v>106</v>
      </c>
      <c r="D91" s="253">
        <v>2</v>
      </c>
      <c r="E91" s="253">
        <v>1</v>
      </c>
      <c r="F91" s="253">
        <v>0</v>
      </c>
      <c r="G91" s="253">
        <v>2</v>
      </c>
      <c r="H91" s="253">
        <v>3</v>
      </c>
      <c r="I91" s="253">
        <v>0</v>
      </c>
      <c r="J91" s="253">
        <v>2</v>
      </c>
      <c r="K91" s="253">
        <v>0</v>
      </c>
      <c r="L91" s="254">
        <v>1</v>
      </c>
      <c r="M91" s="254">
        <v>1</v>
      </c>
      <c r="N91" s="254">
        <v>4</v>
      </c>
      <c r="O91" s="254">
        <v>1</v>
      </c>
      <c r="P91" s="316">
        <f t="shared" si="1"/>
        <v>17</v>
      </c>
    </row>
    <row r="92" spans="3:16" ht="18" customHeight="1">
      <c r="C92" s="249" t="s">
        <v>338</v>
      </c>
      <c r="D92" s="250">
        <v>1</v>
      </c>
      <c r="E92" s="250">
        <v>2</v>
      </c>
      <c r="F92" s="250">
        <v>0</v>
      </c>
      <c r="G92" s="250">
        <v>1</v>
      </c>
      <c r="H92" s="250">
        <v>0</v>
      </c>
      <c r="I92" s="250">
        <v>0</v>
      </c>
      <c r="J92" s="250">
        <v>0</v>
      </c>
      <c r="K92" s="250">
        <v>0</v>
      </c>
      <c r="L92" s="251">
        <v>0</v>
      </c>
      <c r="M92" s="251">
        <v>0</v>
      </c>
      <c r="N92" s="251">
        <v>0</v>
      </c>
      <c r="O92" s="251">
        <v>0</v>
      </c>
      <c r="P92" s="297">
        <f t="shared" si="1"/>
        <v>4</v>
      </c>
    </row>
    <row r="93" spans="3:16" ht="18" customHeight="1">
      <c r="C93" s="252" t="s">
        <v>341</v>
      </c>
      <c r="D93" s="253">
        <v>2</v>
      </c>
      <c r="E93" s="253">
        <v>1</v>
      </c>
      <c r="F93" s="253">
        <v>0</v>
      </c>
      <c r="G93" s="253">
        <v>0</v>
      </c>
      <c r="H93" s="253">
        <v>0</v>
      </c>
      <c r="I93" s="253">
        <v>2</v>
      </c>
      <c r="J93" s="253">
        <v>0</v>
      </c>
      <c r="K93" s="253">
        <v>1</v>
      </c>
      <c r="L93" s="254">
        <v>0</v>
      </c>
      <c r="M93" s="254">
        <v>1</v>
      </c>
      <c r="N93" s="254">
        <v>2</v>
      </c>
      <c r="O93" s="254">
        <v>1</v>
      </c>
      <c r="P93" s="297">
        <f t="shared" si="1"/>
        <v>10</v>
      </c>
    </row>
    <row r="94" spans="3:16" ht="18" customHeight="1">
      <c r="C94" s="102" t="s">
        <v>342</v>
      </c>
      <c r="D94" s="103">
        <v>2</v>
      </c>
      <c r="E94" s="103">
        <v>0</v>
      </c>
      <c r="F94" s="103">
        <v>0</v>
      </c>
      <c r="G94" s="103">
        <v>1</v>
      </c>
      <c r="H94" s="103">
        <v>2</v>
      </c>
      <c r="I94" s="103">
        <v>0</v>
      </c>
      <c r="J94" s="103">
        <v>0</v>
      </c>
      <c r="K94" s="103">
        <v>0</v>
      </c>
      <c r="L94" s="242">
        <v>3</v>
      </c>
      <c r="M94" s="242">
        <v>0</v>
      </c>
      <c r="N94" s="242">
        <v>2</v>
      </c>
      <c r="O94" s="242">
        <v>0</v>
      </c>
      <c r="P94" s="297">
        <f t="shared" si="1"/>
        <v>10</v>
      </c>
    </row>
    <row r="95" spans="3:16" ht="18" customHeight="1">
      <c r="C95" s="102" t="s">
        <v>125</v>
      </c>
      <c r="D95" s="103">
        <v>2</v>
      </c>
      <c r="E95" s="103">
        <v>1</v>
      </c>
      <c r="F95" s="103">
        <v>2</v>
      </c>
      <c r="G95" s="103">
        <v>0</v>
      </c>
      <c r="H95" s="103">
        <v>0</v>
      </c>
      <c r="I95" s="103">
        <v>3</v>
      </c>
      <c r="J95" s="103">
        <v>2</v>
      </c>
      <c r="K95" s="103">
        <v>1</v>
      </c>
      <c r="L95" s="242">
        <v>4</v>
      </c>
      <c r="M95" s="242">
        <v>0</v>
      </c>
      <c r="N95" s="242">
        <v>0</v>
      </c>
      <c r="O95" s="242">
        <v>3</v>
      </c>
      <c r="P95" s="297">
        <f t="shared" si="1"/>
        <v>18</v>
      </c>
    </row>
    <row r="96" spans="3:16" ht="18" customHeight="1">
      <c r="C96" s="92" t="s">
        <v>325</v>
      </c>
      <c r="D96" s="45">
        <v>0</v>
      </c>
      <c r="E96" s="45">
        <v>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1</v>
      </c>
      <c r="L96" s="243">
        <v>2</v>
      </c>
      <c r="M96" s="243">
        <v>0</v>
      </c>
      <c r="N96" s="243">
        <v>0</v>
      </c>
      <c r="O96" s="243">
        <v>1</v>
      </c>
      <c r="P96" s="187">
        <f t="shared" si="1"/>
        <v>5</v>
      </c>
    </row>
    <row r="97" spans="3:16" ht="18" customHeight="1">
      <c r="C97" s="102" t="s">
        <v>343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2</v>
      </c>
      <c r="K97" s="103">
        <v>0</v>
      </c>
      <c r="L97" s="242">
        <v>0</v>
      </c>
      <c r="M97" s="242">
        <v>0</v>
      </c>
      <c r="N97" s="242">
        <v>0</v>
      </c>
      <c r="O97" s="242">
        <v>0</v>
      </c>
      <c r="P97" s="297">
        <f t="shared" si="1"/>
        <v>2</v>
      </c>
    </row>
    <row r="98" spans="3:16" ht="18" customHeight="1">
      <c r="C98" s="208" t="s">
        <v>1</v>
      </c>
      <c r="D98" s="141">
        <f>SUM(D15:D97)</f>
        <v>24</v>
      </c>
      <c r="E98" s="141">
        <f aca="true" t="shared" si="2" ref="E98:O98">SUM(E15:E97)</f>
        <v>18</v>
      </c>
      <c r="F98" s="141">
        <f t="shared" si="2"/>
        <v>22</v>
      </c>
      <c r="G98" s="141">
        <f t="shared" si="2"/>
        <v>19</v>
      </c>
      <c r="H98" s="141">
        <f t="shared" si="2"/>
        <v>24</v>
      </c>
      <c r="I98" s="141">
        <f t="shared" si="2"/>
        <v>21</v>
      </c>
      <c r="J98" s="141">
        <f t="shared" si="2"/>
        <v>25</v>
      </c>
      <c r="K98" s="141">
        <f t="shared" si="2"/>
        <v>27</v>
      </c>
      <c r="L98" s="141">
        <f t="shared" si="2"/>
        <v>34</v>
      </c>
      <c r="M98" s="141">
        <f t="shared" si="2"/>
        <v>26</v>
      </c>
      <c r="N98" s="141">
        <f t="shared" si="2"/>
        <v>37</v>
      </c>
      <c r="O98" s="141">
        <f t="shared" si="2"/>
        <v>33</v>
      </c>
      <c r="P98" s="147">
        <f>SUM(D98:O98)</f>
        <v>310</v>
      </c>
    </row>
    <row r="100" spans="3:17" ht="12.75">
      <c r="C100" s="458"/>
      <c r="D100" s="459"/>
      <c r="E100" s="296" t="s">
        <v>89</v>
      </c>
      <c r="F100" s="108"/>
      <c r="G100" s="108"/>
      <c r="H100" s="108"/>
      <c r="I100" s="108"/>
      <c r="J100" s="108"/>
      <c r="K100" s="202"/>
      <c r="L100" s="202"/>
      <c r="M100" s="202"/>
      <c r="N100" s="202"/>
      <c r="O100" s="202"/>
      <c r="P100" s="108"/>
      <c r="Q100" s="108"/>
    </row>
    <row r="124" ht="13.5">
      <c r="A124" s="58"/>
    </row>
  </sheetData>
  <sheetProtection/>
  <mergeCells count="9">
    <mergeCell ref="A11:Q11"/>
    <mergeCell ref="A12:Q12"/>
    <mergeCell ref="C100:D100"/>
    <mergeCell ref="A4:Q4"/>
    <mergeCell ref="A5:Q5"/>
    <mergeCell ref="A6:Q6"/>
    <mergeCell ref="A9:Q9"/>
    <mergeCell ref="A8:Q8"/>
    <mergeCell ref="A10:Q10"/>
  </mergeCells>
  <printOptions/>
  <pageMargins left="0.5905511811023623" right="0.3937007874015748" top="0.3937007874015748" bottom="0.1968503937007874" header="0.3937007874015748" footer="0.3937007874015748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4:R138"/>
  <sheetViews>
    <sheetView zoomScale="115" zoomScaleNormal="115" zoomScalePageLayoutView="0" workbookViewId="0" topLeftCell="A4">
      <selection activeCell="T8" sqref="T8"/>
    </sheetView>
  </sheetViews>
  <sheetFormatPr defaultColWidth="11.421875" defaultRowHeight="12.75"/>
  <cols>
    <col min="1" max="1" width="2.421875" style="0" customWidth="1"/>
    <col min="2" max="2" width="1.57421875" style="0" customWidth="1"/>
    <col min="3" max="3" width="26.28125" style="0" customWidth="1"/>
    <col min="4" max="4" width="3.7109375" style="14" customWidth="1"/>
    <col min="5" max="5" width="3.7109375" style="0" customWidth="1"/>
    <col min="6" max="6" width="3.28125" style="0" customWidth="1"/>
    <col min="7" max="7" width="4.28125" style="0" customWidth="1"/>
    <col min="8" max="8" width="3.57421875" style="0" customWidth="1"/>
    <col min="9" max="9" width="4.28125" style="0" customWidth="1"/>
    <col min="10" max="11" width="4.00390625" style="0" customWidth="1"/>
    <col min="12" max="12" width="4.421875" style="0" customWidth="1"/>
    <col min="13" max="14" width="5.7109375" style="0" customWidth="1"/>
    <col min="15" max="15" width="4.7109375" style="0" customWidth="1"/>
    <col min="16" max="16" width="7.28125" style="0" customWidth="1"/>
    <col min="17" max="17" width="4.28125" style="0" customWidth="1"/>
    <col min="18" max="18" width="2.8515625" style="0" hidden="1" customWidth="1"/>
    <col min="19" max="19" width="3.00390625" style="0" customWidth="1"/>
  </cols>
  <sheetData>
    <row r="4" spans="1:18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</row>
    <row r="6" spans="1:18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</row>
    <row r="8" spans="1:18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8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</row>
    <row r="11" spans="1:18" ht="15">
      <c r="A11" s="393" t="s">
        <v>528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</row>
    <row r="12" spans="1:18" ht="15">
      <c r="A12" s="323" t="s">
        <v>40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</row>
    <row r="13" ht="15">
      <c r="C13" s="30"/>
    </row>
    <row r="14" spans="3:16" ht="69.75" customHeight="1">
      <c r="C14" s="205" t="s">
        <v>87</v>
      </c>
      <c r="D14" s="206" t="s">
        <v>415</v>
      </c>
      <c r="E14" s="206" t="s">
        <v>416</v>
      </c>
      <c r="F14" s="206" t="s">
        <v>417</v>
      </c>
      <c r="G14" s="206" t="s">
        <v>418</v>
      </c>
      <c r="H14" s="206" t="s">
        <v>419</v>
      </c>
      <c r="I14" s="206" t="s">
        <v>420</v>
      </c>
      <c r="J14" s="206" t="s">
        <v>421</v>
      </c>
      <c r="K14" s="206" t="s">
        <v>422</v>
      </c>
      <c r="L14" s="206" t="s">
        <v>460</v>
      </c>
      <c r="M14" s="206" t="s">
        <v>486</v>
      </c>
      <c r="N14" s="292" t="s">
        <v>511</v>
      </c>
      <c r="O14" s="292" t="s">
        <v>529</v>
      </c>
      <c r="P14" s="144" t="s">
        <v>1</v>
      </c>
    </row>
    <row r="15" spans="3:16" ht="19.5" customHeight="1">
      <c r="C15" s="91" t="s">
        <v>344</v>
      </c>
      <c r="D15" s="45">
        <v>0</v>
      </c>
      <c r="E15" s="110">
        <v>0</v>
      </c>
      <c r="F15" s="110">
        <v>1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255">
        <v>0</v>
      </c>
      <c r="M15" s="255">
        <v>0</v>
      </c>
      <c r="N15" s="255">
        <v>0</v>
      </c>
      <c r="O15" s="255">
        <v>0</v>
      </c>
      <c r="P15" s="210">
        <f aca="true" t="shared" si="0" ref="P15:P44">SUM(D15:O15)</f>
        <v>1</v>
      </c>
    </row>
    <row r="16" spans="3:16" ht="19.5" customHeight="1">
      <c r="C16" s="91" t="s">
        <v>345</v>
      </c>
      <c r="D16" s="45">
        <v>0</v>
      </c>
      <c r="E16" s="110">
        <v>1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255">
        <v>0</v>
      </c>
      <c r="M16" s="255">
        <v>0</v>
      </c>
      <c r="N16" s="255">
        <v>0</v>
      </c>
      <c r="O16" s="255">
        <v>0</v>
      </c>
      <c r="P16" s="210">
        <f t="shared" si="0"/>
        <v>1</v>
      </c>
    </row>
    <row r="17" spans="3:16" ht="19.5" customHeight="1">
      <c r="C17" s="91" t="s">
        <v>436</v>
      </c>
      <c r="D17" s="45">
        <v>1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1</v>
      </c>
      <c r="L17" s="255">
        <v>0</v>
      </c>
      <c r="M17" s="255">
        <v>0</v>
      </c>
      <c r="N17" s="255">
        <v>0</v>
      </c>
      <c r="O17" s="255">
        <v>0</v>
      </c>
      <c r="P17" s="210">
        <f t="shared" si="0"/>
        <v>2</v>
      </c>
    </row>
    <row r="18" spans="3:16" ht="19.5" customHeight="1">
      <c r="C18" s="91" t="s">
        <v>346</v>
      </c>
      <c r="D18" s="45">
        <v>0</v>
      </c>
      <c r="E18" s="110">
        <v>1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255">
        <v>0</v>
      </c>
      <c r="M18" s="255">
        <v>0</v>
      </c>
      <c r="N18" s="255">
        <v>0</v>
      </c>
      <c r="O18" s="255">
        <v>0</v>
      </c>
      <c r="P18" s="210">
        <f t="shared" si="0"/>
        <v>1</v>
      </c>
    </row>
    <row r="19" spans="3:16" ht="19.5" customHeight="1">
      <c r="C19" s="91" t="s">
        <v>458</v>
      </c>
      <c r="D19" s="45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255">
        <v>1</v>
      </c>
      <c r="M19" s="255">
        <v>0</v>
      </c>
      <c r="N19" s="255">
        <v>0</v>
      </c>
      <c r="O19" s="255">
        <v>0</v>
      </c>
      <c r="P19" s="210">
        <f t="shared" si="0"/>
        <v>1</v>
      </c>
    </row>
    <row r="20" spans="3:16" ht="19.5" customHeight="1">
      <c r="C20" s="91" t="s">
        <v>347</v>
      </c>
      <c r="D20" s="45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1</v>
      </c>
      <c r="J20" s="110">
        <v>0</v>
      </c>
      <c r="K20" s="110">
        <v>0</v>
      </c>
      <c r="L20" s="255">
        <v>0</v>
      </c>
      <c r="M20" s="255">
        <v>0</v>
      </c>
      <c r="N20" s="255">
        <v>0</v>
      </c>
      <c r="O20" s="255">
        <v>0</v>
      </c>
      <c r="P20" s="210">
        <f t="shared" si="0"/>
        <v>1</v>
      </c>
    </row>
    <row r="21" spans="3:16" ht="19.5" customHeight="1">
      <c r="C21" s="91" t="s">
        <v>507</v>
      </c>
      <c r="D21" s="45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255">
        <v>0</v>
      </c>
      <c r="M21" s="255">
        <v>0</v>
      </c>
      <c r="N21" s="255">
        <v>1</v>
      </c>
      <c r="O21" s="255">
        <v>0</v>
      </c>
      <c r="P21" s="210">
        <f t="shared" si="0"/>
        <v>1</v>
      </c>
    </row>
    <row r="22" spans="3:16" ht="19.5" customHeight="1">
      <c r="C22" s="91" t="s">
        <v>471</v>
      </c>
      <c r="D22" s="45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255">
        <v>0</v>
      </c>
      <c r="M22" s="255">
        <v>1</v>
      </c>
      <c r="N22" s="255">
        <v>0</v>
      </c>
      <c r="O22" s="255">
        <v>0</v>
      </c>
      <c r="P22" s="210">
        <f t="shared" si="0"/>
        <v>1</v>
      </c>
    </row>
    <row r="23" spans="3:16" ht="19.5" customHeight="1">
      <c r="C23" s="91" t="s">
        <v>348</v>
      </c>
      <c r="D23" s="45">
        <v>0</v>
      </c>
      <c r="E23" s="110">
        <v>1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255">
        <v>0</v>
      </c>
      <c r="M23" s="255">
        <v>0</v>
      </c>
      <c r="N23" s="255">
        <v>0</v>
      </c>
      <c r="O23" s="255">
        <v>0</v>
      </c>
      <c r="P23" s="210">
        <f t="shared" si="0"/>
        <v>1</v>
      </c>
    </row>
    <row r="24" spans="3:16" ht="19.5" customHeight="1">
      <c r="C24" s="91" t="s">
        <v>470</v>
      </c>
      <c r="D24" s="45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255">
        <v>0</v>
      </c>
      <c r="M24" s="255">
        <v>1</v>
      </c>
      <c r="N24" s="255">
        <v>0</v>
      </c>
      <c r="O24" s="255">
        <v>0</v>
      </c>
      <c r="P24" s="210">
        <f t="shared" si="0"/>
        <v>1</v>
      </c>
    </row>
    <row r="25" spans="3:16" ht="19.5" customHeight="1">
      <c r="C25" s="93" t="s">
        <v>339</v>
      </c>
      <c r="D25" s="103">
        <v>1</v>
      </c>
      <c r="E25" s="111">
        <v>0</v>
      </c>
      <c r="F25" s="111">
        <v>0</v>
      </c>
      <c r="G25" s="111">
        <v>0</v>
      </c>
      <c r="H25" s="111">
        <v>0</v>
      </c>
      <c r="I25" s="111">
        <v>1</v>
      </c>
      <c r="J25" s="111">
        <v>0</v>
      </c>
      <c r="K25" s="111">
        <v>1</v>
      </c>
      <c r="L25" s="256">
        <v>0</v>
      </c>
      <c r="M25" s="256">
        <v>1</v>
      </c>
      <c r="N25" s="256">
        <v>1</v>
      </c>
      <c r="O25" s="256">
        <v>0</v>
      </c>
      <c r="P25" s="211">
        <f t="shared" si="0"/>
        <v>5</v>
      </c>
    </row>
    <row r="26" spans="3:16" ht="19.5" customHeight="1">
      <c r="C26" s="91" t="s">
        <v>349</v>
      </c>
      <c r="D26" s="45">
        <v>0</v>
      </c>
      <c r="E26" s="110">
        <v>0</v>
      </c>
      <c r="F26" s="110">
        <v>1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255">
        <v>0</v>
      </c>
      <c r="M26" s="255">
        <v>0</v>
      </c>
      <c r="N26" s="255">
        <v>0</v>
      </c>
      <c r="O26" s="255">
        <v>0</v>
      </c>
      <c r="P26" s="210">
        <f t="shared" si="0"/>
        <v>1</v>
      </c>
    </row>
    <row r="27" spans="3:16" ht="19.5" customHeight="1">
      <c r="C27" s="91" t="s">
        <v>208</v>
      </c>
      <c r="D27" s="45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0</v>
      </c>
      <c r="J27" s="110">
        <v>0</v>
      </c>
      <c r="K27" s="110">
        <v>0</v>
      </c>
      <c r="L27" s="255">
        <v>0</v>
      </c>
      <c r="M27" s="255">
        <v>0</v>
      </c>
      <c r="N27" s="255">
        <v>0</v>
      </c>
      <c r="O27" s="255">
        <v>0</v>
      </c>
      <c r="P27" s="210">
        <f t="shared" si="0"/>
        <v>1</v>
      </c>
    </row>
    <row r="28" spans="3:16" ht="19.5" customHeight="1">
      <c r="C28" s="91" t="s">
        <v>413</v>
      </c>
      <c r="D28" s="45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1</v>
      </c>
      <c r="L28" s="255">
        <v>0</v>
      </c>
      <c r="M28" s="255">
        <v>0</v>
      </c>
      <c r="N28" s="255">
        <v>0</v>
      </c>
      <c r="O28" s="255">
        <v>0</v>
      </c>
      <c r="P28" s="210">
        <f t="shared" si="0"/>
        <v>1</v>
      </c>
    </row>
    <row r="29" spans="3:16" ht="19.5" customHeight="1">
      <c r="C29" s="91" t="s">
        <v>454</v>
      </c>
      <c r="D29" s="45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255">
        <v>1</v>
      </c>
      <c r="M29" s="255">
        <v>0</v>
      </c>
      <c r="N29" s="255">
        <v>0</v>
      </c>
      <c r="O29" s="255">
        <v>0</v>
      </c>
      <c r="P29" s="210">
        <f t="shared" si="0"/>
        <v>1</v>
      </c>
    </row>
    <row r="30" spans="3:16" ht="19.5" customHeight="1">
      <c r="C30" s="91" t="s">
        <v>350</v>
      </c>
      <c r="D30" s="45">
        <v>0</v>
      </c>
      <c r="E30" s="110">
        <v>1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255">
        <v>0</v>
      </c>
      <c r="M30" s="255">
        <v>0</v>
      </c>
      <c r="N30" s="255">
        <v>0</v>
      </c>
      <c r="O30" s="255">
        <v>0</v>
      </c>
      <c r="P30" s="210">
        <f t="shared" si="0"/>
        <v>1</v>
      </c>
    </row>
    <row r="31" spans="3:16" ht="19.5" customHeight="1">
      <c r="C31" s="91" t="s">
        <v>411</v>
      </c>
      <c r="D31" s="45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1</v>
      </c>
      <c r="L31" s="255">
        <v>0</v>
      </c>
      <c r="M31" s="255">
        <v>0</v>
      </c>
      <c r="N31" s="255">
        <v>0</v>
      </c>
      <c r="O31" s="255">
        <v>0</v>
      </c>
      <c r="P31" s="210">
        <f t="shared" si="0"/>
        <v>1</v>
      </c>
    </row>
    <row r="32" spans="3:16" ht="19.5" customHeight="1">
      <c r="C32" s="91" t="s">
        <v>351</v>
      </c>
      <c r="D32" s="45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1</v>
      </c>
      <c r="J32" s="110">
        <v>0</v>
      </c>
      <c r="K32" s="110">
        <v>0</v>
      </c>
      <c r="L32" s="255">
        <v>0</v>
      </c>
      <c r="M32" s="255">
        <v>0</v>
      </c>
      <c r="N32" s="255">
        <v>0</v>
      </c>
      <c r="O32" s="255">
        <v>0</v>
      </c>
      <c r="P32" s="210">
        <f t="shared" si="0"/>
        <v>1</v>
      </c>
    </row>
    <row r="33" spans="3:16" ht="19.5" customHeight="1">
      <c r="C33" s="91" t="s">
        <v>113</v>
      </c>
      <c r="D33" s="45">
        <v>5</v>
      </c>
      <c r="E33" s="110">
        <v>4</v>
      </c>
      <c r="F33" s="110">
        <v>4</v>
      </c>
      <c r="G33" s="110">
        <v>4</v>
      </c>
      <c r="H33" s="110">
        <v>5</v>
      </c>
      <c r="I33" s="110">
        <v>2</v>
      </c>
      <c r="J33" s="110">
        <v>7</v>
      </c>
      <c r="K33" s="110">
        <v>7</v>
      </c>
      <c r="L33" s="255">
        <v>1</v>
      </c>
      <c r="M33" s="255">
        <v>4</v>
      </c>
      <c r="N33" s="255">
        <v>3</v>
      </c>
      <c r="O33" s="255">
        <v>1</v>
      </c>
      <c r="P33" s="210">
        <f t="shared" si="0"/>
        <v>47</v>
      </c>
    </row>
    <row r="34" spans="3:16" ht="19.5" customHeight="1">
      <c r="C34" s="91" t="s">
        <v>455</v>
      </c>
      <c r="D34" s="45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255">
        <v>1</v>
      </c>
      <c r="M34" s="255">
        <v>0</v>
      </c>
      <c r="N34" s="255">
        <v>0</v>
      </c>
      <c r="O34" s="255">
        <v>0</v>
      </c>
      <c r="P34" s="210">
        <f t="shared" si="0"/>
        <v>1</v>
      </c>
    </row>
    <row r="35" spans="3:16" ht="19.5" customHeight="1">
      <c r="C35" s="91" t="s">
        <v>352</v>
      </c>
      <c r="D35" s="45">
        <v>0</v>
      </c>
      <c r="E35" s="110">
        <v>0</v>
      </c>
      <c r="F35" s="110">
        <v>0</v>
      </c>
      <c r="G35" s="110">
        <v>0</v>
      </c>
      <c r="H35" s="110">
        <v>1</v>
      </c>
      <c r="I35" s="110">
        <v>0</v>
      </c>
      <c r="J35" s="110">
        <v>0</v>
      </c>
      <c r="K35" s="110">
        <v>0</v>
      </c>
      <c r="L35" s="255">
        <v>0</v>
      </c>
      <c r="M35" s="255">
        <v>0</v>
      </c>
      <c r="N35" s="255">
        <v>0</v>
      </c>
      <c r="O35" s="255">
        <v>0</v>
      </c>
      <c r="P35" s="210">
        <f t="shared" si="0"/>
        <v>1</v>
      </c>
    </row>
    <row r="36" spans="3:16" ht="19.5" customHeight="1">
      <c r="C36" s="91" t="s">
        <v>353</v>
      </c>
      <c r="D36" s="45">
        <v>0</v>
      </c>
      <c r="E36" s="110">
        <v>2</v>
      </c>
      <c r="F36" s="110">
        <v>1</v>
      </c>
      <c r="G36" s="110">
        <v>1</v>
      </c>
      <c r="H36" s="110">
        <v>2</v>
      </c>
      <c r="I36" s="110">
        <v>2</v>
      </c>
      <c r="J36" s="110">
        <v>0</v>
      </c>
      <c r="K36" s="110">
        <v>0</v>
      </c>
      <c r="L36" s="255">
        <v>0</v>
      </c>
      <c r="M36" s="255">
        <v>3</v>
      </c>
      <c r="N36" s="255">
        <v>1</v>
      </c>
      <c r="O36" s="255">
        <v>1</v>
      </c>
      <c r="P36" s="210">
        <f t="shared" si="0"/>
        <v>13</v>
      </c>
    </row>
    <row r="37" spans="3:16" ht="19.5" customHeight="1">
      <c r="C37" s="91" t="s">
        <v>354</v>
      </c>
      <c r="D37" s="45">
        <v>0</v>
      </c>
      <c r="E37" s="110">
        <v>0</v>
      </c>
      <c r="F37" s="110">
        <v>1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255">
        <v>0</v>
      </c>
      <c r="M37" s="255">
        <v>0</v>
      </c>
      <c r="N37" s="255">
        <v>0</v>
      </c>
      <c r="O37" s="255">
        <v>0</v>
      </c>
      <c r="P37" s="210">
        <f t="shared" si="0"/>
        <v>1</v>
      </c>
    </row>
    <row r="38" spans="3:16" ht="19.5" customHeight="1">
      <c r="C38" s="91" t="s">
        <v>355</v>
      </c>
      <c r="D38" s="45">
        <v>0</v>
      </c>
      <c r="E38" s="110">
        <v>0</v>
      </c>
      <c r="F38" s="110">
        <v>0</v>
      </c>
      <c r="G38" s="110">
        <v>1</v>
      </c>
      <c r="H38" s="110">
        <v>0</v>
      </c>
      <c r="I38" s="110">
        <v>0</v>
      </c>
      <c r="J38" s="110">
        <v>0</v>
      </c>
      <c r="K38" s="110">
        <v>0</v>
      </c>
      <c r="L38" s="255">
        <v>0</v>
      </c>
      <c r="M38" s="255">
        <v>0</v>
      </c>
      <c r="N38" s="255">
        <v>0</v>
      </c>
      <c r="O38" s="255">
        <v>1</v>
      </c>
      <c r="P38" s="210">
        <f t="shared" si="0"/>
        <v>2</v>
      </c>
    </row>
    <row r="39" spans="3:16" ht="19.5" customHeight="1">
      <c r="C39" s="91" t="s">
        <v>536</v>
      </c>
      <c r="D39" s="45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255">
        <v>0</v>
      </c>
      <c r="M39" s="255">
        <v>0</v>
      </c>
      <c r="N39" s="255">
        <v>0</v>
      </c>
      <c r="O39" s="255">
        <v>1</v>
      </c>
      <c r="P39" s="210">
        <f t="shared" si="0"/>
        <v>1</v>
      </c>
    </row>
    <row r="40" spans="3:16" ht="19.5" customHeight="1">
      <c r="C40" s="91" t="s">
        <v>408</v>
      </c>
      <c r="D40" s="45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255">
        <v>0</v>
      </c>
      <c r="M40" s="255">
        <v>0</v>
      </c>
      <c r="N40" s="255">
        <v>0</v>
      </c>
      <c r="O40" s="255">
        <v>0</v>
      </c>
      <c r="P40" s="210">
        <f t="shared" si="0"/>
        <v>1</v>
      </c>
    </row>
    <row r="41" spans="3:16" ht="19.5" customHeight="1">
      <c r="C41" s="91" t="s">
        <v>356</v>
      </c>
      <c r="D41" s="45">
        <v>0</v>
      </c>
      <c r="E41" s="110">
        <v>0</v>
      </c>
      <c r="F41" s="110">
        <v>1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255">
        <v>0</v>
      </c>
      <c r="M41" s="255">
        <v>0</v>
      </c>
      <c r="N41" s="255">
        <v>0</v>
      </c>
      <c r="O41" s="255">
        <v>0</v>
      </c>
      <c r="P41" s="210">
        <f t="shared" si="0"/>
        <v>1</v>
      </c>
    </row>
    <row r="42" spans="3:16" ht="19.5" customHeight="1">
      <c r="C42" s="91" t="s">
        <v>357</v>
      </c>
      <c r="D42" s="45">
        <v>0</v>
      </c>
      <c r="E42" s="110">
        <v>1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255">
        <v>0</v>
      </c>
      <c r="M42" s="255">
        <v>0</v>
      </c>
      <c r="N42" s="255">
        <v>0</v>
      </c>
      <c r="O42" s="255">
        <v>0</v>
      </c>
      <c r="P42" s="210">
        <f t="shared" si="0"/>
        <v>1</v>
      </c>
    </row>
    <row r="43" spans="3:16" ht="19.5" customHeight="1">
      <c r="C43" s="91" t="s">
        <v>409</v>
      </c>
      <c r="D43" s="45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255">
        <v>0</v>
      </c>
      <c r="M43" s="255">
        <v>0</v>
      </c>
      <c r="N43" s="255">
        <v>0</v>
      </c>
      <c r="O43" s="255">
        <v>0</v>
      </c>
      <c r="P43" s="210">
        <f t="shared" si="0"/>
        <v>1</v>
      </c>
    </row>
    <row r="44" spans="3:16" ht="19.5" customHeight="1">
      <c r="C44" s="94" t="s">
        <v>414</v>
      </c>
      <c r="D44" s="105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1</v>
      </c>
      <c r="J44" s="112">
        <v>0</v>
      </c>
      <c r="K44" s="112">
        <v>1</v>
      </c>
      <c r="L44" s="257">
        <v>0</v>
      </c>
      <c r="M44" s="257">
        <v>0</v>
      </c>
      <c r="N44" s="257">
        <v>0</v>
      </c>
      <c r="O44" s="257">
        <v>0</v>
      </c>
      <c r="P44" s="210">
        <f t="shared" si="0"/>
        <v>2</v>
      </c>
    </row>
    <row r="45" spans="3:16" ht="19.5" customHeight="1">
      <c r="C45" s="94" t="s">
        <v>537</v>
      </c>
      <c r="D45" s="105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257">
        <v>0</v>
      </c>
      <c r="M45" s="257">
        <v>0</v>
      </c>
      <c r="N45" s="257">
        <v>0</v>
      </c>
      <c r="O45" s="257">
        <v>1</v>
      </c>
      <c r="P45" s="212"/>
    </row>
    <row r="46" spans="3:16" ht="19.5" customHeight="1">
      <c r="C46" s="90" t="s">
        <v>358</v>
      </c>
      <c r="D46" s="106">
        <v>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258">
        <v>0</v>
      </c>
      <c r="M46" s="258">
        <v>0</v>
      </c>
      <c r="N46" s="258">
        <v>0</v>
      </c>
      <c r="O46" s="258">
        <v>0</v>
      </c>
      <c r="P46" s="89">
        <f aca="true" t="shared" si="1" ref="P46:P77">SUM(D46:O46)</f>
        <v>1</v>
      </c>
    </row>
    <row r="47" spans="3:16" ht="19.5" customHeight="1">
      <c r="C47" s="306" t="s">
        <v>307</v>
      </c>
      <c r="D47" s="294">
        <v>0</v>
      </c>
      <c r="E47" s="317">
        <v>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1</v>
      </c>
      <c r="L47" s="318">
        <v>0</v>
      </c>
      <c r="M47" s="318">
        <v>0</v>
      </c>
      <c r="N47" s="318">
        <v>0</v>
      </c>
      <c r="O47" s="318">
        <v>0</v>
      </c>
      <c r="P47" s="281">
        <f t="shared" si="1"/>
        <v>1</v>
      </c>
    </row>
    <row r="48" spans="3:16" ht="19.5" customHeight="1">
      <c r="C48" s="278" t="s">
        <v>456</v>
      </c>
      <c r="D48" s="247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3">
        <v>1</v>
      </c>
      <c r="M48" s="283">
        <v>0</v>
      </c>
      <c r="N48" s="283">
        <v>0</v>
      </c>
      <c r="O48" s="283">
        <v>1</v>
      </c>
      <c r="P48" s="89">
        <f t="shared" si="1"/>
        <v>2</v>
      </c>
    </row>
    <row r="49" spans="3:16" ht="19.5" customHeight="1">
      <c r="C49" s="94" t="s">
        <v>194</v>
      </c>
      <c r="D49" s="105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1</v>
      </c>
      <c r="K49" s="112">
        <v>0</v>
      </c>
      <c r="L49" s="257">
        <v>0</v>
      </c>
      <c r="M49" s="257">
        <v>0</v>
      </c>
      <c r="N49" s="257">
        <v>0</v>
      </c>
      <c r="O49" s="257">
        <v>0</v>
      </c>
      <c r="P49" s="210">
        <f t="shared" si="1"/>
        <v>1</v>
      </c>
    </row>
    <row r="50" spans="3:16" ht="19.5" customHeight="1">
      <c r="C50" s="90" t="s">
        <v>493</v>
      </c>
      <c r="D50" s="106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258">
        <v>0</v>
      </c>
      <c r="M50" s="258">
        <v>1</v>
      </c>
      <c r="N50" s="258">
        <v>0</v>
      </c>
      <c r="O50" s="258">
        <v>0</v>
      </c>
      <c r="P50" s="210">
        <f t="shared" si="1"/>
        <v>1</v>
      </c>
    </row>
    <row r="51" spans="3:16" ht="19.5" customHeight="1">
      <c r="C51" s="91" t="s">
        <v>410</v>
      </c>
      <c r="D51" s="45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1</v>
      </c>
      <c r="L51" s="255">
        <v>0</v>
      </c>
      <c r="M51" s="255">
        <v>3</v>
      </c>
      <c r="N51" s="255">
        <v>2</v>
      </c>
      <c r="O51" s="255">
        <v>0</v>
      </c>
      <c r="P51" s="210">
        <f t="shared" si="1"/>
        <v>6</v>
      </c>
    </row>
    <row r="52" spans="3:16" ht="19.5" customHeight="1">
      <c r="C52" s="91" t="s">
        <v>359</v>
      </c>
      <c r="D52" s="45">
        <v>1</v>
      </c>
      <c r="E52" s="110">
        <v>0</v>
      </c>
      <c r="F52" s="110">
        <v>0</v>
      </c>
      <c r="G52" s="110">
        <v>1</v>
      </c>
      <c r="H52" s="110">
        <v>0</v>
      </c>
      <c r="I52" s="110">
        <v>0</v>
      </c>
      <c r="J52" s="110">
        <v>0</v>
      </c>
      <c r="K52" s="110">
        <v>0</v>
      </c>
      <c r="L52" s="255">
        <v>0</v>
      </c>
      <c r="M52" s="255">
        <v>0</v>
      </c>
      <c r="N52" s="255">
        <v>0</v>
      </c>
      <c r="O52" s="255">
        <v>0</v>
      </c>
      <c r="P52" s="210">
        <f t="shared" si="1"/>
        <v>2</v>
      </c>
    </row>
    <row r="53" spans="3:16" ht="19.5" customHeight="1">
      <c r="C53" s="94" t="s">
        <v>360</v>
      </c>
      <c r="D53" s="105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1</v>
      </c>
      <c r="J53" s="112">
        <v>0</v>
      </c>
      <c r="K53" s="112">
        <v>0</v>
      </c>
      <c r="L53" s="257">
        <v>0</v>
      </c>
      <c r="M53" s="257">
        <v>0</v>
      </c>
      <c r="N53" s="257">
        <v>0</v>
      </c>
      <c r="O53" s="257">
        <v>0</v>
      </c>
      <c r="P53" s="210">
        <f t="shared" si="1"/>
        <v>1</v>
      </c>
    </row>
    <row r="54" spans="3:16" ht="19.5" customHeight="1">
      <c r="C54" s="278" t="s">
        <v>361</v>
      </c>
      <c r="D54" s="247">
        <v>0</v>
      </c>
      <c r="E54" s="282">
        <v>0</v>
      </c>
      <c r="F54" s="282">
        <v>0</v>
      </c>
      <c r="G54" s="282">
        <v>1</v>
      </c>
      <c r="H54" s="282">
        <v>0</v>
      </c>
      <c r="I54" s="282">
        <v>0</v>
      </c>
      <c r="J54" s="282">
        <v>0</v>
      </c>
      <c r="K54" s="282">
        <v>0</v>
      </c>
      <c r="L54" s="283">
        <v>0</v>
      </c>
      <c r="M54" s="283">
        <v>0</v>
      </c>
      <c r="N54" s="283">
        <v>0</v>
      </c>
      <c r="O54" s="283">
        <v>0</v>
      </c>
      <c r="P54" s="210">
        <f t="shared" si="1"/>
        <v>1</v>
      </c>
    </row>
    <row r="55" spans="3:16" ht="19.5" customHeight="1">
      <c r="C55" s="278" t="s">
        <v>234</v>
      </c>
      <c r="D55" s="247">
        <v>1</v>
      </c>
      <c r="E55" s="282">
        <v>0</v>
      </c>
      <c r="F55" s="282"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3">
        <v>0</v>
      </c>
      <c r="M55" s="283">
        <v>0</v>
      </c>
      <c r="N55" s="283">
        <v>0</v>
      </c>
      <c r="O55" s="283">
        <v>0</v>
      </c>
      <c r="P55" s="210">
        <f t="shared" si="1"/>
        <v>1</v>
      </c>
    </row>
    <row r="56" spans="3:16" ht="19.5" customHeight="1">
      <c r="C56" s="90" t="s">
        <v>161</v>
      </c>
      <c r="D56" s="106">
        <v>0</v>
      </c>
      <c r="E56" s="109">
        <v>0</v>
      </c>
      <c r="F56" s="109">
        <v>0</v>
      </c>
      <c r="G56" s="109">
        <v>2</v>
      </c>
      <c r="H56" s="109">
        <v>0</v>
      </c>
      <c r="I56" s="109">
        <v>0</v>
      </c>
      <c r="J56" s="109">
        <v>1</v>
      </c>
      <c r="K56" s="109">
        <v>0</v>
      </c>
      <c r="L56" s="258">
        <v>0</v>
      </c>
      <c r="M56" s="258">
        <v>0</v>
      </c>
      <c r="N56" s="258">
        <v>1</v>
      </c>
      <c r="O56" s="258">
        <v>0</v>
      </c>
      <c r="P56" s="210">
        <f t="shared" si="1"/>
        <v>4</v>
      </c>
    </row>
    <row r="57" spans="3:16" ht="19.5" customHeight="1">
      <c r="C57" s="91" t="s">
        <v>362</v>
      </c>
      <c r="D57" s="45">
        <v>1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255">
        <v>0</v>
      </c>
      <c r="M57" s="255">
        <v>0</v>
      </c>
      <c r="N57" s="255">
        <v>0</v>
      </c>
      <c r="O57" s="255">
        <v>0</v>
      </c>
      <c r="P57" s="210">
        <f t="shared" si="1"/>
        <v>1</v>
      </c>
    </row>
    <row r="58" spans="3:16" ht="19.5" customHeight="1">
      <c r="C58" s="91" t="s">
        <v>363</v>
      </c>
      <c r="D58" s="45">
        <v>0</v>
      </c>
      <c r="E58" s="110">
        <v>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255">
        <v>0</v>
      </c>
      <c r="M58" s="255">
        <v>0</v>
      </c>
      <c r="N58" s="255">
        <v>0</v>
      </c>
      <c r="O58" s="255">
        <v>0</v>
      </c>
      <c r="P58" s="210">
        <f t="shared" si="1"/>
        <v>1</v>
      </c>
    </row>
    <row r="59" spans="3:16" ht="19.5" customHeight="1">
      <c r="C59" s="91" t="s">
        <v>364</v>
      </c>
      <c r="D59" s="45">
        <v>0</v>
      </c>
      <c r="E59" s="110">
        <v>0</v>
      </c>
      <c r="F59" s="110">
        <v>1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255">
        <v>0</v>
      </c>
      <c r="M59" s="255">
        <v>0</v>
      </c>
      <c r="N59" s="255">
        <v>0</v>
      </c>
      <c r="O59" s="255">
        <v>0</v>
      </c>
      <c r="P59" s="210">
        <f t="shared" si="1"/>
        <v>1</v>
      </c>
    </row>
    <row r="60" spans="3:16" ht="19.5" customHeight="1">
      <c r="C60" s="91" t="s">
        <v>365</v>
      </c>
      <c r="D60" s="45">
        <v>0</v>
      </c>
      <c r="E60" s="110">
        <v>0</v>
      </c>
      <c r="F60" s="110">
        <v>0</v>
      </c>
      <c r="G60" s="110">
        <v>1</v>
      </c>
      <c r="H60" s="110">
        <v>0</v>
      </c>
      <c r="I60" s="110">
        <v>0</v>
      </c>
      <c r="J60" s="110">
        <v>0</v>
      </c>
      <c r="K60" s="110">
        <v>0</v>
      </c>
      <c r="L60" s="255">
        <v>0</v>
      </c>
      <c r="M60" s="255">
        <v>1</v>
      </c>
      <c r="N60" s="255">
        <v>0</v>
      </c>
      <c r="O60" s="255">
        <v>0</v>
      </c>
      <c r="P60" s="210">
        <f t="shared" si="1"/>
        <v>2</v>
      </c>
    </row>
    <row r="61" spans="3:16" ht="19.5" customHeight="1">
      <c r="C61" s="91" t="s">
        <v>538</v>
      </c>
      <c r="D61" s="45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255">
        <v>0</v>
      </c>
      <c r="M61" s="255">
        <v>0</v>
      </c>
      <c r="N61" s="255">
        <v>0</v>
      </c>
      <c r="O61" s="255">
        <v>1</v>
      </c>
      <c r="P61" s="210">
        <f t="shared" si="1"/>
        <v>1</v>
      </c>
    </row>
    <row r="62" spans="3:16" ht="19.5" customHeight="1">
      <c r="C62" s="91" t="s">
        <v>366</v>
      </c>
      <c r="D62" s="45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255">
        <v>0</v>
      </c>
      <c r="M62" s="255">
        <v>0</v>
      </c>
      <c r="N62" s="255">
        <v>0</v>
      </c>
      <c r="O62" s="255">
        <v>1</v>
      </c>
      <c r="P62" s="210">
        <f t="shared" si="1"/>
        <v>1</v>
      </c>
    </row>
    <row r="63" spans="3:16" ht="19.5" customHeight="1">
      <c r="C63" s="91" t="s">
        <v>366</v>
      </c>
      <c r="D63" s="45">
        <v>1</v>
      </c>
      <c r="E63" s="110">
        <v>1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255">
        <v>0</v>
      </c>
      <c r="M63" s="255">
        <v>0</v>
      </c>
      <c r="N63" s="255">
        <v>1</v>
      </c>
      <c r="O63" s="255">
        <v>0</v>
      </c>
      <c r="P63" s="210">
        <f t="shared" si="1"/>
        <v>3</v>
      </c>
    </row>
    <row r="64" spans="3:16" ht="19.5" customHeight="1">
      <c r="C64" s="91" t="s">
        <v>172</v>
      </c>
      <c r="D64" s="45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1</v>
      </c>
      <c r="K64" s="110">
        <v>0</v>
      </c>
      <c r="L64" s="255">
        <v>0</v>
      </c>
      <c r="M64" s="255">
        <v>0</v>
      </c>
      <c r="N64" s="255">
        <v>0</v>
      </c>
      <c r="O64" s="255">
        <v>0</v>
      </c>
      <c r="P64" s="210">
        <f t="shared" si="1"/>
        <v>1</v>
      </c>
    </row>
    <row r="65" spans="3:16" ht="19.5" customHeight="1">
      <c r="C65" s="91" t="s">
        <v>367</v>
      </c>
      <c r="D65" s="45">
        <v>0</v>
      </c>
      <c r="E65" s="110">
        <v>0</v>
      </c>
      <c r="F65" s="110">
        <v>0</v>
      </c>
      <c r="G65" s="110">
        <v>1</v>
      </c>
      <c r="H65" s="110">
        <v>0</v>
      </c>
      <c r="I65" s="110">
        <v>0</v>
      </c>
      <c r="J65" s="110">
        <v>0</v>
      </c>
      <c r="K65" s="110">
        <v>0</v>
      </c>
      <c r="L65" s="255">
        <v>0</v>
      </c>
      <c r="M65" s="255">
        <v>0</v>
      </c>
      <c r="N65" s="255">
        <v>0</v>
      </c>
      <c r="O65" s="255">
        <v>0</v>
      </c>
      <c r="P65" s="210">
        <f t="shared" si="1"/>
        <v>1</v>
      </c>
    </row>
    <row r="66" spans="3:16" ht="19.5" customHeight="1">
      <c r="C66" s="91" t="s">
        <v>368</v>
      </c>
      <c r="D66" s="45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1</v>
      </c>
      <c r="J66" s="110">
        <v>0</v>
      </c>
      <c r="K66" s="110">
        <v>0</v>
      </c>
      <c r="L66" s="255">
        <v>0</v>
      </c>
      <c r="M66" s="255">
        <v>0</v>
      </c>
      <c r="N66" s="255">
        <v>0</v>
      </c>
      <c r="O66" s="255">
        <v>0</v>
      </c>
      <c r="P66" s="210">
        <f t="shared" si="1"/>
        <v>1</v>
      </c>
    </row>
    <row r="67" spans="3:16" ht="19.5" customHeight="1">
      <c r="C67" s="93" t="s">
        <v>370</v>
      </c>
      <c r="D67" s="103">
        <v>2</v>
      </c>
      <c r="E67" s="111">
        <v>0</v>
      </c>
      <c r="F67" s="111">
        <v>0</v>
      </c>
      <c r="G67" s="111">
        <v>0</v>
      </c>
      <c r="H67" s="111">
        <v>3</v>
      </c>
      <c r="I67" s="111">
        <v>0</v>
      </c>
      <c r="J67" s="111">
        <v>0</v>
      </c>
      <c r="K67" s="111">
        <v>0</v>
      </c>
      <c r="L67" s="256">
        <v>0</v>
      </c>
      <c r="M67" s="256">
        <v>0</v>
      </c>
      <c r="N67" s="256">
        <v>0</v>
      </c>
      <c r="O67" s="256">
        <v>0</v>
      </c>
      <c r="P67" s="211">
        <f t="shared" si="1"/>
        <v>5</v>
      </c>
    </row>
    <row r="68" spans="3:16" ht="19.5" customHeight="1">
      <c r="C68" s="91" t="s">
        <v>539</v>
      </c>
      <c r="D68" s="45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255">
        <v>0</v>
      </c>
      <c r="M68" s="255">
        <v>0</v>
      </c>
      <c r="N68" s="255">
        <v>0</v>
      </c>
      <c r="O68" s="255">
        <v>1</v>
      </c>
      <c r="P68" s="210">
        <f t="shared" si="1"/>
        <v>1</v>
      </c>
    </row>
    <row r="69" spans="3:16" ht="19.5" customHeight="1">
      <c r="C69" s="91" t="s">
        <v>371</v>
      </c>
      <c r="D69" s="45">
        <v>1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255">
        <v>0</v>
      </c>
      <c r="M69" s="255">
        <v>0</v>
      </c>
      <c r="N69" s="255">
        <v>0</v>
      </c>
      <c r="O69" s="255">
        <v>0</v>
      </c>
      <c r="P69" s="210">
        <f t="shared" si="1"/>
        <v>1</v>
      </c>
    </row>
    <row r="70" spans="3:16" ht="19.5" customHeight="1">
      <c r="C70" s="91" t="s">
        <v>372</v>
      </c>
      <c r="D70" s="45">
        <v>0</v>
      </c>
      <c r="E70" s="110">
        <v>0</v>
      </c>
      <c r="F70" s="110">
        <v>1</v>
      </c>
      <c r="G70" s="110">
        <v>0</v>
      </c>
      <c r="H70" s="110">
        <v>1</v>
      </c>
      <c r="I70" s="110">
        <v>1</v>
      </c>
      <c r="J70" s="110">
        <v>0</v>
      </c>
      <c r="K70" s="110">
        <v>0</v>
      </c>
      <c r="L70" s="255">
        <v>0</v>
      </c>
      <c r="M70" s="255">
        <v>0</v>
      </c>
      <c r="N70" s="255">
        <v>0</v>
      </c>
      <c r="O70" s="255">
        <v>0</v>
      </c>
      <c r="P70" s="210">
        <f t="shared" si="1"/>
        <v>3</v>
      </c>
    </row>
    <row r="71" spans="3:16" ht="19.5" customHeight="1">
      <c r="C71" s="91" t="s">
        <v>369</v>
      </c>
      <c r="D71" s="45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1</v>
      </c>
      <c r="K71" s="110">
        <v>0</v>
      </c>
      <c r="L71" s="255">
        <v>0</v>
      </c>
      <c r="M71" s="255">
        <v>0</v>
      </c>
      <c r="N71" s="255">
        <v>0</v>
      </c>
      <c r="O71" s="255">
        <v>0</v>
      </c>
      <c r="P71" s="210">
        <f t="shared" si="1"/>
        <v>1</v>
      </c>
    </row>
    <row r="72" spans="3:16" ht="19.5" customHeight="1">
      <c r="C72" s="91" t="s">
        <v>193</v>
      </c>
      <c r="D72" s="45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1</v>
      </c>
      <c r="K72" s="110">
        <v>0</v>
      </c>
      <c r="L72" s="255">
        <v>0</v>
      </c>
      <c r="M72" s="255">
        <v>0</v>
      </c>
      <c r="N72" s="255">
        <v>0</v>
      </c>
      <c r="O72" s="255">
        <v>0</v>
      </c>
      <c r="P72" s="210">
        <f t="shared" si="1"/>
        <v>1</v>
      </c>
    </row>
    <row r="73" spans="3:16" ht="19.5" customHeight="1">
      <c r="C73" s="91" t="s">
        <v>494</v>
      </c>
      <c r="D73" s="45">
        <v>2</v>
      </c>
      <c r="E73" s="110">
        <v>0</v>
      </c>
      <c r="F73" s="110">
        <v>0</v>
      </c>
      <c r="G73" s="110">
        <v>1</v>
      </c>
      <c r="H73" s="110">
        <v>1</v>
      </c>
      <c r="I73" s="110">
        <v>0</v>
      </c>
      <c r="J73" s="110">
        <v>0</v>
      </c>
      <c r="K73" s="110">
        <v>1</v>
      </c>
      <c r="L73" s="255">
        <v>0</v>
      </c>
      <c r="M73" s="255">
        <v>1</v>
      </c>
      <c r="N73" s="255">
        <v>0</v>
      </c>
      <c r="O73" s="255">
        <v>2</v>
      </c>
      <c r="P73" s="210">
        <f t="shared" si="1"/>
        <v>8</v>
      </c>
    </row>
    <row r="74" spans="3:16" ht="19.5" customHeight="1">
      <c r="C74" s="91" t="s">
        <v>373</v>
      </c>
      <c r="D74" s="45">
        <v>0</v>
      </c>
      <c r="E74" s="110">
        <v>0</v>
      </c>
      <c r="F74" s="110">
        <v>0</v>
      </c>
      <c r="G74" s="110">
        <v>1</v>
      </c>
      <c r="H74" s="110">
        <v>0</v>
      </c>
      <c r="I74" s="110">
        <v>0</v>
      </c>
      <c r="J74" s="110">
        <v>0</v>
      </c>
      <c r="K74" s="110">
        <v>0</v>
      </c>
      <c r="L74" s="255">
        <v>0</v>
      </c>
      <c r="M74" s="255">
        <v>0</v>
      </c>
      <c r="N74" s="255">
        <v>0</v>
      </c>
      <c r="O74" s="255">
        <v>0</v>
      </c>
      <c r="P74" s="210">
        <f t="shared" si="1"/>
        <v>1</v>
      </c>
    </row>
    <row r="75" spans="3:16" ht="19.5" customHeight="1">
      <c r="C75" s="91" t="s">
        <v>374</v>
      </c>
      <c r="D75" s="45">
        <v>0</v>
      </c>
      <c r="E75" s="110">
        <v>0</v>
      </c>
      <c r="F75" s="110">
        <v>0</v>
      </c>
      <c r="G75" s="110">
        <v>0</v>
      </c>
      <c r="H75" s="110">
        <v>1</v>
      </c>
      <c r="I75" s="110">
        <v>0</v>
      </c>
      <c r="J75" s="110">
        <v>0</v>
      </c>
      <c r="K75" s="110">
        <v>0</v>
      </c>
      <c r="L75" s="255">
        <v>0</v>
      </c>
      <c r="M75" s="255">
        <v>0</v>
      </c>
      <c r="N75" s="255">
        <v>0</v>
      </c>
      <c r="O75" s="255">
        <v>0</v>
      </c>
      <c r="P75" s="210">
        <f t="shared" si="1"/>
        <v>1</v>
      </c>
    </row>
    <row r="76" spans="3:16" ht="19.5" customHeight="1">
      <c r="C76" s="93" t="s">
        <v>375</v>
      </c>
      <c r="D76" s="103">
        <v>1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256">
        <v>0</v>
      </c>
      <c r="M76" s="256">
        <v>0</v>
      </c>
      <c r="N76" s="256">
        <v>0</v>
      </c>
      <c r="O76" s="256">
        <v>0</v>
      </c>
      <c r="P76" s="211">
        <f t="shared" si="1"/>
        <v>1</v>
      </c>
    </row>
    <row r="77" spans="3:16" ht="19.5" customHeight="1">
      <c r="C77" s="91" t="s">
        <v>508</v>
      </c>
      <c r="D77" s="45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255">
        <v>0</v>
      </c>
      <c r="M77" s="255">
        <v>0</v>
      </c>
      <c r="N77" s="255">
        <v>1</v>
      </c>
      <c r="O77" s="255">
        <v>1</v>
      </c>
      <c r="P77" s="210">
        <f t="shared" si="1"/>
        <v>2</v>
      </c>
    </row>
    <row r="78" spans="3:16" ht="19.5" customHeight="1">
      <c r="C78" s="91" t="s">
        <v>376</v>
      </c>
      <c r="D78" s="45">
        <v>0</v>
      </c>
      <c r="E78" s="110">
        <v>0</v>
      </c>
      <c r="F78" s="110">
        <v>0</v>
      </c>
      <c r="G78" s="110">
        <v>0</v>
      </c>
      <c r="H78" s="110">
        <v>1</v>
      </c>
      <c r="I78" s="110">
        <v>0</v>
      </c>
      <c r="J78" s="110">
        <v>0</v>
      </c>
      <c r="K78" s="110">
        <v>0</v>
      </c>
      <c r="L78" s="255">
        <v>0</v>
      </c>
      <c r="M78" s="255">
        <v>0</v>
      </c>
      <c r="N78" s="255">
        <v>0</v>
      </c>
      <c r="O78" s="255">
        <v>0</v>
      </c>
      <c r="P78" s="210">
        <f aca="true" t="shared" si="2" ref="P78:P109">SUM(D78:O78)</f>
        <v>1</v>
      </c>
    </row>
    <row r="79" spans="3:16" ht="19.5" customHeight="1">
      <c r="C79" s="91" t="s">
        <v>472</v>
      </c>
      <c r="D79" s="45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255">
        <v>0</v>
      </c>
      <c r="M79" s="255">
        <v>1</v>
      </c>
      <c r="N79" s="255">
        <v>0</v>
      </c>
      <c r="O79" s="255">
        <v>0</v>
      </c>
      <c r="P79" s="210">
        <f t="shared" si="2"/>
        <v>1</v>
      </c>
    </row>
    <row r="80" spans="3:16" ht="19.5" customHeight="1">
      <c r="C80" s="91" t="s">
        <v>540</v>
      </c>
      <c r="D80" s="45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255">
        <v>0</v>
      </c>
      <c r="M80" s="255">
        <v>0</v>
      </c>
      <c r="N80" s="255">
        <v>0</v>
      </c>
      <c r="O80" s="255">
        <v>1</v>
      </c>
      <c r="P80" s="210">
        <f t="shared" si="2"/>
        <v>1</v>
      </c>
    </row>
    <row r="81" spans="3:16" ht="19.5" customHeight="1">
      <c r="C81" s="91" t="s">
        <v>377</v>
      </c>
      <c r="D81" s="45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1</v>
      </c>
      <c r="J81" s="110">
        <v>0</v>
      </c>
      <c r="K81" s="110">
        <v>0</v>
      </c>
      <c r="L81" s="255">
        <v>1</v>
      </c>
      <c r="M81" s="255">
        <v>0</v>
      </c>
      <c r="N81" s="255">
        <v>0</v>
      </c>
      <c r="O81" s="255">
        <v>0</v>
      </c>
      <c r="P81" s="210">
        <f t="shared" si="2"/>
        <v>2</v>
      </c>
    </row>
    <row r="82" spans="3:16" ht="19.5" customHeight="1">
      <c r="C82" s="91" t="s">
        <v>195</v>
      </c>
      <c r="D82" s="45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1</v>
      </c>
      <c r="K82" s="110">
        <v>0</v>
      </c>
      <c r="L82" s="255">
        <v>0</v>
      </c>
      <c r="M82" s="255">
        <v>0</v>
      </c>
      <c r="N82" s="255">
        <v>0</v>
      </c>
      <c r="O82" s="255">
        <v>0</v>
      </c>
      <c r="P82" s="210">
        <f t="shared" si="2"/>
        <v>1</v>
      </c>
    </row>
    <row r="83" spans="3:16" ht="19.5" customHeight="1">
      <c r="C83" s="91" t="s">
        <v>453</v>
      </c>
      <c r="D83" s="45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255">
        <v>1</v>
      </c>
      <c r="M83" s="255">
        <v>0</v>
      </c>
      <c r="N83" s="255">
        <v>0</v>
      </c>
      <c r="O83" s="255">
        <v>0</v>
      </c>
      <c r="P83" s="210">
        <f t="shared" si="2"/>
        <v>1</v>
      </c>
    </row>
    <row r="84" spans="3:16" ht="19.5" customHeight="1">
      <c r="C84" s="91" t="s">
        <v>378</v>
      </c>
      <c r="D84" s="45">
        <v>0</v>
      </c>
      <c r="E84" s="110">
        <v>0</v>
      </c>
      <c r="F84" s="110">
        <v>0</v>
      </c>
      <c r="G84" s="110">
        <v>1</v>
      </c>
      <c r="H84" s="110">
        <v>0</v>
      </c>
      <c r="I84" s="110">
        <v>0</v>
      </c>
      <c r="J84" s="110">
        <v>0</v>
      </c>
      <c r="K84" s="110">
        <v>0</v>
      </c>
      <c r="L84" s="255">
        <v>0</v>
      </c>
      <c r="M84" s="255">
        <v>1</v>
      </c>
      <c r="N84" s="255">
        <v>0</v>
      </c>
      <c r="O84" s="255">
        <v>0</v>
      </c>
      <c r="P84" s="210">
        <f t="shared" si="2"/>
        <v>2</v>
      </c>
    </row>
    <row r="85" spans="3:16" ht="19.5" customHeight="1">
      <c r="C85" s="91" t="s">
        <v>112</v>
      </c>
      <c r="D85" s="45">
        <v>1</v>
      </c>
      <c r="E85" s="110">
        <v>0</v>
      </c>
      <c r="F85" s="110">
        <v>3</v>
      </c>
      <c r="G85" s="110">
        <v>0</v>
      </c>
      <c r="H85" s="110">
        <v>2</v>
      </c>
      <c r="I85" s="110">
        <v>3</v>
      </c>
      <c r="J85" s="110">
        <v>2</v>
      </c>
      <c r="K85" s="110">
        <v>0</v>
      </c>
      <c r="L85" s="255">
        <v>4</v>
      </c>
      <c r="M85" s="255">
        <v>3</v>
      </c>
      <c r="N85" s="255">
        <v>1</v>
      </c>
      <c r="O85" s="255">
        <v>2</v>
      </c>
      <c r="P85" s="210">
        <f t="shared" si="2"/>
        <v>21</v>
      </c>
    </row>
    <row r="86" spans="3:16" ht="19.5" customHeight="1">
      <c r="C86" s="91" t="s">
        <v>379</v>
      </c>
      <c r="D86" s="45">
        <v>0</v>
      </c>
      <c r="E86" s="110">
        <v>0</v>
      </c>
      <c r="F86" s="110">
        <v>0</v>
      </c>
      <c r="G86" s="110">
        <v>1</v>
      </c>
      <c r="H86" s="110">
        <v>0</v>
      </c>
      <c r="I86" s="110">
        <v>0</v>
      </c>
      <c r="J86" s="110">
        <v>0</v>
      </c>
      <c r="K86" s="110">
        <v>0</v>
      </c>
      <c r="L86" s="255">
        <v>0</v>
      </c>
      <c r="M86" s="255">
        <v>0</v>
      </c>
      <c r="N86" s="255">
        <v>0</v>
      </c>
      <c r="O86" s="255">
        <v>0</v>
      </c>
      <c r="P86" s="210">
        <f t="shared" si="2"/>
        <v>1</v>
      </c>
    </row>
    <row r="87" spans="3:16" ht="19.5" customHeight="1">
      <c r="C87" s="91" t="s">
        <v>380</v>
      </c>
      <c r="D87" s="45">
        <v>0</v>
      </c>
      <c r="E87" s="110">
        <v>1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255">
        <v>0</v>
      </c>
      <c r="M87" s="255">
        <v>0</v>
      </c>
      <c r="N87" s="255">
        <v>0</v>
      </c>
      <c r="O87" s="255">
        <v>0</v>
      </c>
      <c r="P87" s="210">
        <f t="shared" si="2"/>
        <v>1</v>
      </c>
    </row>
    <row r="88" spans="3:16" ht="19.5" customHeight="1">
      <c r="C88" s="94" t="s">
        <v>196</v>
      </c>
      <c r="D88" s="105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1</v>
      </c>
      <c r="K88" s="112">
        <v>0</v>
      </c>
      <c r="L88" s="257">
        <v>0</v>
      </c>
      <c r="M88" s="257">
        <v>0</v>
      </c>
      <c r="N88" s="257">
        <v>0</v>
      </c>
      <c r="O88" s="257">
        <v>0</v>
      </c>
      <c r="P88" s="212">
        <f t="shared" si="2"/>
        <v>1</v>
      </c>
    </row>
    <row r="89" spans="3:16" ht="19.5" customHeight="1">
      <c r="C89" s="90" t="s">
        <v>412</v>
      </c>
      <c r="D89" s="106">
        <v>0</v>
      </c>
      <c r="E89" s="109">
        <v>0</v>
      </c>
      <c r="F89" s="109">
        <v>0</v>
      </c>
      <c r="G89" s="109">
        <v>1</v>
      </c>
      <c r="H89" s="109">
        <v>0</v>
      </c>
      <c r="I89" s="109">
        <v>1</v>
      </c>
      <c r="J89" s="109">
        <v>0</v>
      </c>
      <c r="K89" s="109">
        <v>1</v>
      </c>
      <c r="L89" s="258">
        <v>0</v>
      </c>
      <c r="M89" s="258">
        <v>1</v>
      </c>
      <c r="N89" s="258">
        <v>1</v>
      </c>
      <c r="O89" s="258">
        <v>0</v>
      </c>
      <c r="P89" s="89">
        <f t="shared" si="2"/>
        <v>5</v>
      </c>
    </row>
    <row r="90" spans="3:16" ht="19.5" customHeight="1">
      <c r="C90" s="91" t="s">
        <v>381</v>
      </c>
      <c r="D90" s="45">
        <v>0</v>
      </c>
      <c r="E90" s="110">
        <v>0</v>
      </c>
      <c r="F90" s="110">
        <v>0</v>
      </c>
      <c r="G90" s="110">
        <v>0</v>
      </c>
      <c r="H90" s="110">
        <v>1</v>
      </c>
      <c r="I90" s="110">
        <v>0</v>
      </c>
      <c r="J90" s="110">
        <v>0</v>
      </c>
      <c r="K90" s="110">
        <v>1</v>
      </c>
      <c r="L90" s="255">
        <v>0</v>
      </c>
      <c r="M90" s="255">
        <v>0</v>
      </c>
      <c r="N90" s="255">
        <v>0</v>
      </c>
      <c r="O90" s="255">
        <v>0</v>
      </c>
      <c r="P90" s="210">
        <f t="shared" si="2"/>
        <v>2</v>
      </c>
    </row>
    <row r="91" spans="3:16" ht="19.5" customHeight="1">
      <c r="C91" s="93" t="s">
        <v>382</v>
      </c>
      <c r="D91" s="103">
        <v>0</v>
      </c>
      <c r="E91" s="111">
        <v>1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1</v>
      </c>
      <c r="L91" s="256">
        <v>0</v>
      </c>
      <c r="M91" s="256">
        <v>0</v>
      </c>
      <c r="N91" s="256">
        <v>0</v>
      </c>
      <c r="O91" s="256">
        <v>2</v>
      </c>
      <c r="P91" s="211">
        <f t="shared" si="2"/>
        <v>4</v>
      </c>
    </row>
    <row r="92" spans="3:16" ht="19.5" customHeight="1">
      <c r="C92" s="91" t="s">
        <v>509</v>
      </c>
      <c r="D92" s="45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255">
        <v>0</v>
      </c>
      <c r="M92" s="255">
        <v>0</v>
      </c>
      <c r="N92" s="255">
        <v>1</v>
      </c>
      <c r="O92" s="255">
        <v>0</v>
      </c>
      <c r="P92" s="210">
        <f t="shared" si="2"/>
        <v>1</v>
      </c>
    </row>
    <row r="93" spans="3:16" ht="19.5" customHeight="1">
      <c r="C93" s="91" t="s">
        <v>457</v>
      </c>
      <c r="D93" s="45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255">
        <v>1</v>
      </c>
      <c r="M93" s="255">
        <v>1</v>
      </c>
      <c r="N93" s="255">
        <v>0</v>
      </c>
      <c r="O93" s="255">
        <v>0</v>
      </c>
      <c r="P93" s="210">
        <f t="shared" si="2"/>
        <v>2</v>
      </c>
    </row>
    <row r="94" spans="3:16" ht="19.5" customHeight="1">
      <c r="C94" s="94" t="s">
        <v>545</v>
      </c>
      <c r="D94" s="105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257">
        <v>0</v>
      </c>
      <c r="M94" s="257">
        <v>0</v>
      </c>
      <c r="N94" s="257">
        <v>0</v>
      </c>
      <c r="O94" s="257">
        <v>1</v>
      </c>
      <c r="P94" s="210">
        <f t="shared" si="2"/>
        <v>1</v>
      </c>
    </row>
    <row r="95" spans="3:16" ht="19.5" customHeight="1">
      <c r="C95" s="94" t="s">
        <v>518</v>
      </c>
      <c r="D95" s="105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257">
        <v>0</v>
      </c>
      <c r="M95" s="257">
        <v>0</v>
      </c>
      <c r="N95" s="257">
        <v>1</v>
      </c>
      <c r="O95" s="257">
        <v>0</v>
      </c>
      <c r="P95" s="210">
        <f t="shared" si="2"/>
        <v>1</v>
      </c>
    </row>
    <row r="96" spans="3:16" ht="19.5" customHeight="1">
      <c r="C96" s="90" t="s">
        <v>459</v>
      </c>
      <c r="D96" s="106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258">
        <v>1</v>
      </c>
      <c r="M96" s="258">
        <v>0</v>
      </c>
      <c r="N96" s="258">
        <v>0</v>
      </c>
      <c r="O96" s="258">
        <v>0</v>
      </c>
      <c r="P96" s="210">
        <f t="shared" si="2"/>
        <v>1</v>
      </c>
    </row>
    <row r="97" spans="3:16" ht="19.5" customHeight="1">
      <c r="C97" s="90" t="s">
        <v>547</v>
      </c>
      <c r="D97" s="106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258">
        <v>0</v>
      </c>
      <c r="M97" s="258">
        <v>0</v>
      </c>
      <c r="N97" s="258">
        <v>0</v>
      </c>
      <c r="O97" s="258">
        <v>1</v>
      </c>
      <c r="P97" s="210">
        <f t="shared" si="2"/>
        <v>1</v>
      </c>
    </row>
    <row r="98" spans="3:16" ht="19.5" customHeight="1">
      <c r="C98" s="91" t="s">
        <v>383</v>
      </c>
      <c r="D98" s="45">
        <v>0</v>
      </c>
      <c r="E98" s="110">
        <v>0</v>
      </c>
      <c r="F98" s="110">
        <v>0</v>
      </c>
      <c r="G98" s="110">
        <v>0</v>
      </c>
      <c r="H98" s="110">
        <v>1</v>
      </c>
      <c r="I98" s="110">
        <v>0</v>
      </c>
      <c r="J98" s="110">
        <v>0</v>
      </c>
      <c r="K98" s="110">
        <v>0</v>
      </c>
      <c r="L98" s="255">
        <v>0</v>
      </c>
      <c r="M98" s="255">
        <v>0</v>
      </c>
      <c r="N98" s="255">
        <v>1</v>
      </c>
      <c r="O98" s="255">
        <v>0</v>
      </c>
      <c r="P98" s="210">
        <f t="shared" si="2"/>
        <v>2</v>
      </c>
    </row>
    <row r="99" spans="3:16" ht="19.5" customHeight="1">
      <c r="C99" s="91" t="s">
        <v>544</v>
      </c>
      <c r="D99" s="45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255">
        <v>0</v>
      </c>
      <c r="M99" s="255">
        <v>0</v>
      </c>
      <c r="N99" s="255">
        <v>0</v>
      </c>
      <c r="O99" s="255">
        <v>1</v>
      </c>
      <c r="P99" s="210">
        <f t="shared" si="2"/>
        <v>1</v>
      </c>
    </row>
    <row r="100" spans="3:16" ht="19.5" customHeight="1">
      <c r="C100" s="91" t="s">
        <v>384</v>
      </c>
      <c r="D100" s="45">
        <v>0</v>
      </c>
      <c r="E100" s="110">
        <v>1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255">
        <v>0</v>
      </c>
      <c r="M100" s="255">
        <v>0</v>
      </c>
      <c r="N100" s="255">
        <v>0</v>
      </c>
      <c r="O100" s="255">
        <v>0</v>
      </c>
      <c r="P100" s="210">
        <f t="shared" si="2"/>
        <v>1</v>
      </c>
    </row>
    <row r="101" spans="3:16" ht="19.5" customHeight="1">
      <c r="C101" s="91" t="s">
        <v>114</v>
      </c>
      <c r="D101" s="45">
        <v>1</v>
      </c>
      <c r="E101" s="110">
        <v>0</v>
      </c>
      <c r="F101" s="110">
        <v>1</v>
      </c>
      <c r="G101" s="110">
        <v>2</v>
      </c>
      <c r="H101" s="110">
        <v>1</v>
      </c>
      <c r="I101" s="110">
        <v>0</v>
      </c>
      <c r="J101" s="110">
        <v>1</v>
      </c>
      <c r="K101" s="110">
        <v>1</v>
      </c>
      <c r="L101" s="255">
        <v>0</v>
      </c>
      <c r="M101" s="255">
        <v>3</v>
      </c>
      <c r="N101" s="255">
        <v>0</v>
      </c>
      <c r="O101" s="255">
        <v>0</v>
      </c>
      <c r="P101" s="210">
        <f t="shared" si="2"/>
        <v>10</v>
      </c>
    </row>
    <row r="102" spans="3:16" ht="19.5" customHeight="1">
      <c r="C102" s="91" t="s">
        <v>495</v>
      </c>
      <c r="D102" s="45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255">
        <v>0</v>
      </c>
      <c r="M102" s="255">
        <v>1</v>
      </c>
      <c r="N102" s="255">
        <v>0</v>
      </c>
      <c r="O102" s="255">
        <v>0</v>
      </c>
      <c r="P102" s="210">
        <f t="shared" si="2"/>
        <v>1</v>
      </c>
    </row>
    <row r="103" spans="3:16" ht="19.5" customHeight="1">
      <c r="C103" s="91" t="s">
        <v>385</v>
      </c>
      <c r="D103" s="45">
        <v>1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255">
        <v>0</v>
      </c>
      <c r="M103" s="255">
        <v>0</v>
      </c>
      <c r="N103" s="255">
        <v>0</v>
      </c>
      <c r="O103" s="255">
        <v>0</v>
      </c>
      <c r="P103" s="210">
        <f t="shared" si="2"/>
        <v>1</v>
      </c>
    </row>
    <row r="104" spans="3:16" ht="19.5" customHeight="1">
      <c r="C104" s="91" t="s">
        <v>496</v>
      </c>
      <c r="D104" s="45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2</v>
      </c>
      <c r="L104" s="255">
        <v>0</v>
      </c>
      <c r="M104" s="255">
        <v>0</v>
      </c>
      <c r="N104" s="255">
        <v>0</v>
      </c>
      <c r="O104" s="255">
        <v>0</v>
      </c>
      <c r="P104" s="210">
        <f t="shared" si="2"/>
        <v>2</v>
      </c>
    </row>
    <row r="105" spans="3:16" ht="19.5" customHeight="1">
      <c r="C105" s="94" t="s">
        <v>542</v>
      </c>
      <c r="D105" s="105">
        <v>0</v>
      </c>
      <c r="E105" s="112"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257">
        <v>0</v>
      </c>
      <c r="M105" s="257">
        <v>0</v>
      </c>
      <c r="N105" s="257">
        <v>0</v>
      </c>
      <c r="O105" s="257">
        <v>1</v>
      </c>
      <c r="P105" s="210">
        <f t="shared" si="2"/>
        <v>1</v>
      </c>
    </row>
    <row r="106" spans="3:16" ht="19.5" customHeight="1">
      <c r="C106" s="94" t="s">
        <v>548</v>
      </c>
      <c r="D106" s="105">
        <v>2</v>
      </c>
      <c r="E106" s="112">
        <v>1</v>
      </c>
      <c r="F106" s="112">
        <v>0</v>
      </c>
      <c r="G106" s="112">
        <v>0</v>
      </c>
      <c r="H106" s="112">
        <v>2</v>
      </c>
      <c r="I106" s="112">
        <v>0</v>
      </c>
      <c r="J106" s="112">
        <v>0</v>
      </c>
      <c r="K106" s="112">
        <v>2</v>
      </c>
      <c r="L106" s="257">
        <v>0</v>
      </c>
      <c r="M106" s="257">
        <v>0</v>
      </c>
      <c r="N106" s="257">
        <v>0</v>
      </c>
      <c r="O106" s="257">
        <v>2</v>
      </c>
      <c r="P106" s="210">
        <f t="shared" si="2"/>
        <v>9</v>
      </c>
    </row>
    <row r="107" spans="3:16" ht="19.5" customHeight="1">
      <c r="C107" s="90" t="s">
        <v>510</v>
      </c>
      <c r="D107" s="106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258">
        <v>0</v>
      </c>
      <c r="M107" s="258">
        <v>0</v>
      </c>
      <c r="N107" s="258">
        <v>1</v>
      </c>
      <c r="O107" s="258">
        <v>0</v>
      </c>
      <c r="P107" s="210">
        <f t="shared" si="2"/>
        <v>1</v>
      </c>
    </row>
    <row r="108" spans="3:16" ht="19.5" customHeight="1">
      <c r="C108" s="91" t="s">
        <v>386</v>
      </c>
      <c r="D108" s="45">
        <v>0</v>
      </c>
      <c r="E108" s="110">
        <v>0</v>
      </c>
      <c r="F108" s="110">
        <v>0</v>
      </c>
      <c r="G108" s="110">
        <v>0</v>
      </c>
      <c r="H108" s="110">
        <v>1</v>
      </c>
      <c r="I108" s="110">
        <v>0</v>
      </c>
      <c r="J108" s="110">
        <v>0</v>
      </c>
      <c r="K108" s="110">
        <v>0</v>
      </c>
      <c r="L108" s="255">
        <v>1</v>
      </c>
      <c r="M108" s="255">
        <v>0</v>
      </c>
      <c r="N108" s="255">
        <v>1</v>
      </c>
      <c r="O108" s="255">
        <v>0</v>
      </c>
      <c r="P108" s="210">
        <f t="shared" si="2"/>
        <v>3</v>
      </c>
    </row>
    <row r="109" spans="3:16" ht="19.5" customHeight="1">
      <c r="C109" s="91" t="s">
        <v>387</v>
      </c>
      <c r="D109" s="45">
        <v>0</v>
      </c>
      <c r="E109" s="110">
        <v>0</v>
      </c>
      <c r="F109" s="110">
        <v>0</v>
      </c>
      <c r="G109" s="110">
        <v>1</v>
      </c>
      <c r="H109" s="110">
        <v>0</v>
      </c>
      <c r="I109" s="110">
        <v>0</v>
      </c>
      <c r="J109" s="110">
        <v>0</v>
      </c>
      <c r="K109" s="110">
        <v>0</v>
      </c>
      <c r="L109" s="255">
        <v>0</v>
      </c>
      <c r="M109" s="255">
        <v>0</v>
      </c>
      <c r="N109" s="255">
        <v>0</v>
      </c>
      <c r="O109" s="255">
        <v>0</v>
      </c>
      <c r="P109" s="210">
        <f t="shared" si="2"/>
        <v>1</v>
      </c>
    </row>
    <row r="110" spans="3:16" ht="19.5" customHeight="1">
      <c r="C110" s="91" t="s">
        <v>388</v>
      </c>
      <c r="D110" s="45">
        <v>0</v>
      </c>
      <c r="E110" s="110">
        <v>1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255">
        <v>0</v>
      </c>
      <c r="M110" s="255">
        <v>0</v>
      </c>
      <c r="N110" s="255">
        <v>0</v>
      </c>
      <c r="O110" s="255">
        <v>0</v>
      </c>
      <c r="P110" s="210">
        <f>SUM(D110:O110)</f>
        <v>1</v>
      </c>
    </row>
    <row r="111" spans="3:16" ht="19.5" customHeight="1">
      <c r="C111" s="91" t="s">
        <v>452</v>
      </c>
      <c r="D111" s="45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255">
        <v>1</v>
      </c>
      <c r="M111" s="255">
        <v>0</v>
      </c>
      <c r="N111" s="255">
        <v>0</v>
      </c>
      <c r="O111" s="255">
        <v>0</v>
      </c>
      <c r="P111" s="210">
        <f>SUM(D111:O111)</f>
        <v>1</v>
      </c>
    </row>
    <row r="112" spans="3:16" ht="19.5" customHeight="1">
      <c r="C112" s="93" t="s">
        <v>389</v>
      </c>
      <c r="D112" s="103">
        <v>1</v>
      </c>
      <c r="E112" s="111">
        <v>0</v>
      </c>
      <c r="F112" s="111">
        <v>0</v>
      </c>
      <c r="G112" s="111">
        <v>0</v>
      </c>
      <c r="H112" s="111">
        <v>1</v>
      </c>
      <c r="I112" s="111">
        <v>0</v>
      </c>
      <c r="J112" s="111">
        <v>0</v>
      </c>
      <c r="K112" s="111">
        <v>0</v>
      </c>
      <c r="L112" s="256">
        <v>0</v>
      </c>
      <c r="M112" s="256">
        <v>0</v>
      </c>
      <c r="N112" s="256">
        <v>0</v>
      </c>
      <c r="O112" s="256">
        <v>0</v>
      </c>
      <c r="P112" s="211">
        <f>SUM(D112:O112)</f>
        <v>2</v>
      </c>
    </row>
    <row r="113" spans="3:16" ht="19.5" customHeight="1">
      <c r="C113" s="160" t="s">
        <v>1</v>
      </c>
      <c r="D113" s="209">
        <f>SUM(D15:D112)</f>
        <v>24</v>
      </c>
      <c r="E113" s="209">
        <f aca="true" t="shared" si="3" ref="E113:O113">SUM(E15:E112)</f>
        <v>18</v>
      </c>
      <c r="F113" s="209">
        <f t="shared" si="3"/>
        <v>15</v>
      </c>
      <c r="G113" s="209">
        <f t="shared" si="3"/>
        <v>21</v>
      </c>
      <c r="H113" s="209">
        <f t="shared" si="3"/>
        <v>24</v>
      </c>
      <c r="I113" s="209">
        <f t="shared" si="3"/>
        <v>16</v>
      </c>
      <c r="J113" s="209">
        <f t="shared" si="3"/>
        <v>17</v>
      </c>
      <c r="K113" s="209">
        <f t="shared" si="3"/>
        <v>25</v>
      </c>
      <c r="L113" s="209">
        <f t="shared" si="3"/>
        <v>15</v>
      </c>
      <c r="M113" s="209">
        <f t="shared" si="3"/>
        <v>27</v>
      </c>
      <c r="N113" s="209">
        <f t="shared" si="3"/>
        <v>18</v>
      </c>
      <c r="O113" s="209">
        <f t="shared" si="3"/>
        <v>23</v>
      </c>
      <c r="P113" s="147">
        <f>SUM(D113:N113)</f>
        <v>220</v>
      </c>
    </row>
    <row r="115" spans="3:17" ht="12.75">
      <c r="C115" s="458"/>
      <c r="D115" s="459"/>
      <c r="E115" s="460" t="s">
        <v>89</v>
      </c>
      <c r="F115" s="461"/>
      <c r="G115" s="461"/>
      <c r="H115" s="461"/>
      <c r="I115" s="461"/>
      <c r="J115" s="461"/>
      <c r="K115" s="461"/>
      <c r="L115" s="461"/>
      <c r="M115" s="108"/>
      <c r="N115" s="108"/>
      <c r="O115" s="108"/>
      <c r="P115" s="108"/>
      <c r="Q115" s="108"/>
    </row>
    <row r="119" spans="2:3" ht="12.75">
      <c r="B119" s="14"/>
      <c r="C119" s="14"/>
    </row>
    <row r="120" spans="2:3" ht="12.75">
      <c r="B120" s="14"/>
      <c r="C120" s="14"/>
    </row>
    <row r="138" ht="13.5">
      <c r="A138" s="38"/>
    </row>
  </sheetData>
  <sheetProtection/>
  <mergeCells count="9">
    <mergeCell ref="C115:D115"/>
    <mergeCell ref="A10:R10"/>
    <mergeCell ref="A11:R11"/>
    <mergeCell ref="A12:R12"/>
    <mergeCell ref="E115:L115"/>
    <mergeCell ref="A4:R4"/>
    <mergeCell ref="A5:R5"/>
    <mergeCell ref="A6:R6"/>
    <mergeCell ref="A9:R9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1">
      <selection activeCell="A6" sqref="A6:J6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521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(100000/9755954)*C14*12</f>
        <v>0</v>
      </c>
    </row>
    <row r="15" spans="2:4" ht="16.5" customHeight="1">
      <c r="B15" s="179" t="s">
        <v>98</v>
      </c>
      <c r="C15" s="64">
        <v>13</v>
      </c>
      <c r="D15" s="217">
        <f aca="true" t="shared" si="0" ref="D15:D20">(100000/9755954)*C15*12</f>
        <v>1.5990235296312385</v>
      </c>
    </row>
    <row r="16" spans="2:4" ht="16.5" customHeight="1">
      <c r="B16" s="179" t="s">
        <v>97</v>
      </c>
      <c r="C16" s="64">
        <v>10</v>
      </c>
      <c r="D16" s="217">
        <f t="shared" si="0"/>
        <v>1.2300180997163375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57</v>
      </c>
      <c r="D18" s="217">
        <f t="shared" si="0"/>
        <v>7.011103168383124</v>
      </c>
    </row>
    <row r="19" spans="2:4" ht="16.5" customHeight="1">
      <c r="B19" s="179" t="s">
        <v>100</v>
      </c>
      <c r="C19" s="64">
        <v>20</v>
      </c>
      <c r="D19" s="194">
        <f t="shared" si="0"/>
        <v>2.460036199432675</v>
      </c>
    </row>
    <row r="20" spans="2:4" ht="16.5" customHeight="1" hidden="1">
      <c r="B20" s="179" t="s">
        <v>143</v>
      </c>
      <c r="C20" s="64"/>
      <c r="D20" s="219">
        <f t="shared" si="0"/>
        <v>0</v>
      </c>
    </row>
    <row r="21" spans="2:3" ht="18" customHeight="1">
      <c r="B21" s="135" t="s">
        <v>1</v>
      </c>
      <c r="C21" s="218">
        <f>SUM(C14:C20)</f>
        <v>100</v>
      </c>
    </row>
    <row r="22" spans="2:4" ht="24.75" customHeight="1">
      <c r="B22" s="368" t="s">
        <v>439</v>
      </c>
      <c r="C22" s="369"/>
      <c r="D22" s="219">
        <f>(100000/9755954)*C21*12</f>
        <v>12.300180997163373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80" t="s">
        <v>157</v>
      </c>
      <c r="C26" s="261">
        <v>26</v>
      </c>
    </row>
    <row r="27" spans="2:8" ht="24.75" customHeight="1">
      <c r="B27" s="382" t="s">
        <v>439</v>
      </c>
      <c r="C27" s="383"/>
      <c r="D27" s="379">
        <f>(100000/9755954)*C26*12</f>
        <v>3.198047059262477</v>
      </c>
      <c r="E27" s="380">
        <f>(100000/9755954)*(D27/8)*12</f>
        <v>0.049170697082968166</v>
      </c>
      <c r="F27" s="380">
        <f>(100000/9755954)*(E27/8)*12</f>
        <v>0.000756010592346502</v>
      </c>
      <c r="G27" s="380">
        <f>(100000/9755954)*(F27/8)*12</f>
        <v>1.1623833902043338E-05</v>
      </c>
      <c r="H27" s="381">
        <f>(100000/9755954)*(G27/8)*12</f>
        <v>1.787190760951211E-07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30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(100000/9755954)*C31*12</f>
        <v>3.690054299149012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(100000/9755954)*156*12</f>
        <v>19.188282355574863</v>
      </c>
      <c r="E36" s="377"/>
      <c r="F36" s="378"/>
    </row>
  </sheetData>
  <sheetProtection/>
  <mergeCells count="20">
    <mergeCell ref="A5:J5"/>
    <mergeCell ref="A6:J6"/>
    <mergeCell ref="A4:J4"/>
    <mergeCell ref="A8:J8"/>
    <mergeCell ref="D32:F32"/>
    <mergeCell ref="D27:H27"/>
    <mergeCell ref="B27:C27"/>
    <mergeCell ref="B22:C22"/>
    <mergeCell ref="D25:H25"/>
    <mergeCell ref="A24:H24"/>
    <mergeCell ref="A9:J9"/>
    <mergeCell ref="A10:J10"/>
    <mergeCell ref="B29:I29"/>
    <mergeCell ref="B36:C36"/>
    <mergeCell ref="D33:H33"/>
    <mergeCell ref="D30:H30"/>
    <mergeCell ref="D31:H31"/>
    <mergeCell ref="D36:F36"/>
    <mergeCell ref="A12:J12"/>
    <mergeCell ref="B32:C32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46"/>
  <sheetViews>
    <sheetView zoomScale="115" zoomScaleNormal="115" zoomScalePageLayoutView="0" workbookViewId="0" topLeftCell="A19">
      <selection activeCell="K16" sqref="K16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522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>
      <c r="A15" s="70"/>
      <c r="B15" s="188" t="s">
        <v>107</v>
      </c>
      <c r="C15" s="189">
        <v>2</v>
      </c>
      <c r="D15" s="363"/>
    </row>
    <row r="16" spans="1:4" s="39" customFormat="1" ht="16.5" customHeight="1">
      <c r="A16" s="70"/>
      <c r="B16" s="188" t="s">
        <v>109</v>
      </c>
      <c r="C16" s="189">
        <v>1</v>
      </c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39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42</v>
      </c>
      <c r="D19" s="186">
        <f>(100000/9755954)*C19*12</f>
        <v>5.166076018808617</v>
      </c>
    </row>
    <row r="20" spans="1:4" s="39" customFormat="1" ht="16.5" customHeight="1">
      <c r="A20" s="70"/>
      <c r="B20" s="179" t="s">
        <v>126</v>
      </c>
      <c r="C20" s="64">
        <v>25</v>
      </c>
      <c r="D20" s="186">
        <f>(100000/9755954)*C20*12</f>
        <v>3.0750452492908433</v>
      </c>
    </row>
    <row r="21" spans="1:4" s="39" customFormat="1" ht="16.5" customHeight="1" hidden="1">
      <c r="A21" s="70"/>
      <c r="B21" s="179" t="s">
        <v>92</v>
      </c>
      <c r="C21" s="64"/>
      <c r="D21" s="186">
        <f>(100000/9755954)*C21*12</f>
        <v>0</v>
      </c>
    </row>
    <row r="22" spans="1:4" s="39" customFormat="1" ht="16.5" customHeight="1">
      <c r="A22" s="70"/>
      <c r="B22" s="179" t="s">
        <v>116</v>
      </c>
      <c r="C22" s="64">
        <v>7</v>
      </c>
      <c r="D22" s="183">
        <f>(100000/9755954)*C22*12</f>
        <v>0.8610126698014362</v>
      </c>
    </row>
    <row r="23" spans="1:3" s="39" customFormat="1" ht="18" customHeight="1">
      <c r="A23" s="70"/>
      <c r="B23" s="135" t="s">
        <v>1</v>
      </c>
      <c r="C23" s="218">
        <f>SUM(C19:C22)</f>
        <v>74</v>
      </c>
    </row>
    <row r="24" spans="1:4" s="39" customFormat="1" ht="15.75" customHeight="1">
      <c r="A24" s="70"/>
      <c r="B24" s="368" t="s">
        <v>439</v>
      </c>
      <c r="C24" s="369"/>
      <c r="D24" s="225">
        <f>(100000/9755954)*C23*12</f>
        <v>9.102133937900897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>
      <c r="B28" s="179" t="s">
        <v>98</v>
      </c>
      <c r="C28" s="64">
        <v>13</v>
      </c>
      <c r="D28" s="217">
        <f aca="true" t="shared" si="0" ref="D28:D33">(100000/9755954)*C28*12</f>
        <v>1.5990235296312385</v>
      </c>
    </row>
    <row r="29" spans="2:4" ht="16.5" customHeight="1">
      <c r="B29" s="179" t="s">
        <v>97</v>
      </c>
      <c r="C29" s="64">
        <v>10</v>
      </c>
      <c r="D29" s="217">
        <f t="shared" si="0"/>
        <v>1.2300180997163375</v>
      </c>
    </row>
    <row r="30" spans="2:4" ht="16.5" customHeight="1" hidden="1">
      <c r="B30" s="180" t="s">
        <v>144</v>
      </c>
      <c r="C30" s="64"/>
      <c r="D30" s="217">
        <f t="shared" si="0"/>
        <v>0</v>
      </c>
    </row>
    <row r="31" spans="2:4" ht="16.5" customHeight="1">
      <c r="B31" s="179" t="s">
        <v>99</v>
      </c>
      <c r="C31" s="64">
        <v>57</v>
      </c>
      <c r="D31" s="217">
        <f t="shared" si="0"/>
        <v>7.011103168383124</v>
      </c>
    </row>
    <row r="32" spans="2:4" ht="16.5" customHeight="1">
      <c r="B32" s="179" t="s">
        <v>100</v>
      </c>
      <c r="C32" s="64">
        <v>20</v>
      </c>
      <c r="D32" s="286">
        <f t="shared" si="0"/>
        <v>2.460036199432675</v>
      </c>
    </row>
    <row r="33" spans="2:4" ht="16.5" customHeight="1" hidden="1">
      <c r="B33" s="179" t="s">
        <v>143</v>
      </c>
      <c r="C33" s="64">
        <v>0</v>
      </c>
      <c r="D33" s="285">
        <f t="shared" si="0"/>
        <v>0</v>
      </c>
    </row>
    <row r="34" spans="2:3" ht="18" customHeight="1">
      <c r="B34" s="135" t="s">
        <v>1</v>
      </c>
      <c r="C34" s="235">
        <f>SUM(C28:C33)</f>
        <v>100</v>
      </c>
    </row>
    <row r="35" spans="2:4" ht="20.25" customHeight="1">
      <c r="B35" s="385" t="s">
        <v>439</v>
      </c>
      <c r="C35" s="386"/>
      <c r="D35" s="219">
        <f>(100000/9755954)*C34*12</f>
        <v>12.300180997163373</v>
      </c>
    </row>
    <row r="36" spans="3:4" ht="20.25" customHeight="1">
      <c r="C36" s="240"/>
      <c r="D36" s="241"/>
    </row>
    <row r="37" spans="1:10" ht="24.75" customHeight="1">
      <c r="A37" s="384" t="s">
        <v>163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2:8" ht="30" customHeight="1">
      <c r="B38" s="191" t="s">
        <v>27</v>
      </c>
      <c r="C38" s="220" t="s">
        <v>24</v>
      </c>
      <c r="D38" s="371"/>
      <c r="E38" s="371"/>
      <c r="F38" s="371"/>
      <c r="G38" s="371"/>
      <c r="H38" s="371"/>
    </row>
    <row r="39" spans="2:3" ht="18" customHeight="1">
      <c r="B39" s="180" t="s">
        <v>157</v>
      </c>
      <c r="C39" s="261">
        <v>26</v>
      </c>
    </row>
    <row r="40" spans="2:8" ht="24.75" customHeight="1">
      <c r="B40" s="368" t="s">
        <v>439</v>
      </c>
      <c r="C40" s="369"/>
      <c r="D40" s="380">
        <f>(100000/9755954)*C39*12</f>
        <v>3.198047059262477</v>
      </c>
      <c r="E40" s="380">
        <f>(100000/9755954)*(D40/8)*12</f>
        <v>0.049170697082968166</v>
      </c>
      <c r="F40" s="380">
        <f>(100000/9755954)*(E40/8)*12</f>
        <v>0.000756010592346502</v>
      </c>
      <c r="G40" s="380">
        <f>(100000/9755954)*(F40/8)*12</f>
        <v>1.1623833902043338E-05</v>
      </c>
      <c r="H40" s="381">
        <f>(100000/9755954)*(G40/8)*12</f>
        <v>1.787190760951211E-07</v>
      </c>
    </row>
    <row r="41" spans="1:10" ht="24.75" customHeight="1">
      <c r="A41" s="389" t="s">
        <v>102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2" spans="2:8" ht="58.5" customHeight="1">
      <c r="B42" s="191" t="s">
        <v>27</v>
      </c>
      <c r="C42" s="220" t="s">
        <v>24</v>
      </c>
      <c r="D42" s="371"/>
      <c r="E42" s="371"/>
      <c r="F42" s="371"/>
      <c r="G42" s="371"/>
      <c r="H42" s="371"/>
    </row>
    <row r="43" spans="2:3" ht="18" customHeight="1">
      <c r="B43" s="193" t="s">
        <v>102</v>
      </c>
      <c r="C43" s="222">
        <v>30</v>
      </c>
    </row>
    <row r="44" spans="3:8" ht="21.75" customHeight="1">
      <c r="C44" s="233"/>
      <c r="D44" s="387">
        <f>(100000/9755954)*C43*12</f>
        <v>3.690054299149012</v>
      </c>
      <c r="E44" s="387">
        <f>(100000/9755954)*(D44/8)*12</f>
        <v>0.05673541971111711</v>
      </c>
      <c r="F44" s="387">
        <f>(100000/9755954)*(E44/8)*12</f>
        <v>0.0008723199142459639</v>
      </c>
      <c r="G44" s="387">
        <f>(100000/9755954)*(F44/8)*12</f>
        <v>1.3412116040819236E-05</v>
      </c>
      <c r="H44" s="388">
        <f>(100000/9755954)*(G44/8)*12</f>
        <v>2.0621431857129353E-07</v>
      </c>
    </row>
    <row r="45" ht="13.5" customHeight="1"/>
    <row r="46" spans="2:8" ht="18" customHeight="1">
      <c r="B46" s="368" t="s">
        <v>440</v>
      </c>
      <c r="C46" s="369"/>
      <c r="D46" s="387">
        <f>(100000/9755954)*230*12</f>
        <v>28.290416293475758</v>
      </c>
      <c r="E46" s="387">
        <f>(100000/9755954)*(D46/8)*12</f>
        <v>0.43497155111856456</v>
      </c>
      <c r="F46" s="387">
        <f>(100000/9755954)*(E46/8)*12</f>
        <v>0.006687786009219057</v>
      </c>
      <c r="G46" s="387">
        <f>(100000/9755954)*(F46/8)*12</f>
        <v>0.00010282622297961416</v>
      </c>
      <c r="H46" s="388">
        <f>(100000/9755954)*(G46/8)*12</f>
        <v>1.5809764423799176E-06</v>
      </c>
    </row>
  </sheetData>
  <sheetProtection/>
  <mergeCells count="21">
    <mergeCell ref="A4:J4"/>
    <mergeCell ref="A5:J5"/>
    <mergeCell ref="A8:J8"/>
    <mergeCell ref="A9:J9"/>
    <mergeCell ref="A41:J41"/>
    <mergeCell ref="D38:H38"/>
    <mergeCell ref="A37:J37"/>
    <mergeCell ref="B46:C46"/>
    <mergeCell ref="D42:H42"/>
    <mergeCell ref="D44:H44"/>
    <mergeCell ref="D46:H46"/>
    <mergeCell ref="A26:J26"/>
    <mergeCell ref="B24:C24"/>
    <mergeCell ref="A10:J10"/>
    <mergeCell ref="A6:J6"/>
    <mergeCell ref="D40:H40"/>
    <mergeCell ref="B14:C14"/>
    <mergeCell ref="D13:D18"/>
    <mergeCell ref="A12:J12"/>
    <mergeCell ref="B35:C35"/>
    <mergeCell ref="B40:C40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O10" sqref="O10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>
      <c r="A16" s="70"/>
      <c r="B16" s="188" t="s">
        <v>107</v>
      </c>
      <c r="C16" s="189">
        <v>1</v>
      </c>
      <c r="D16" s="189"/>
      <c r="E16" s="189"/>
      <c r="F16" s="189"/>
      <c r="G16" s="363"/>
    </row>
    <row r="17" spans="1:7" s="39" customFormat="1" ht="19.5" customHeight="1" hidden="1">
      <c r="A17" s="70"/>
      <c r="B17" s="188" t="s">
        <v>109</v>
      </c>
      <c r="C17" s="189"/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6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7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(100000/2159785)*C20*12</f>
        <v>3.889276015899731</v>
      </c>
    </row>
    <row r="21" spans="1:7" s="39" customFormat="1" ht="19.5" customHeight="1">
      <c r="A21" s="70"/>
      <c r="B21" s="179" t="s">
        <v>126</v>
      </c>
      <c r="C21" s="64">
        <v>14</v>
      </c>
      <c r="D21" s="64"/>
      <c r="E21" s="64"/>
      <c r="F21" s="64"/>
      <c r="G21" s="186">
        <f>(100000/2159785)*C21*12</f>
        <v>7.778552031799462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186">
        <f>(100000/2159785)*C22*12</f>
        <v>0</v>
      </c>
    </row>
    <row r="23" spans="1:7" s="39" customFormat="1" ht="19.5" customHeight="1">
      <c r="A23" s="70"/>
      <c r="B23" s="179" t="s">
        <v>116</v>
      </c>
      <c r="C23" s="64">
        <v>2</v>
      </c>
      <c r="D23" s="64"/>
      <c r="E23" s="64"/>
      <c r="F23" s="64"/>
      <c r="G23" s="183">
        <f>(100000/2159785)*C23*12</f>
        <v>1.1112217188284945</v>
      </c>
    </row>
    <row r="24" spans="1:6" s="39" customFormat="1" ht="19.5" customHeight="1">
      <c r="A24" s="70"/>
      <c r="B24" s="135" t="s">
        <v>1</v>
      </c>
      <c r="C24" s="218">
        <f>SUM(C20:C23)</f>
        <v>23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(100000/2159785)*C24*12</f>
        <v>12.779049766527686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8"/>
  <sheetViews>
    <sheetView zoomScalePageLayoutView="0" workbookViewId="0" topLeftCell="A31">
      <selection activeCell="K37" sqref="K37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(100000/2159785)*C14*12</f>
        <v>0</v>
      </c>
    </row>
    <row r="15" spans="2:4" ht="16.5" customHeight="1">
      <c r="B15" s="179" t="s">
        <v>98</v>
      </c>
      <c r="C15" s="64">
        <v>3</v>
      </c>
      <c r="D15" s="217">
        <f aca="true" t="shared" si="0" ref="D15:D20">(100000/2159785)*C15*12</f>
        <v>1.6668325782427418</v>
      </c>
    </row>
    <row r="16" spans="2:4" ht="16.5" customHeight="1">
      <c r="B16" s="179" t="s">
        <v>97</v>
      </c>
      <c r="C16" s="64">
        <v>3</v>
      </c>
      <c r="D16" s="217">
        <f t="shared" si="0"/>
        <v>1.6668325782427418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15</v>
      </c>
      <c r="D18" s="217">
        <f t="shared" si="0"/>
        <v>8.334162891213708</v>
      </c>
    </row>
    <row r="19" spans="2:4" ht="16.5" customHeight="1">
      <c r="B19" s="179" t="s">
        <v>100</v>
      </c>
      <c r="C19" s="64">
        <v>2</v>
      </c>
      <c r="D19" s="286">
        <f t="shared" si="0"/>
        <v>1.1112217188284945</v>
      </c>
    </row>
    <row r="20" spans="2:4" ht="16.5" customHeight="1" hidden="1">
      <c r="B20" s="179" t="s">
        <v>143</v>
      </c>
      <c r="C20" s="64"/>
      <c r="D20" s="298">
        <f t="shared" si="0"/>
        <v>0</v>
      </c>
    </row>
    <row r="21" spans="2:3" ht="18" customHeight="1">
      <c r="B21" s="135" t="s">
        <v>1</v>
      </c>
      <c r="C21" s="218">
        <f>SUM(C14:C20)</f>
        <v>23</v>
      </c>
    </row>
    <row r="22" spans="2:4" ht="24.75" customHeight="1">
      <c r="B22" s="368" t="s">
        <v>439</v>
      </c>
      <c r="C22" s="369"/>
      <c r="D22" s="219">
        <f>(100000/2159785)*C21*12</f>
        <v>12.779049766527686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80" t="s">
        <v>157</v>
      </c>
      <c r="C26" s="261">
        <v>8</v>
      </c>
    </row>
    <row r="27" spans="2:3" ht="18" customHeight="1" hidden="1">
      <c r="B27" s="180" t="s">
        <v>461</v>
      </c>
      <c r="C27" s="261"/>
    </row>
    <row r="28" spans="2:3" ht="18" customHeight="1">
      <c r="B28" s="262" t="s">
        <v>463</v>
      </c>
      <c r="C28" s="263">
        <f>SUM(C26:C27)</f>
        <v>8</v>
      </c>
    </row>
    <row r="29" spans="2:8" ht="24.75" customHeight="1">
      <c r="B29" s="368" t="s">
        <v>439</v>
      </c>
      <c r="C29" s="369"/>
      <c r="D29" s="380">
        <f>(100000/2159785)*C26*12</f>
        <v>4.444886875313978</v>
      </c>
      <c r="E29" s="380">
        <f>(100000/9755954)*(D29/8)*12</f>
        <v>0.06834114134784736</v>
      </c>
      <c r="F29" s="380">
        <f>(100000/9755954)*(E29/8)*12</f>
        <v>0.0010507605101640603</v>
      </c>
      <c r="G29" s="380">
        <f>(100000/9755954)*(F29/8)*12</f>
        <v>1.6155680574612085E-05</v>
      </c>
      <c r="H29" s="381">
        <f>(100000/9755954)*(G29/8)*12</f>
        <v>2.483972440001063E-07</v>
      </c>
    </row>
    <row r="30" ht="24.75" customHeight="1"/>
    <row r="31" spans="2:9" ht="24.75" customHeight="1">
      <c r="B31" s="367" t="s">
        <v>102</v>
      </c>
      <c r="C31" s="367"/>
      <c r="D31" s="367"/>
      <c r="E31" s="367"/>
      <c r="F31" s="367"/>
      <c r="G31" s="367"/>
      <c r="H31" s="367"/>
      <c r="I31" s="367"/>
    </row>
    <row r="32" spans="2:12" ht="58.5" customHeight="1">
      <c r="B32" s="191" t="s">
        <v>27</v>
      </c>
      <c r="C32" s="220" t="s">
        <v>24</v>
      </c>
      <c r="D32" s="371"/>
      <c r="E32" s="371"/>
      <c r="F32" s="371"/>
      <c r="G32" s="371"/>
      <c r="H32" s="371"/>
      <c r="L32" s="14"/>
    </row>
    <row r="33" spans="2:10" ht="18" customHeight="1">
      <c r="B33" s="193" t="s">
        <v>102</v>
      </c>
      <c r="C33" s="222">
        <v>11</v>
      </c>
      <c r="D33" s="372"/>
      <c r="E33" s="373"/>
      <c r="F33" s="373"/>
      <c r="G33" s="374"/>
      <c r="H33" s="375"/>
      <c r="I33" s="223"/>
      <c r="J33" s="223"/>
    </row>
    <row r="34" spans="2:8" ht="22.5" customHeight="1">
      <c r="B34" s="368" t="s">
        <v>439</v>
      </c>
      <c r="C34" s="369"/>
      <c r="D34" s="376">
        <f>(100000/2159785)*C33*12</f>
        <v>6.111719453556719</v>
      </c>
      <c r="E34" s="377"/>
      <c r="F34" s="378"/>
      <c r="G34" s="224"/>
      <c r="H34" s="223"/>
    </row>
    <row r="35" spans="4:10" ht="18" customHeight="1">
      <c r="D35" s="370"/>
      <c r="E35" s="370"/>
      <c r="F35" s="370"/>
      <c r="G35" s="370"/>
      <c r="H35" s="370"/>
      <c r="I35" s="221"/>
      <c r="J35" s="234"/>
    </row>
    <row r="36" ht="18" customHeight="1"/>
    <row r="38" spans="2:6" ht="22.5" customHeight="1">
      <c r="B38" s="368" t="s">
        <v>439</v>
      </c>
      <c r="C38" s="369"/>
      <c r="D38" s="376">
        <f>(100000/2159785)*42*12</f>
        <v>23.335656095398384</v>
      </c>
      <c r="E38" s="377"/>
      <c r="F38" s="378"/>
    </row>
  </sheetData>
  <sheetProtection/>
  <mergeCells count="20">
    <mergeCell ref="A5:J5"/>
    <mergeCell ref="A6:J6"/>
    <mergeCell ref="A4:J4"/>
    <mergeCell ref="A8:J8"/>
    <mergeCell ref="B31:I31"/>
    <mergeCell ref="B38:C38"/>
    <mergeCell ref="D35:H35"/>
    <mergeCell ref="D32:H32"/>
    <mergeCell ref="D33:H33"/>
    <mergeCell ref="D38:F38"/>
    <mergeCell ref="A9:J9"/>
    <mergeCell ref="A10:J10"/>
    <mergeCell ref="A12:J12"/>
    <mergeCell ref="B34:C34"/>
    <mergeCell ref="B29:C29"/>
    <mergeCell ref="B22:C22"/>
    <mergeCell ref="D25:H25"/>
    <mergeCell ref="A24:H24"/>
    <mergeCell ref="D34:F34"/>
    <mergeCell ref="D29:H29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7"/>
  <sheetViews>
    <sheetView zoomScale="115" zoomScaleNormal="115" zoomScalePageLayoutView="0" workbookViewId="0" topLeftCell="A44">
      <selection activeCell="L14" sqref="L14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>
      <c r="A15" s="70"/>
      <c r="B15" s="188" t="s">
        <v>107</v>
      </c>
      <c r="C15" s="189">
        <v>1</v>
      </c>
      <c r="D15" s="363"/>
    </row>
    <row r="16" spans="1:4" s="39" customFormat="1" ht="16.5" customHeight="1" hidden="1">
      <c r="A16" s="70"/>
      <c r="B16" s="188" t="s">
        <v>109</v>
      </c>
      <c r="C16" s="189"/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26.25" customHeight="1">
      <c r="A18" s="70"/>
      <c r="B18" s="188" t="s">
        <v>108</v>
      </c>
      <c r="C18" s="189">
        <v>6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7</v>
      </c>
      <c r="D19" s="186">
        <f>(100000/2159785)*C19*12</f>
        <v>3.889276015899731</v>
      </c>
    </row>
    <row r="20" spans="1:4" s="39" customFormat="1" ht="16.5" customHeight="1">
      <c r="A20" s="70"/>
      <c r="B20" s="179" t="s">
        <v>126</v>
      </c>
      <c r="C20" s="64">
        <v>14</v>
      </c>
      <c r="D20" s="186">
        <f>(100000/2159785)*C20*12</f>
        <v>7.778552031799462</v>
      </c>
    </row>
    <row r="21" spans="1:4" s="39" customFormat="1" ht="16.5" customHeight="1" hidden="1">
      <c r="A21" s="70"/>
      <c r="B21" s="179" t="s">
        <v>92</v>
      </c>
      <c r="C21" s="64"/>
      <c r="D21" s="186">
        <f>(100000/2159785)*C21*12</f>
        <v>0</v>
      </c>
    </row>
    <row r="22" spans="1:4" s="39" customFormat="1" ht="16.5" customHeight="1">
      <c r="A22" s="70"/>
      <c r="B22" s="179" t="s">
        <v>116</v>
      </c>
      <c r="C22" s="64">
        <v>2</v>
      </c>
      <c r="D22" s="183">
        <f>(100000/2159785)*C22*12</f>
        <v>1.1112217188284945</v>
      </c>
    </row>
    <row r="23" spans="1:3" s="39" customFormat="1" ht="18" customHeight="1">
      <c r="A23" s="70"/>
      <c r="B23" s="135" t="s">
        <v>1</v>
      </c>
      <c r="C23" s="218">
        <f>SUM(C19:C22)</f>
        <v>23</v>
      </c>
    </row>
    <row r="24" spans="1:4" s="39" customFormat="1" ht="15.75" customHeight="1">
      <c r="A24" s="70"/>
      <c r="B24" s="368" t="s">
        <v>439</v>
      </c>
      <c r="C24" s="369"/>
      <c r="D24" s="225">
        <f>(100000/2159785)*C23*12</f>
        <v>12.779049766527686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(100000/2159785)*C28*12</f>
        <v>0</v>
      </c>
    </row>
    <row r="29" spans="2:4" ht="16.5" customHeight="1">
      <c r="B29" s="179" t="s">
        <v>98</v>
      </c>
      <c r="C29" s="64">
        <v>3</v>
      </c>
      <c r="D29" s="236">
        <f aca="true" t="shared" si="0" ref="D29:D34">(100000/2159785)*C29*12</f>
        <v>1.6668325782427418</v>
      </c>
    </row>
    <row r="30" spans="2:4" ht="16.5" customHeight="1">
      <c r="B30" s="179" t="s">
        <v>97</v>
      </c>
      <c r="C30" s="64">
        <v>3</v>
      </c>
      <c r="D30" s="236">
        <f t="shared" si="0"/>
        <v>1.6668325782427418</v>
      </c>
    </row>
    <row r="31" spans="2:4" ht="16.5" customHeight="1" hidden="1">
      <c r="B31" s="180" t="s">
        <v>144</v>
      </c>
      <c r="C31" s="64"/>
      <c r="D31" s="236">
        <f t="shared" si="0"/>
        <v>0</v>
      </c>
    </row>
    <row r="32" spans="2:4" ht="16.5" customHeight="1">
      <c r="B32" s="179" t="s">
        <v>99</v>
      </c>
      <c r="C32" s="64">
        <v>15</v>
      </c>
      <c r="D32" s="236">
        <f t="shared" si="0"/>
        <v>8.334162891213708</v>
      </c>
    </row>
    <row r="33" spans="2:4" ht="16.5" customHeight="1">
      <c r="B33" s="179" t="s">
        <v>100</v>
      </c>
      <c r="C33" s="64">
        <v>2</v>
      </c>
      <c r="D33" s="194">
        <f t="shared" si="0"/>
        <v>1.1112217188284945</v>
      </c>
    </row>
    <row r="34" spans="2:4" ht="16.5" customHeight="1" hidden="1">
      <c r="B34" s="179" t="s">
        <v>143</v>
      </c>
      <c r="C34" s="64"/>
      <c r="D34" s="236">
        <f t="shared" si="0"/>
        <v>0</v>
      </c>
    </row>
    <row r="35" spans="2:3" ht="18" customHeight="1">
      <c r="B35" s="135" t="s">
        <v>1</v>
      </c>
      <c r="C35" s="235">
        <f>SUM(C28:C34)</f>
        <v>23</v>
      </c>
    </row>
    <row r="36" spans="2:4" ht="20.25" customHeight="1">
      <c r="B36" s="385" t="s">
        <v>439</v>
      </c>
      <c r="C36" s="386"/>
      <c r="D36" s="219">
        <f>(100000/2159785)*C35*12</f>
        <v>12.779049766527686</v>
      </c>
    </row>
    <row r="37" spans="3:4" ht="20.25" customHeight="1">
      <c r="C37" s="240"/>
      <c r="D37" s="241"/>
    </row>
    <row r="38" spans="1:10" ht="24.75" customHeight="1">
      <c r="A38" s="384" t="s">
        <v>462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80" t="s">
        <v>157</v>
      </c>
      <c r="C40" s="261">
        <v>8</v>
      </c>
    </row>
    <row r="41" spans="2:8" ht="24.75" customHeight="1">
      <c r="B41" s="368" t="s">
        <v>439</v>
      </c>
      <c r="C41" s="369"/>
      <c r="D41" s="380">
        <f>(100000/2159785)*C40*12</f>
        <v>4.444886875313978</v>
      </c>
      <c r="E41" s="380">
        <f>(100000/9755954)*(D41/8)*12</f>
        <v>0.06834114134784736</v>
      </c>
      <c r="F41" s="380">
        <f>(100000/9755954)*(E41/8)*12</f>
        <v>0.0010507605101640603</v>
      </c>
      <c r="G41" s="380">
        <f>(100000/9755954)*(F41/8)*12</f>
        <v>1.6155680574612085E-05</v>
      </c>
      <c r="H41" s="381">
        <f>(100000/9755954)*(G41/8)*12</f>
        <v>2.483972440001063E-07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20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22">
        <v>11</v>
      </c>
    </row>
    <row r="45" spans="3:8" ht="21.75" customHeight="1">
      <c r="C45" s="233"/>
      <c r="D45" s="387">
        <f>(100000/2159785)*C44*12</f>
        <v>6.111719453556719</v>
      </c>
      <c r="E45" s="387">
        <f>(100000/9755954)*(D45/8)*12</f>
        <v>0.09396906935329011</v>
      </c>
      <c r="F45" s="387">
        <f>(100000/9755954)*(E45/8)*12</f>
        <v>0.0014447957014755827</v>
      </c>
      <c r="G45" s="387">
        <f>(100000/9755954)*(F45/8)*12</f>
        <v>2.2214060790091613E-05</v>
      </c>
      <c r="H45" s="388">
        <f>(100000/9755954)*(G45/8)*12</f>
        <v>3.415462105001461E-07</v>
      </c>
    </row>
    <row r="46" ht="13.5" customHeight="1"/>
    <row r="47" spans="2:8" ht="18" customHeight="1">
      <c r="B47" s="368" t="s">
        <v>440</v>
      </c>
      <c r="C47" s="369"/>
      <c r="D47" s="387">
        <f>(100000/2159785)*(65*12)</f>
        <v>36.11470586192607</v>
      </c>
      <c r="E47" s="387"/>
      <c r="F47" s="387"/>
      <c r="G47" s="387"/>
      <c r="H47" s="388"/>
    </row>
  </sheetData>
  <sheetProtection/>
  <mergeCells count="21">
    <mergeCell ref="A42:J42"/>
    <mergeCell ref="B36:C36"/>
    <mergeCell ref="B41:C41"/>
    <mergeCell ref="A4:J4"/>
    <mergeCell ref="A5:J5"/>
    <mergeCell ref="A8:J8"/>
    <mergeCell ref="A9:J9"/>
    <mergeCell ref="A6:J6"/>
    <mergeCell ref="B47:C47"/>
    <mergeCell ref="D43:H43"/>
    <mergeCell ref="D45:H45"/>
    <mergeCell ref="D47:H47"/>
    <mergeCell ref="B14:C14"/>
    <mergeCell ref="B24:C24"/>
    <mergeCell ref="D39:H39"/>
    <mergeCell ref="D41:H41"/>
    <mergeCell ref="A38:J38"/>
    <mergeCell ref="A10:J10"/>
    <mergeCell ref="A12:J12"/>
    <mergeCell ref="D13:D18"/>
    <mergeCell ref="A26:J26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Jonathan Munoz Paulino</cp:lastModifiedBy>
  <cp:lastPrinted>2010-02-02T19:04:04Z</cp:lastPrinted>
  <dcterms:created xsi:type="dcterms:W3CDTF">2005-01-12T20:16:10Z</dcterms:created>
  <dcterms:modified xsi:type="dcterms:W3CDTF">2017-04-05T13:41:30Z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